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4.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5.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028"/>
  <workbookPr/>
  <mc:AlternateContent xmlns:mc="http://schemas.openxmlformats.org/markup-compatibility/2006">
    <mc:Choice Requires="x15">
      <x15ac:absPath xmlns:x15ac="http://schemas.microsoft.com/office/spreadsheetml/2010/11/ac" url="https://spreadsheetsolutions.sharepoint.com/sites/SpreadsheetSolutionsHub/Shared Documents/Package Jobs/New Free Downloads (New Colours)/"/>
    </mc:Choice>
  </mc:AlternateContent>
  <xr:revisionPtr revIDLastSave="64" documentId="13_ncr:1_{6261357D-4C7F-40AD-8A31-53C0A1AA0124}" xr6:coauthVersionLast="47" xr6:coauthVersionMax="47" xr10:uidLastSave="{5F0521FC-B85F-4AE5-8496-8AAA134EDBED}"/>
  <workbookProtection workbookAlgorithmName="SHA-512" workbookHashValue="TMbBpxmJQ/+uhfHDnYP2pERhU4XfLWVXBKSZwUxPo18IUI3SBduA+NHR6Xc75lIz7a4GiyfLifGB1n2ADkgIbg==" workbookSaltValue="hMlD04iSJwAPaxI3f3dJYg==" workbookSpinCount="100000" lockStructure="1"/>
  <bookViews>
    <workbookView xWindow="-120" yWindow="-120" windowWidth="29040" windowHeight="15840" tabRatio="865" firstSheet="1" activeTab="1" xr2:uid="{00000000-000D-0000-FFFF-FFFF00000000}"/>
  </bookViews>
  <sheets>
    <sheet name="Data" sheetId="1" state="hidden" r:id="rId1"/>
    <sheet name="Intro &amp; Setup" sheetId="2" r:id="rId2"/>
    <sheet name="Birding Tally List" sheetId="3" r:id="rId3"/>
    <sheet name="Common &amp; Rare Birds" sheetId="4" r:id="rId4"/>
    <sheet name="General &amp; Daily Stats" sheetId="5" r:id="rId5"/>
    <sheet name="Bird Stats" sheetId="6" r:id="rId6"/>
    <sheet name="Lifer Stats" sheetId="8" r:id="rId7"/>
    <sheet name="Birding Sheet Templates" sheetId="7" r:id="rId8"/>
  </sheets>
  <definedNames>
    <definedName name="_xlnm._FilterDatabase" localSheetId="2" hidden="1">'Birding Tally List'!$D$9:$M$509</definedName>
    <definedName name="NameList">OFFSET(Data!$B$3,0,0,COUNTIF(Data!$B$3:$B$502, "&gt;"""),1)</definedName>
    <definedName name="_xlnm.Print_Area" localSheetId="5">'Bird Stats'!$A$1:$AZ$86</definedName>
    <definedName name="_xlnm.Print_Area" localSheetId="7">'Birding Sheet Templates'!$A$1:$Q$700</definedName>
    <definedName name="_xlnm.Print_Area" localSheetId="2">'Birding Tally List'!$A$1:$AG$532</definedName>
    <definedName name="_xlnm.Print_Area" localSheetId="3">'Common &amp; Rare Birds'!$A$1:$AZ$86</definedName>
    <definedName name="_xlnm.Print_Area" localSheetId="4">'General &amp; Daily Stats'!$A$1:$AZ$80</definedName>
    <definedName name="_xlnm.Print_Area" localSheetId="1">'Intro &amp; Setup'!#REF!</definedName>
    <definedName name="_xlnm.Print_Area" localSheetId="6">'Lifer Stats'!$A$1:$AZ$87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2" i="3" l="1"/>
  <c r="B55" i="6" l="1"/>
  <c r="B51" i="6"/>
  <c r="AJ55" i="6"/>
  <c r="S51" i="6"/>
  <c r="AX24" i="6"/>
  <c r="AX23" i="6"/>
  <c r="AX22" i="6"/>
  <c r="AX21" i="6"/>
  <c r="AX20" i="6"/>
  <c r="AX19" i="6"/>
  <c r="AV55" i="6"/>
  <c r="AE55" i="6"/>
  <c r="T509" i="3"/>
  <c r="Q509" i="3"/>
  <c r="T508" i="3"/>
  <c r="Q508" i="3"/>
  <c r="T507" i="3"/>
  <c r="Q507" i="3"/>
  <c r="T506" i="3"/>
  <c r="Q506" i="3"/>
  <c r="T505" i="3"/>
  <c r="Q505" i="3"/>
  <c r="T504" i="3"/>
  <c r="Q504" i="3"/>
  <c r="T503" i="3"/>
  <c r="Q503" i="3"/>
  <c r="T502" i="3"/>
  <c r="Q502" i="3"/>
  <c r="T501" i="3"/>
  <c r="Q501" i="3"/>
  <c r="T500" i="3"/>
  <c r="Q500" i="3"/>
  <c r="T499" i="3"/>
  <c r="Q499" i="3"/>
  <c r="T498" i="3"/>
  <c r="Q498" i="3"/>
  <c r="T497" i="3"/>
  <c r="Q497" i="3"/>
  <c r="T496" i="3"/>
  <c r="Q496" i="3"/>
  <c r="T495" i="3"/>
  <c r="Q495" i="3"/>
  <c r="T494" i="3"/>
  <c r="Q494" i="3"/>
  <c r="T493" i="3"/>
  <c r="Q493" i="3"/>
  <c r="T492" i="3"/>
  <c r="Q492" i="3"/>
  <c r="T491" i="3"/>
  <c r="Q491" i="3"/>
  <c r="T490" i="3"/>
  <c r="Q490" i="3"/>
  <c r="T489" i="3"/>
  <c r="Q489" i="3"/>
  <c r="T488" i="3"/>
  <c r="Q488" i="3"/>
  <c r="T487" i="3"/>
  <c r="Q487" i="3"/>
  <c r="T486" i="3"/>
  <c r="Q486" i="3"/>
  <c r="T485" i="3"/>
  <c r="Q485" i="3"/>
  <c r="T484" i="3"/>
  <c r="Q484" i="3"/>
  <c r="T483" i="3"/>
  <c r="Q483" i="3"/>
  <c r="T482" i="3"/>
  <c r="Q482" i="3"/>
  <c r="T481" i="3"/>
  <c r="Q481" i="3"/>
  <c r="T480" i="3"/>
  <c r="Q480" i="3"/>
  <c r="T479" i="3"/>
  <c r="Q479" i="3"/>
  <c r="T478" i="3"/>
  <c r="Q478" i="3"/>
  <c r="T477" i="3"/>
  <c r="Q477" i="3"/>
  <c r="T476" i="3"/>
  <c r="Q476" i="3"/>
  <c r="T475" i="3"/>
  <c r="Q475" i="3"/>
  <c r="T474" i="3"/>
  <c r="Q474" i="3"/>
  <c r="T473" i="3"/>
  <c r="Q473" i="3"/>
  <c r="T472" i="3"/>
  <c r="Q472" i="3"/>
  <c r="T471" i="3"/>
  <c r="Q471" i="3"/>
  <c r="T470" i="3"/>
  <c r="Q470" i="3"/>
  <c r="T469" i="3"/>
  <c r="Q469" i="3"/>
  <c r="T468" i="3"/>
  <c r="Q468" i="3"/>
  <c r="T467" i="3"/>
  <c r="Q467" i="3"/>
  <c r="T466" i="3"/>
  <c r="Q466" i="3"/>
  <c r="T465" i="3"/>
  <c r="Q465" i="3"/>
  <c r="T464" i="3"/>
  <c r="Q464" i="3"/>
  <c r="T463" i="3"/>
  <c r="Q463" i="3"/>
  <c r="T462" i="3"/>
  <c r="Q462" i="3"/>
  <c r="T461" i="3"/>
  <c r="Q461" i="3"/>
  <c r="T460" i="3"/>
  <c r="Q460" i="3"/>
  <c r="T459" i="3"/>
  <c r="Q459" i="3"/>
  <c r="T458" i="3"/>
  <c r="Q458" i="3"/>
  <c r="T457" i="3"/>
  <c r="Q457" i="3"/>
  <c r="T456" i="3"/>
  <c r="Q456" i="3"/>
  <c r="T455" i="3"/>
  <c r="Q455" i="3"/>
  <c r="T454" i="3"/>
  <c r="Q454" i="3"/>
  <c r="T453" i="3"/>
  <c r="Q453" i="3"/>
  <c r="T452" i="3"/>
  <c r="Q452" i="3"/>
  <c r="T451" i="3"/>
  <c r="Q451" i="3"/>
  <c r="T450" i="3"/>
  <c r="Q450" i="3"/>
  <c r="T449" i="3"/>
  <c r="Q449" i="3"/>
  <c r="T448" i="3"/>
  <c r="Q448" i="3"/>
  <c r="T447" i="3"/>
  <c r="Q447" i="3"/>
  <c r="T446" i="3"/>
  <c r="Q446" i="3"/>
  <c r="T445" i="3"/>
  <c r="Q445" i="3"/>
  <c r="T444" i="3"/>
  <c r="Q444" i="3"/>
  <c r="T443" i="3"/>
  <c r="Q443" i="3"/>
  <c r="T442" i="3"/>
  <c r="Q442" i="3"/>
  <c r="T441" i="3"/>
  <c r="Q441" i="3"/>
  <c r="T440" i="3"/>
  <c r="Q440" i="3"/>
  <c r="T439" i="3"/>
  <c r="Q439" i="3"/>
  <c r="T438" i="3"/>
  <c r="Q438" i="3"/>
  <c r="T437" i="3"/>
  <c r="Q437" i="3"/>
  <c r="T436" i="3"/>
  <c r="Q436" i="3"/>
  <c r="T435" i="3"/>
  <c r="Q435" i="3"/>
  <c r="T434" i="3"/>
  <c r="Q434" i="3"/>
  <c r="T433" i="3"/>
  <c r="Q433" i="3"/>
  <c r="T432" i="3"/>
  <c r="Q432" i="3"/>
  <c r="T431" i="3"/>
  <c r="Q431" i="3"/>
  <c r="T430" i="3"/>
  <c r="Q430" i="3"/>
  <c r="T429" i="3"/>
  <c r="Q429" i="3"/>
  <c r="T428" i="3"/>
  <c r="Q428" i="3"/>
  <c r="T427" i="3"/>
  <c r="Q427" i="3"/>
  <c r="T426" i="3"/>
  <c r="Q426" i="3"/>
  <c r="T425" i="3"/>
  <c r="Q425" i="3"/>
  <c r="T424" i="3"/>
  <c r="Q424" i="3"/>
  <c r="T423" i="3"/>
  <c r="Q423" i="3"/>
  <c r="T422" i="3"/>
  <c r="Q422" i="3"/>
  <c r="T421" i="3"/>
  <c r="Q421" i="3"/>
  <c r="T420" i="3"/>
  <c r="Q420" i="3"/>
  <c r="T419" i="3"/>
  <c r="Q419" i="3"/>
  <c r="T418" i="3"/>
  <c r="Q418" i="3"/>
  <c r="T417" i="3"/>
  <c r="Q417" i="3"/>
  <c r="T416" i="3"/>
  <c r="Q416" i="3"/>
  <c r="T415" i="3"/>
  <c r="Q415" i="3"/>
  <c r="T414" i="3"/>
  <c r="Q414" i="3"/>
  <c r="T413" i="3"/>
  <c r="Q413" i="3"/>
  <c r="T412" i="3"/>
  <c r="Q412" i="3"/>
  <c r="T411" i="3"/>
  <c r="Q411" i="3"/>
  <c r="T410" i="3"/>
  <c r="Q410" i="3"/>
  <c r="T409" i="3"/>
  <c r="Q409" i="3"/>
  <c r="T408" i="3"/>
  <c r="Q408" i="3"/>
  <c r="T407" i="3"/>
  <c r="Q407" i="3"/>
  <c r="T406" i="3"/>
  <c r="Q406" i="3"/>
  <c r="T405" i="3"/>
  <c r="Q405" i="3"/>
  <c r="T404" i="3"/>
  <c r="Q404" i="3"/>
  <c r="T403" i="3"/>
  <c r="Q403" i="3"/>
  <c r="T402" i="3"/>
  <c r="Q402" i="3"/>
  <c r="T401" i="3"/>
  <c r="Q401" i="3"/>
  <c r="T400" i="3"/>
  <c r="Q400" i="3"/>
  <c r="T399" i="3"/>
  <c r="Q399" i="3"/>
  <c r="T398" i="3"/>
  <c r="Q398" i="3"/>
  <c r="T397" i="3"/>
  <c r="Q397" i="3"/>
  <c r="T396" i="3"/>
  <c r="Q396" i="3"/>
  <c r="T395" i="3"/>
  <c r="Q395" i="3"/>
  <c r="T394" i="3"/>
  <c r="Q394" i="3"/>
  <c r="T393" i="3"/>
  <c r="Q393" i="3"/>
  <c r="T392" i="3"/>
  <c r="Q392" i="3"/>
  <c r="T391" i="3"/>
  <c r="Q391" i="3"/>
  <c r="T390" i="3"/>
  <c r="Q390" i="3"/>
  <c r="T389" i="3"/>
  <c r="Q389" i="3"/>
  <c r="T388" i="3"/>
  <c r="Q388" i="3"/>
  <c r="T387" i="3"/>
  <c r="Q387" i="3"/>
  <c r="T386" i="3"/>
  <c r="Q386" i="3"/>
  <c r="T385" i="3"/>
  <c r="Q385" i="3"/>
  <c r="T384" i="3"/>
  <c r="Q384" i="3"/>
  <c r="T383" i="3"/>
  <c r="Q383" i="3"/>
  <c r="T382" i="3"/>
  <c r="Q382" i="3"/>
  <c r="T381" i="3"/>
  <c r="Q381" i="3"/>
  <c r="T380" i="3"/>
  <c r="Q380" i="3"/>
  <c r="T379" i="3"/>
  <c r="Q379" i="3"/>
  <c r="T378" i="3"/>
  <c r="Q378" i="3"/>
  <c r="T377" i="3"/>
  <c r="Q377" i="3"/>
  <c r="T376" i="3"/>
  <c r="Q376" i="3"/>
  <c r="T375" i="3"/>
  <c r="Q375" i="3"/>
  <c r="T374" i="3"/>
  <c r="Q374" i="3"/>
  <c r="T373" i="3"/>
  <c r="Q373" i="3"/>
  <c r="T372" i="3"/>
  <c r="Q372" i="3"/>
  <c r="T371" i="3"/>
  <c r="Q371" i="3"/>
  <c r="T370" i="3"/>
  <c r="Q370" i="3"/>
  <c r="T369" i="3"/>
  <c r="Q369" i="3"/>
  <c r="T368" i="3"/>
  <c r="Q368" i="3"/>
  <c r="T367" i="3"/>
  <c r="Q367" i="3"/>
  <c r="T366" i="3"/>
  <c r="Q366" i="3"/>
  <c r="T365" i="3"/>
  <c r="Q365" i="3"/>
  <c r="T364" i="3"/>
  <c r="Q364" i="3"/>
  <c r="T363" i="3"/>
  <c r="Q363" i="3"/>
  <c r="T362" i="3"/>
  <c r="Q362" i="3"/>
  <c r="T361" i="3"/>
  <c r="Q361" i="3"/>
  <c r="T360" i="3"/>
  <c r="Q360" i="3"/>
  <c r="T359" i="3"/>
  <c r="Q359" i="3"/>
  <c r="T358" i="3"/>
  <c r="Q358" i="3"/>
  <c r="T357" i="3"/>
  <c r="Q357" i="3"/>
  <c r="T356" i="3"/>
  <c r="Q356" i="3"/>
  <c r="T355" i="3"/>
  <c r="Q355" i="3"/>
  <c r="T354" i="3"/>
  <c r="Q354" i="3"/>
  <c r="T353" i="3"/>
  <c r="Q353" i="3"/>
  <c r="T352" i="3"/>
  <c r="Q352" i="3"/>
  <c r="T351" i="3"/>
  <c r="Q351" i="3"/>
  <c r="T350" i="3"/>
  <c r="Q350" i="3"/>
  <c r="T349" i="3"/>
  <c r="Q349" i="3"/>
  <c r="T348" i="3"/>
  <c r="Q348" i="3"/>
  <c r="T347" i="3"/>
  <c r="Q347" i="3"/>
  <c r="T346" i="3"/>
  <c r="Q346" i="3"/>
  <c r="T345" i="3"/>
  <c r="Q345" i="3"/>
  <c r="T344" i="3"/>
  <c r="Q344" i="3"/>
  <c r="T343" i="3"/>
  <c r="Q343" i="3"/>
  <c r="T342" i="3"/>
  <c r="Q342" i="3"/>
  <c r="T341" i="3"/>
  <c r="Q341" i="3"/>
  <c r="T340" i="3"/>
  <c r="Q340" i="3"/>
  <c r="T339" i="3"/>
  <c r="Q339" i="3"/>
  <c r="T338" i="3"/>
  <c r="Q338" i="3"/>
  <c r="T337" i="3"/>
  <c r="Q337" i="3"/>
  <c r="T336" i="3"/>
  <c r="Q336" i="3"/>
  <c r="T335" i="3"/>
  <c r="Q335" i="3"/>
  <c r="T334" i="3"/>
  <c r="Q334" i="3"/>
  <c r="T333" i="3"/>
  <c r="Q333" i="3"/>
  <c r="T332" i="3"/>
  <c r="Q332" i="3"/>
  <c r="T331" i="3"/>
  <c r="Q331" i="3"/>
  <c r="T330" i="3"/>
  <c r="Q330" i="3"/>
  <c r="T329" i="3"/>
  <c r="Q329" i="3"/>
  <c r="T328" i="3"/>
  <c r="Q328" i="3"/>
  <c r="T327" i="3"/>
  <c r="Q327" i="3"/>
  <c r="T326" i="3"/>
  <c r="Q326" i="3"/>
  <c r="T325" i="3"/>
  <c r="Q325" i="3"/>
  <c r="T324" i="3"/>
  <c r="Q324" i="3"/>
  <c r="T323" i="3"/>
  <c r="Q323" i="3"/>
  <c r="T322" i="3"/>
  <c r="Q322" i="3"/>
  <c r="T321" i="3"/>
  <c r="Q321" i="3"/>
  <c r="T320" i="3"/>
  <c r="Q320" i="3"/>
  <c r="T319" i="3"/>
  <c r="Q319" i="3"/>
  <c r="T318" i="3"/>
  <c r="Q318" i="3"/>
  <c r="T317" i="3"/>
  <c r="Q317" i="3"/>
  <c r="T316" i="3"/>
  <c r="Q316" i="3"/>
  <c r="T315" i="3"/>
  <c r="Q315" i="3"/>
  <c r="T314" i="3"/>
  <c r="Q314" i="3"/>
  <c r="T313" i="3"/>
  <c r="Q313" i="3"/>
  <c r="T312" i="3"/>
  <c r="Q312" i="3"/>
  <c r="T311" i="3"/>
  <c r="Q311" i="3"/>
  <c r="T310" i="3"/>
  <c r="Q310" i="3"/>
  <c r="T309" i="3"/>
  <c r="Q309" i="3"/>
  <c r="T308" i="3"/>
  <c r="Q308" i="3"/>
  <c r="T307" i="3"/>
  <c r="Q307" i="3"/>
  <c r="T306" i="3"/>
  <c r="Q306" i="3"/>
  <c r="T305" i="3"/>
  <c r="Q305" i="3"/>
  <c r="T304" i="3"/>
  <c r="Q304" i="3"/>
  <c r="T303" i="3"/>
  <c r="Q303" i="3"/>
  <c r="T302" i="3"/>
  <c r="Q302" i="3"/>
  <c r="T301" i="3"/>
  <c r="Q301" i="3"/>
  <c r="T300" i="3"/>
  <c r="Q300" i="3"/>
  <c r="T299" i="3"/>
  <c r="Q299" i="3"/>
  <c r="T298" i="3"/>
  <c r="Q298" i="3"/>
  <c r="T297" i="3"/>
  <c r="Q297" i="3"/>
  <c r="T296" i="3"/>
  <c r="Q296" i="3"/>
  <c r="T295" i="3"/>
  <c r="Q295" i="3"/>
  <c r="T294" i="3"/>
  <c r="Q294" i="3"/>
  <c r="T293" i="3"/>
  <c r="Q293" i="3"/>
  <c r="T292" i="3"/>
  <c r="Q292" i="3"/>
  <c r="T291" i="3"/>
  <c r="Q291" i="3"/>
  <c r="T290" i="3"/>
  <c r="Q290" i="3"/>
  <c r="T289" i="3"/>
  <c r="Q289" i="3"/>
  <c r="T288" i="3"/>
  <c r="Q288" i="3"/>
  <c r="T287" i="3"/>
  <c r="Q287" i="3"/>
  <c r="T286" i="3"/>
  <c r="Q286" i="3"/>
  <c r="T285" i="3"/>
  <c r="Q285" i="3"/>
  <c r="T284" i="3"/>
  <c r="Q284" i="3"/>
  <c r="T283" i="3"/>
  <c r="Q283" i="3"/>
  <c r="T282" i="3"/>
  <c r="Q282" i="3"/>
  <c r="T281" i="3"/>
  <c r="Q281" i="3"/>
  <c r="T280" i="3"/>
  <c r="Q280" i="3"/>
  <c r="T279" i="3"/>
  <c r="Q279" i="3"/>
  <c r="T278" i="3"/>
  <c r="Q278" i="3"/>
  <c r="T277" i="3"/>
  <c r="Q277" i="3"/>
  <c r="T276" i="3"/>
  <c r="Q276" i="3"/>
  <c r="T275" i="3"/>
  <c r="Q275" i="3"/>
  <c r="T274" i="3"/>
  <c r="Q274" i="3"/>
  <c r="T273" i="3"/>
  <c r="Q273" i="3"/>
  <c r="T272" i="3"/>
  <c r="Q272" i="3"/>
  <c r="T271" i="3"/>
  <c r="Q271" i="3"/>
  <c r="T270" i="3"/>
  <c r="Q270" i="3"/>
  <c r="T269" i="3"/>
  <c r="Q269" i="3"/>
  <c r="T268" i="3"/>
  <c r="Q268" i="3"/>
  <c r="T267" i="3"/>
  <c r="Q267" i="3"/>
  <c r="T266" i="3"/>
  <c r="Q266" i="3"/>
  <c r="T265" i="3"/>
  <c r="Q265" i="3"/>
  <c r="T264" i="3"/>
  <c r="Q264" i="3"/>
  <c r="T263" i="3"/>
  <c r="Q263" i="3"/>
  <c r="T262" i="3"/>
  <c r="Q262" i="3"/>
  <c r="T261" i="3"/>
  <c r="Q261" i="3"/>
  <c r="T260" i="3"/>
  <c r="Q260" i="3"/>
  <c r="T259" i="3"/>
  <c r="Q259" i="3"/>
  <c r="T258" i="3"/>
  <c r="Q258" i="3"/>
  <c r="T257" i="3"/>
  <c r="Q257" i="3"/>
  <c r="T256" i="3"/>
  <c r="Q256" i="3"/>
  <c r="T255" i="3"/>
  <c r="Q255" i="3"/>
  <c r="T254" i="3"/>
  <c r="Q254" i="3"/>
  <c r="T253" i="3"/>
  <c r="Q253" i="3"/>
  <c r="T252" i="3"/>
  <c r="Q252" i="3"/>
  <c r="T251" i="3"/>
  <c r="Q251" i="3"/>
  <c r="T250" i="3"/>
  <c r="Q250" i="3"/>
  <c r="T249" i="3"/>
  <c r="Q249" i="3"/>
  <c r="T248" i="3"/>
  <c r="Q248" i="3"/>
  <c r="T247" i="3"/>
  <c r="Q247" i="3"/>
  <c r="T246" i="3"/>
  <c r="Q246" i="3"/>
  <c r="T245" i="3"/>
  <c r="Q245" i="3"/>
  <c r="T244" i="3"/>
  <c r="Q244" i="3"/>
  <c r="T243" i="3"/>
  <c r="Q243" i="3"/>
  <c r="T242" i="3"/>
  <c r="Q242" i="3"/>
  <c r="T241" i="3"/>
  <c r="Q241" i="3"/>
  <c r="T240" i="3"/>
  <c r="Q240" i="3"/>
  <c r="T239" i="3"/>
  <c r="Q239" i="3"/>
  <c r="T238" i="3"/>
  <c r="Q238" i="3"/>
  <c r="T237" i="3"/>
  <c r="Q237" i="3"/>
  <c r="T236" i="3"/>
  <c r="Q236" i="3"/>
  <c r="T235" i="3"/>
  <c r="Q235" i="3"/>
  <c r="T234" i="3"/>
  <c r="Q234" i="3"/>
  <c r="T233" i="3"/>
  <c r="Q233" i="3"/>
  <c r="T232" i="3"/>
  <c r="Q232" i="3"/>
  <c r="T231" i="3"/>
  <c r="Q231" i="3"/>
  <c r="T230" i="3"/>
  <c r="Q230" i="3"/>
  <c r="T229" i="3"/>
  <c r="Q229" i="3"/>
  <c r="T228" i="3"/>
  <c r="Q228" i="3"/>
  <c r="T227" i="3"/>
  <c r="Q227" i="3"/>
  <c r="T226" i="3"/>
  <c r="Q226" i="3"/>
  <c r="T225" i="3"/>
  <c r="Q225" i="3"/>
  <c r="T224" i="3"/>
  <c r="Q224" i="3"/>
  <c r="T223" i="3"/>
  <c r="Q223" i="3"/>
  <c r="T222" i="3"/>
  <c r="Q222" i="3"/>
  <c r="T221" i="3"/>
  <c r="Q221" i="3"/>
  <c r="T220" i="3"/>
  <c r="Q220" i="3"/>
  <c r="T219" i="3"/>
  <c r="Q219" i="3"/>
  <c r="T218" i="3"/>
  <c r="Q218" i="3"/>
  <c r="T217" i="3"/>
  <c r="Q217" i="3"/>
  <c r="T216" i="3"/>
  <c r="Q216" i="3"/>
  <c r="T215" i="3"/>
  <c r="Q215" i="3"/>
  <c r="T214" i="3"/>
  <c r="Q214" i="3"/>
  <c r="T213" i="3"/>
  <c r="Q213" i="3"/>
  <c r="T212" i="3"/>
  <c r="Q212" i="3"/>
  <c r="T211" i="3"/>
  <c r="Q211" i="3"/>
  <c r="T210" i="3"/>
  <c r="Q210" i="3"/>
  <c r="T209" i="3"/>
  <c r="Q209" i="3"/>
  <c r="T208" i="3"/>
  <c r="Q208" i="3"/>
  <c r="T207" i="3"/>
  <c r="Q207" i="3"/>
  <c r="T206" i="3"/>
  <c r="Q206" i="3"/>
  <c r="T205" i="3"/>
  <c r="Q205" i="3"/>
  <c r="T204" i="3"/>
  <c r="Q204" i="3"/>
  <c r="T203" i="3"/>
  <c r="Q203" i="3"/>
  <c r="T202" i="3"/>
  <c r="Q202" i="3"/>
  <c r="T201" i="3"/>
  <c r="Q201" i="3"/>
  <c r="T200" i="3"/>
  <c r="Q200" i="3"/>
  <c r="T199" i="3"/>
  <c r="Q199" i="3"/>
  <c r="T198" i="3"/>
  <c r="Q198" i="3"/>
  <c r="T197" i="3"/>
  <c r="Q197" i="3"/>
  <c r="T196" i="3"/>
  <c r="Q196" i="3"/>
  <c r="T195" i="3"/>
  <c r="Q195" i="3"/>
  <c r="T194" i="3"/>
  <c r="Q194" i="3"/>
  <c r="T193" i="3"/>
  <c r="Q193" i="3"/>
  <c r="T192" i="3"/>
  <c r="Q192" i="3"/>
  <c r="T191" i="3"/>
  <c r="Q191" i="3"/>
  <c r="T190" i="3"/>
  <c r="Q190" i="3"/>
  <c r="T189" i="3"/>
  <c r="Q189" i="3"/>
  <c r="T188" i="3"/>
  <c r="Q188" i="3"/>
  <c r="T187" i="3"/>
  <c r="Q187" i="3"/>
  <c r="T186" i="3"/>
  <c r="Q186" i="3"/>
  <c r="T185" i="3"/>
  <c r="Q185" i="3"/>
  <c r="T184" i="3"/>
  <c r="Q184" i="3"/>
  <c r="T183" i="3"/>
  <c r="Q183" i="3"/>
  <c r="T182" i="3"/>
  <c r="Q182" i="3"/>
  <c r="T181" i="3"/>
  <c r="Q181" i="3"/>
  <c r="T180" i="3"/>
  <c r="Q180" i="3"/>
  <c r="T179" i="3"/>
  <c r="Q179" i="3"/>
  <c r="T178" i="3"/>
  <c r="Q178" i="3"/>
  <c r="T177" i="3"/>
  <c r="Q177" i="3"/>
  <c r="T176" i="3"/>
  <c r="Q176" i="3"/>
  <c r="T175" i="3"/>
  <c r="Q175" i="3"/>
  <c r="T174" i="3"/>
  <c r="Q174" i="3"/>
  <c r="T173" i="3"/>
  <c r="Q173" i="3"/>
  <c r="T172" i="3"/>
  <c r="Q172" i="3"/>
  <c r="T171" i="3"/>
  <c r="Q171" i="3"/>
  <c r="T170" i="3"/>
  <c r="Q170" i="3"/>
  <c r="T169" i="3"/>
  <c r="Q169" i="3"/>
  <c r="T168" i="3"/>
  <c r="Q168" i="3"/>
  <c r="T167" i="3"/>
  <c r="Q167" i="3"/>
  <c r="T166" i="3"/>
  <c r="Q166" i="3"/>
  <c r="T165" i="3"/>
  <c r="Q165" i="3"/>
  <c r="T164" i="3"/>
  <c r="Q164" i="3"/>
  <c r="T163" i="3"/>
  <c r="Q163" i="3"/>
  <c r="T162" i="3"/>
  <c r="Q162" i="3"/>
  <c r="T161" i="3"/>
  <c r="Q161" i="3"/>
  <c r="T160" i="3"/>
  <c r="Q160" i="3"/>
  <c r="T159" i="3"/>
  <c r="Q159" i="3"/>
  <c r="T158" i="3"/>
  <c r="Q158" i="3"/>
  <c r="T157" i="3"/>
  <c r="Q157" i="3"/>
  <c r="T156" i="3"/>
  <c r="Q156" i="3"/>
  <c r="T155" i="3"/>
  <c r="Q155" i="3"/>
  <c r="T154" i="3"/>
  <c r="Q154" i="3"/>
  <c r="T153" i="3"/>
  <c r="Q153" i="3"/>
  <c r="T152" i="3"/>
  <c r="Q152" i="3"/>
  <c r="T151" i="3"/>
  <c r="Q151" i="3"/>
  <c r="T150" i="3"/>
  <c r="Q150" i="3"/>
  <c r="T149" i="3"/>
  <c r="Q149" i="3"/>
  <c r="T148" i="3"/>
  <c r="Q148" i="3"/>
  <c r="T147" i="3"/>
  <c r="Q147" i="3"/>
  <c r="T146" i="3"/>
  <c r="Q146" i="3"/>
  <c r="T145" i="3"/>
  <c r="Q145" i="3"/>
  <c r="T144" i="3"/>
  <c r="Q144" i="3"/>
  <c r="T143" i="3"/>
  <c r="Q143" i="3"/>
  <c r="T142" i="3"/>
  <c r="Q142" i="3"/>
  <c r="T141" i="3"/>
  <c r="Q141" i="3"/>
  <c r="T140" i="3"/>
  <c r="Q140" i="3"/>
  <c r="T139" i="3"/>
  <c r="Q139" i="3"/>
  <c r="T138" i="3"/>
  <c r="Q138" i="3"/>
  <c r="T137" i="3"/>
  <c r="Q137" i="3"/>
  <c r="T136" i="3"/>
  <c r="Q136" i="3"/>
  <c r="T135" i="3"/>
  <c r="Q135" i="3"/>
  <c r="T134" i="3"/>
  <c r="Q134" i="3"/>
  <c r="T133" i="3"/>
  <c r="Q133" i="3"/>
  <c r="T132" i="3"/>
  <c r="Q132" i="3"/>
  <c r="T131" i="3"/>
  <c r="Q131" i="3"/>
  <c r="T130" i="3"/>
  <c r="Q130" i="3"/>
  <c r="T129" i="3"/>
  <c r="Q129" i="3"/>
  <c r="T128" i="3"/>
  <c r="Q128" i="3"/>
  <c r="T127" i="3"/>
  <c r="Q127" i="3"/>
  <c r="T126" i="3"/>
  <c r="Q126" i="3"/>
  <c r="T125" i="3"/>
  <c r="Q125" i="3"/>
  <c r="T124" i="3"/>
  <c r="Q124" i="3"/>
  <c r="T123" i="3"/>
  <c r="Q123" i="3"/>
  <c r="T122" i="3"/>
  <c r="Q122" i="3"/>
  <c r="T121" i="3"/>
  <c r="Q121" i="3"/>
  <c r="T120" i="3"/>
  <c r="Q120" i="3"/>
  <c r="T119" i="3"/>
  <c r="Q119" i="3"/>
  <c r="T118" i="3"/>
  <c r="Q118" i="3"/>
  <c r="T117" i="3"/>
  <c r="Q117" i="3"/>
  <c r="T116" i="3"/>
  <c r="Q116" i="3"/>
  <c r="T115" i="3"/>
  <c r="Q115" i="3"/>
  <c r="T114" i="3"/>
  <c r="Q114" i="3"/>
  <c r="T113" i="3"/>
  <c r="Q113" i="3"/>
  <c r="T112" i="3"/>
  <c r="Q112" i="3"/>
  <c r="T111" i="3"/>
  <c r="Q111" i="3"/>
  <c r="T110" i="3"/>
  <c r="Q110" i="3"/>
  <c r="T109" i="3"/>
  <c r="Q109" i="3"/>
  <c r="T108" i="3"/>
  <c r="Q108" i="3"/>
  <c r="T107" i="3"/>
  <c r="Q107" i="3"/>
  <c r="T106" i="3"/>
  <c r="Q106" i="3"/>
  <c r="T105" i="3"/>
  <c r="Q105" i="3"/>
  <c r="T104" i="3"/>
  <c r="Q104" i="3"/>
  <c r="T103" i="3"/>
  <c r="Q103" i="3"/>
  <c r="T102" i="3"/>
  <c r="Q102" i="3"/>
  <c r="T101" i="3"/>
  <c r="Q101" i="3"/>
  <c r="T100" i="3"/>
  <c r="Q100" i="3"/>
  <c r="T99" i="3"/>
  <c r="Q99" i="3"/>
  <c r="T98" i="3"/>
  <c r="Q98" i="3"/>
  <c r="T97" i="3"/>
  <c r="Q97" i="3"/>
  <c r="T96" i="3"/>
  <c r="Q96" i="3"/>
  <c r="T95" i="3"/>
  <c r="Q95" i="3"/>
  <c r="T94" i="3"/>
  <c r="Q94" i="3"/>
  <c r="T93" i="3"/>
  <c r="Q93" i="3"/>
  <c r="T92" i="3"/>
  <c r="Q92" i="3"/>
  <c r="T91" i="3"/>
  <c r="Q91" i="3"/>
  <c r="T90" i="3"/>
  <c r="Q90" i="3"/>
  <c r="T89" i="3"/>
  <c r="Q89" i="3"/>
  <c r="T88" i="3"/>
  <c r="Q88" i="3"/>
  <c r="T87" i="3"/>
  <c r="Q87" i="3"/>
  <c r="T86" i="3"/>
  <c r="Q86" i="3"/>
  <c r="T85" i="3"/>
  <c r="Q85" i="3"/>
  <c r="T84" i="3"/>
  <c r="Q84" i="3"/>
  <c r="T83" i="3"/>
  <c r="Q83" i="3"/>
  <c r="T82" i="3"/>
  <c r="Q82" i="3"/>
  <c r="T81" i="3"/>
  <c r="Q81" i="3"/>
  <c r="T80" i="3"/>
  <c r="Q80" i="3"/>
  <c r="T79" i="3"/>
  <c r="Q79" i="3"/>
  <c r="T78" i="3"/>
  <c r="Q78" i="3"/>
  <c r="T77" i="3"/>
  <c r="Q77" i="3"/>
  <c r="T76" i="3"/>
  <c r="Q76" i="3"/>
  <c r="T75" i="3"/>
  <c r="Q75" i="3"/>
  <c r="T74" i="3"/>
  <c r="Q74" i="3"/>
  <c r="T73" i="3"/>
  <c r="Q73" i="3"/>
  <c r="T72" i="3"/>
  <c r="Q72" i="3"/>
  <c r="T71" i="3"/>
  <c r="Q71" i="3"/>
  <c r="T70" i="3"/>
  <c r="Q70" i="3"/>
  <c r="T69" i="3"/>
  <c r="Q69" i="3"/>
  <c r="T68" i="3"/>
  <c r="Q68" i="3"/>
  <c r="T67" i="3"/>
  <c r="Q67" i="3"/>
  <c r="T66" i="3"/>
  <c r="Q66" i="3"/>
  <c r="T65" i="3"/>
  <c r="Q65" i="3"/>
  <c r="T64" i="3"/>
  <c r="Q64" i="3"/>
  <c r="T63" i="3"/>
  <c r="Q63" i="3"/>
  <c r="T62" i="3"/>
  <c r="Q62" i="3"/>
  <c r="T61" i="3"/>
  <c r="Q61" i="3"/>
  <c r="T60" i="3"/>
  <c r="Q60" i="3"/>
  <c r="T59" i="3"/>
  <c r="Q59" i="3"/>
  <c r="T58" i="3"/>
  <c r="Q58" i="3"/>
  <c r="T57" i="3"/>
  <c r="Q57" i="3"/>
  <c r="T56" i="3"/>
  <c r="Q56" i="3"/>
  <c r="T55" i="3"/>
  <c r="Q55" i="3"/>
  <c r="T54" i="3"/>
  <c r="Q54" i="3"/>
  <c r="T53" i="3"/>
  <c r="Q53" i="3"/>
  <c r="T52" i="3"/>
  <c r="Q52" i="3"/>
  <c r="T51" i="3"/>
  <c r="Q51" i="3"/>
  <c r="T50" i="3"/>
  <c r="Q50" i="3"/>
  <c r="T49" i="3"/>
  <c r="Q49" i="3"/>
  <c r="T48" i="3"/>
  <c r="Q48" i="3"/>
  <c r="T47" i="3"/>
  <c r="Q47" i="3"/>
  <c r="T46" i="3"/>
  <c r="Q46" i="3"/>
  <c r="T45" i="3"/>
  <c r="Q45" i="3"/>
  <c r="T44" i="3"/>
  <c r="Q44" i="3"/>
  <c r="T43" i="3"/>
  <c r="Q43" i="3"/>
  <c r="T42" i="3"/>
  <c r="Q42" i="3"/>
  <c r="T41" i="3"/>
  <c r="Q41" i="3"/>
  <c r="T40" i="3"/>
  <c r="Q40" i="3"/>
  <c r="T39" i="3"/>
  <c r="Q39" i="3"/>
  <c r="T38" i="3"/>
  <c r="Q38" i="3"/>
  <c r="T37" i="3"/>
  <c r="Q37" i="3"/>
  <c r="T36" i="3"/>
  <c r="Q36" i="3"/>
  <c r="T35" i="3"/>
  <c r="Q35" i="3"/>
  <c r="T34" i="3"/>
  <c r="Q34" i="3"/>
  <c r="T33" i="3"/>
  <c r="Q33" i="3"/>
  <c r="T32" i="3"/>
  <c r="Q32" i="3"/>
  <c r="T31" i="3"/>
  <c r="Q31" i="3"/>
  <c r="T30" i="3"/>
  <c r="Q30" i="3"/>
  <c r="T29" i="3"/>
  <c r="Q29" i="3"/>
  <c r="T28" i="3"/>
  <c r="Q28" i="3"/>
  <c r="T27" i="3"/>
  <c r="Q27" i="3"/>
  <c r="T26" i="3"/>
  <c r="Q26" i="3"/>
  <c r="T25" i="3"/>
  <c r="Q25" i="3"/>
  <c r="T24" i="3"/>
  <c r="Q24" i="3"/>
  <c r="T23" i="3"/>
  <c r="Q23" i="3"/>
  <c r="T22" i="3"/>
  <c r="Q22" i="3"/>
  <c r="T21" i="3"/>
  <c r="Q21" i="3"/>
  <c r="T20" i="3"/>
  <c r="Q20" i="3"/>
  <c r="T19" i="3"/>
  <c r="Q19" i="3"/>
  <c r="T18" i="3"/>
  <c r="Q18" i="3"/>
  <c r="T17" i="3"/>
  <c r="Q17" i="3"/>
  <c r="T16" i="3"/>
  <c r="Q16" i="3"/>
  <c r="T15" i="3"/>
  <c r="Q15" i="3"/>
  <c r="T14" i="3"/>
  <c r="Q14" i="3"/>
  <c r="AV51" i="6" l="1"/>
  <c r="AV17" i="1" l="1"/>
  <c r="AV18" i="1"/>
  <c r="AV19" i="1"/>
  <c r="AV20" i="1"/>
  <c r="AV21" i="1"/>
  <c r="AV22" i="1"/>
  <c r="AV23" i="1"/>
  <c r="AV24" i="1"/>
  <c r="AV25" i="1"/>
  <c r="AV26" i="1"/>
  <c r="AV27" i="1"/>
  <c r="AV28" i="1"/>
  <c r="AV29" i="1"/>
  <c r="AV30" i="1"/>
  <c r="AV31" i="1"/>
  <c r="AV32" i="1"/>
  <c r="AV33" i="1"/>
  <c r="AV34" i="1"/>
  <c r="AV35" i="1"/>
  <c r="AV36" i="1"/>
  <c r="AV37" i="1"/>
  <c r="AV38" i="1"/>
  <c r="AV39" i="1"/>
  <c r="AV40" i="1"/>
  <c r="AV41" i="1"/>
  <c r="AV42" i="1"/>
  <c r="AV43" i="1"/>
  <c r="AV44" i="1"/>
  <c r="AV45" i="1"/>
  <c r="AV46" i="1"/>
  <c r="AV47" i="1"/>
  <c r="AV48" i="1"/>
  <c r="AV49" i="1"/>
  <c r="AV50" i="1"/>
  <c r="AV51" i="1"/>
  <c r="AV52" i="1"/>
  <c r="AV53" i="1"/>
  <c r="AV54" i="1"/>
  <c r="AV55" i="1"/>
  <c r="AV56" i="1"/>
  <c r="AV57" i="1"/>
  <c r="AV58" i="1"/>
  <c r="AV59" i="1"/>
  <c r="AV60" i="1"/>
  <c r="AV61" i="1"/>
  <c r="AV62" i="1"/>
  <c r="AV63" i="1"/>
  <c r="AV64" i="1"/>
  <c r="AV65" i="1"/>
  <c r="AV66" i="1"/>
  <c r="AV67" i="1"/>
  <c r="AV68" i="1"/>
  <c r="AV69" i="1"/>
  <c r="AV70" i="1"/>
  <c r="AV71" i="1"/>
  <c r="AV72" i="1"/>
  <c r="AV73" i="1"/>
  <c r="AV74" i="1"/>
  <c r="AV75" i="1"/>
  <c r="AV76" i="1"/>
  <c r="AV77" i="1"/>
  <c r="AV78" i="1"/>
  <c r="AV79" i="1"/>
  <c r="AV80" i="1"/>
  <c r="AV81" i="1"/>
  <c r="AV82" i="1"/>
  <c r="AV83" i="1"/>
  <c r="AV84" i="1"/>
  <c r="AV85" i="1"/>
  <c r="AV86" i="1"/>
  <c r="AV87" i="1"/>
  <c r="AV88" i="1"/>
  <c r="AV89" i="1"/>
  <c r="AV90" i="1"/>
  <c r="AV91" i="1"/>
  <c r="AV92" i="1"/>
  <c r="AV93" i="1"/>
  <c r="AV94" i="1"/>
  <c r="AV95" i="1"/>
  <c r="AV96" i="1"/>
  <c r="AV97" i="1"/>
  <c r="AV98" i="1"/>
  <c r="AV99" i="1"/>
  <c r="AV100" i="1"/>
  <c r="AV101" i="1"/>
  <c r="AV102" i="1"/>
  <c r="AV103" i="1"/>
  <c r="AV104" i="1"/>
  <c r="AV105" i="1"/>
  <c r="AV106" i="1"/>
  <c r="AV107" i="1"/>
  <c r="AV108" i="1"/>
  <c r="AV109" i="1"/>
  <c r="AV110" i="1"/>
  <c r="AV111" i="1"/>
  <c r="AV112" i="1"/>
  <c r="AV113" i="1"/>
  <c r="AV114" i="1"/>
  <c r="AV115" i="1"/>
  <c r="AV116" i="1"/>
  <c r="AV117" i="1"/>
  <c r="AV118" i="1"/>
  <c r="AV119" i="1"/>
  <c r="AV120" i="1"/>
  <c r="AV121" i="1"/>
  <c r="AV122" i="1"/>
  <c r="AV123" i="1"/>
  <c r="AV124" i="1"/>
  <c r="AV125" i="1"/>
  <c r="AV126" i="1"/>
  <c r="AV127" i="1"/>
  <c r="AV128" i="1"/>
  <c r="AV129" i="1"/>
  <c r="AV130" i="1"/>
  <c r="AV131" i="1"/>
  <c r="AV132" i="1"/>
  <c r="AV133" i="1"/>
  <c r="AV134" i="1"/>
  <c r="AV135" i="1"/>
  <c r="AV136" i="1"/>
  <c r="AV137" i="1"/>
  <c r="AV138" i="1"/>
  <c r="AV139" i="1"/>
  <c r="AV140" i="1"/>
  <c r="AV141" i="1"/>
  <c r="AV142" i="1"/>
  <c r="AV143" i="1"/>
  <c r="AV144" i="1"/>
  <c r="AV145" i="1"/>
  <c r="AV146" i="1"/>
  <c r="AV147" i="1"/>
  <c r="AV148" i="1"/>
  <c r="AV149" i="1"/>
  <c r="AV150" i="1"/>
  <c r="AV151" i="1"/>
  <c r="AV152" i="1"/>
  <c r="AV153" i="1"/>
  <c r="AV154" i="1"/>
  <c r="AV155" i="1"/>
  <c r="AV156" i="1"/>
  <c r="AV157" i="1"/>
  <c r="AV158" i="1"/>
  <c r="AV159" i="1"/>
  <c r="AV160" i="1"/>
  <c r="AV161" i="1"/>
  <c r="AV162" i="1"/>
  <c r="AV163" i="1"/>
  <c r="AV164" i="1"/>
  <c r="AV165" i="1"/>
  <c r="AV166" i="1"/>
  <c r="AV167" i="1"/>
  <c r="AV168" i="1"/>
  <c r="AV169" i="1"/>
  <c r="AV170" i="1"/>
  <c r="AV171" i="1"/>
  <c r="AV172" i="1"/>
  <c r="AV173" i="1"/>
  <c r="AV174" i="1"/>
  <c r="AV175" i="1"/>
  <c r="AV176" i="1"/>
  <c r="AV177" i="1"/>
  <c r="AV178" i="1"/>
  <c r="AV179" i="1"/>
  <c r="AV180" i="1"/>
  <c r="AV181" i="1"/>
  <c r="AV182" i="1"/>
  <c r="AV183" i="1"/>
  <c r="AV184" i="1"/>
  <c r="AV185" i="1"/>
  <c r="AV186" i="1"/>
  <c r="AV187" i="1"/>
  <c r="AV188" i="1"/>
  <c r="AV189" i="1"/>
  <c r="AV190" i="1"/>
  <c r="AV191" i="1"/>
  <c r="AV192" i="1"/>
  <c r="AV193" i="1"/>
  <c r="AV194" i="1"/>
  <c r="AV195" i="1"/>
  <c r="AV196" i="1"/>
  <c r="AV197" i="1"/>
  <c r="AV198" i="1"/>
  <c r="AV199" i="1"/>
  <c r="AV200" i="1"/>
  <c r="AV201" i="1"/>
  <c r="AV202" i="1"/>
  <c r="AV203" i="1"/>
  <c r="AV204" i="1"/>
  <c r="AV205" i="1"/>
  <c r="AV206" i="1"/>
  <c r="AV207" i="1"/>
  <c r="AV208" i="1"/>
  <c r="AV209" i="1"/>
  <c r="AV210" i="1"/>
  <c r="AV211" i="1"/>
  <c r="AV212" i="1"/>
  <c r="AV213" i="1"/>
  <c r="AV214" i="1"/>
  <c r="AV215" i="1"/>
  <c r="AV216" i="1"/>
  <c r="AV217" i="1"/>
  <c r="AV218" i="1"/>
  <c r="AV219" i="1"/>
  <c r="AV220" i="1"/>
  <c r="AV221" i="1"/>
  <c r="AV222" i="1"/>
  <c r="AV223" i="1"/>
  <c r="AV224" i="1"/>
  <c r="AV225" i="1"/>
  <c r="AV226" i="1"/>
  <c r="AV227" i="1"/>
  <c r="AV228" i="1"/>
  <c r="AV229" i="1"/>
  <c r="AV230" i="1"/>
  <c r="AV231" i="1"/>
  <c r="AV232" i="1"/>
  <c r="AV233" i="1"/>
  <c r="AV234" i="1"/>
  <c r="AV235" i="1"/>
  <c r="AV236" i="1"/>
  <c r="AV237" i="1"/>
  <c r="AV238" i="1"/>
  <c r="AV239" i="1"/>
  <c r="AV240" i="1"/>
  <c r="AV241" i="1"/>
  <c r="AV242" i="1"/>
  <c r="AV243" i="1"/>
  <c r="AV244" i="1"/>
  <c r="AV245" i="1"/>
  <c r="AV246" i="1"/>
  <c r="AV247" i="1"/>
  <c r="AV248" i="1"/>
  <c r="AV249" i="1"/>
  <c r="AV250" i="1"/>
  <c r="AV251" i="1"/>
  <c r="AV252" i="1"/>
  <c r="AV253" i="1"/>
  <c r="AV254" i="1"/>
  <c r="AV255" i="1"/>
  <c r="AV256" i="1"/>
  <c r="AV257" i="1"/>
  <c r="AV258" i="1"/>
  <c r="AV259" i="1"/>
  <c r="AV260" i="1"/>
  <c r="AV261" i="1"/>
  <c r="AV262" i="1"/>
  <c r="AV263" i="1"/>
  <c r="AV264" i="1"/>
  <c r="AV265" i="1"/>
  <c r="AV266" i="1"/>
  <c r="AV267" i="1"/>
  <c r="AV268" i="1"/>
  <c r="AV269" i="1"/>
  <c r="AV270" i="1"/>
  <c r="AV271" i="1"/>
  <c r="AV272" i="1"/>
  <c r="AV273" i="1"/>
  <c r="AV274" i="1"/>
  <c r="AV275" i="1"/>
  <c r="AV276" i="1"/>
  <c r="AV277" i="1"/>
  <c r="AV278" i="1"/>
  <c r="AV279" i="1"/>
  <c r="AV280" i="1"/>
  <c r="AV281" i="1"/>
  <c r="AV282" i="1"/>
  <c r="AV283" i="1"/>
  <c r="AV284" i="1"/>
  <c r="AV285" i="1"/>
  <c r="AV286" i="1"/>
  <c r="AV287" i="1"/>
  <c r="AV288" i="1"/>
  <c r="AV289" i="1"/>
  <c r="AV290" i="1"/>
  <c r="AV291" i="1"/>
  <c r="AV292" i="1"/>
  <c r="AV293" i="1"/>
  <c r="AV294" i="1"/>
  <c r="AV295" i="1"/>
  <c r="AV296" i="1"/>
  <c r="AV297" i="1"/>
  <c r="AV298" i="1"/>
  <c r="AV299" i="1"/>
  <c r="AV300" i="1"/>
  <c r="AV301" i="1"/>
  <c r="AV302" i="1"/>
  <c r="AV303" i="1"/>
  <c r="AV304" i="1"/>
  <c r="AV305" i="1"/>
  <c r="AV306" i="1"/>
  <c r="AV307" i="1"/>
  <c r="AV308" i="1"/>
  <c r="AV309" i="1"/>
  <c r="AV310" i="1"/>
  <c r="AV311" i="1"/>
  <c r="AV312" i="1"/>
  <c r="AV313" i="1"/>
  <c r="AV314" i="1"/>
  <c r="AV315" i="1"/>
  <c r="AV316" i="1"/>
  <c r="AV317" i="1"/>
  <c r="AV318" i="1"/>
  <c r="AV319" i="1"/>
  <c r="AV320" i="1"/>
  <c r="AV321" i="1"/>
  <c r="AV322" i="1"/>
  <c r="AV323" i="1"/>
  <c r="AV324" i="1"/>
  <c r="AV325" i="1"/>
  <c r="AV326" i="1"/>
  <c r="AV327" i="1"/>
  <c r="AV328" i="1"/>
  <c r="AV329" i="1"/>
  <c r="AV330" i="1"/>
  <c r="AV331" i="1"/>
  <c r="AV332" i="1"/>
  <c r="AV333" i="1"/>
  <c r="AV334" i="1"/>
  <c r="AV335" i="1"/>
  <c r="AV336" i="1"/>
  <c r="AV337" i="1"/>
  <c r="AV338" i="1"/>
  <c r="AV339" i="1"/>
  <c r="AV340" i="1"/>
  <c r="AV341" i="1"/>
  <c r="AV342" i="1"/>
  <c r="AV343" i="1"/>
  <c r="AV344" i="1"/>
  <c r="AV345" i="1"/>
  <c r="AV346" i="1"/>
  <c r="AV347" i="1"/>
  <c r="AV348" i="1"/>
  <c r="AV349" i="1"/>
  <c r="AV350" i="1"/>
  <c r="AV351" i="1"/>
  <c r="AV352" i="1"/>
  <c r="AV353" i="1"/>
  <c r="AV354" i="1"/>
  <c r="AV355" i="1"/>
  <c r="AV356" i="1"/>
  <c r="AV357" i="1"/>
  <c r="AV358" i="1"/>
  <c r="AV359" i="1"/>
  <c r="AV360" i="1"/>
  <c r="AV361" i="1"/>
  <c r="AV362" i="1"/>
  <c r="AV363" i="1"/>
  <c r="AV364" i="1"/>
  <c r="AV365" i="1"/>
  <c r="AV366" i="1"/>
  <c r="AV367" i="1"/>
  <c r="AV368" i="1"/>
  <c r="AV369" i="1"/>
  <c r="AV370" i="1"/>
  <c r="AV371" i="1"/>
  <c r="AV372" i="1"/>
  <c r="AV373" i="1"/>
  <c r="AV374" i="1"/>
  <c r="AV375" i="1"/>
  <c r="AV376" i="1"/>
  <c r="AV377" i="1"/>
  <c r="AV378" i="1"/>
  <c r="AV379" i="1"/>
  <c r="AV380" i="1"/>
  <c r="AV381" i="1"/>
  <c r="AV382" i="1"/>
  <c r="AV383" i="1"/>
  <c r="AV384" i="1"/>
  <c r="AV385" i="1"/>
  <c r="AV386" i="1"/>
  <c r="AV387" i="1"/>
  <c r="AV388" i="1"/>
  <c r="AV389" i="1"/>
  <c r="AV390" i="1"/>
  <c r="AV391" i="1"/>
  <c r="AV392" i="1"/>
  <c r="AV393" i="1"/>
  <c r="AV394" i="1"/>
  <c r="AV395" i="1"/>
  <c r="AV396" i="1"/>
  <c r="AV397" i="1"/>
  <c r="AV398" i="1"/>
  <c r="AV399" i="1"/>
  <c r="AV400" i="1"/>
  <c r="AV401" i="1"/>
  <c r="AV402" i="1"/>
  <c r="AV403" i="1"/>
  <c r="AV404" i="1"/>
  <c r="AV405" i="1"/>
  <c r="AV406" i="1"/>
  <c r="AV407" i="1"/>
  <c r="AV408" i="1"/>
  <c r="AV409" i="1"/>
  <c r="AV410" i="1"/>
  <c r="AV411" i="1"/>
  <c r="AV412" i="1"/>
  <c r="AV413" i="1"/>
  <c r="AV414" i="1"/>
  <c r="AV415" i="1"/>
  <c r="AV416" i="1"/>
  <c r="AV417" i="1"/>
  <c r="AV418" i="1"/>
  <c r="AV419" i="1"/>
  <c r="AV420" i="1"/>
  <c r="AV421" i="1"/>
  <c r="AV422" i="1"/>
  <c r="AV423" i="1"/>
  <c r="AV424" i="1"/>
  <c r="AV425" i="1"/>
  <c r="AV426" i="1"/>
  <c r="AV427" i="1"/>
  <c r="AV428" i="1"/>
  <c r="AV429" i="1"/>
  <c r="AV430" i="1"/>
  <c r="AV431" i="1"/>
  <c r="AV432" i="1"/>
  <c r="AV433" i="1"/>
  <c r="AV434" i="1"/>
  <c r="AV435" i="1"/>
  <c r="AV436" i="1"/>
  <c r="AV437" i="1"/>
  <c r="AV438" i="1"/>
  <c r="AV439" i="1"/>
  <c r="AV440" i="1"/>
  <c r="AV441" i="1"/>
  <c r="AV442" i="1"/>
  <c r="AV443" i="1"/>
  <c r="AV444" i="1"/>
  <c r="AV445" i="1"/>
  <c r="AV446" i="1"/>
  <c r="AV447" i="1"/>
  <c r="AV448" i="1"/>
  <c r="AV449" i="1"/>
  <c r="AV450" i="1"/>
  <c r="AV451" i="1"/>
  <c r="AV452" i="1"/>
  <c r="AV453" i="1"/>
  <c r="AV454" i="1"/>
  <c r="AV455" i="1"/>
  <c r="AV456" i="1"/>
  <c r="AV457" i="1"/>
  <c r="AV458" i="1"/>
  <c r="AV459" i="1"/>
  <c r="AV460" i="1"/>
  <c r="AV461" i="1"/>
  <c r="AV462" i="1"/>
  <c r="AV463" i="1"/>
  <c r="AV464" i="1"/>
  <c r="AV465" i="1"/>
  <c r="AV466" i="1"/>
  <c r="AV467" i="1"/>
  <c r="AV468" i="1"/>
  <c r="AV469" i="1"/>
  <c r="AV470" i="1"/>
  <c r="AV471" i="1"/>
  <c r="AV472" i="1"/>
  <c r="AV473" i="1"/>
  <c r="AV474" i="1"/>
  <c r="AV475" i="1"/>
  <c r="AV476" i="1"/>
  <c r="AV477" i="1"/>
  <c r="AV478" i="1"/>
  <c r="AV479" i="1"/>
  <c r="AV480" i="1"/>
  <c r="AV481" i="1"/>
  <c r="AV482" i="1"/>
  <c r="AV483" i="1"/>
  <c r="AV484" i="1"/>
  <c r="AV485" i="1"/>
  <c r="AV486" i="1"/>
  <c r="AV487" i="1"/>
  <c r="AV488" i="1"/>
  <c r="AV489" i="1"/>
  <c r="AV490" i="1"/>
  <c r="AV491" i="1"/>
  <c r="AV492" i="1"/>
  <c r="AV493" i="1"/>
  <c r="AV494" i="1"/>
  <c r="AV495" i="1"/>
  <c r="AV496" i="1"/>
  <c r="AV497" i="1"/>
  <c r="AV498" i="1"/>
  <c r="AV499" i="1"/>
  <c r="AV500" i="1"/>
  <c r="AV501" i="1"/>
  <c r="AV502" i="1"/>
  <c r="AV4" i="1"/>
  <c r="AV5" i="1"/>
  <c r="AV6" i="1"/>
  <c r="AV7" i="1"/>
  <c r="AV8" i="1"/>
  <c r="AV9" i="1"/>
  <c r="AV10" i="1"/>
  <c r="AV11" i="1"/>
  <c r="AV12" i="1"/>
  <c r="AV13" i="1"/>
  <c r="AV14" i="1"/>
  <c r="AV15" i="1"/>
  <c r="AV16" i="1"/>
  <c r="AV3" i="1"/>
  <c r="AQ27" i="8"/>
  <c r="BK25" i="8" s="1"/>
  <c r="AM27" i="8"/>
  <c r="BJ25" i="8" s="1"/>
  <c r="AI27" i="8"/>
  <c r="BI25" i="8" s="1"/>
  <c r="AE27" i="8"/>
  <c r="BH25" i="8" s="1"/>
  <c r="AA27" i="8"/>
  <c r="BG25" i="8" s="1"/>
  <c r="W27" i="8"/>
  <c r="BF25" i="8" s="1"/>
  <c r="S27" i="8"/>
  <c r="BE25" i="8" s="1"/>
  <c r="B10" i="8"/>
  <c r="CA76" i="8" l="1" a="1"/>
  <c r="CA76" i="8" s="1"/>
  <c r="CA80" i="8" a="1"/>
  <c r="CA80" i="8" s="1"/>
  <c r="CA84" i="8" a="1"/>
  <c r="CA84" i="8" s="1"/>
  <c r="CA88" i="8" a="1"/>
  <c r="CA88" i="8" s="1"/>
  <c r="CA92" i="8" a="1"/>
  <c r="CA92" i="8" s="1"/>
  <c r="CA96" i="8" a="1"/>
  <c r="CA96" i="8" s="1"/>
  <c r="CA100" i="8" a="1"/>
  <c r="CA100" i="8" s="1"/>
  <c r="CA104" i="8" a="1"/>
  <c r="CA104" i="8" s="1"/>
  <c r="CA108" i="8" a="1"/>
  <c r="CA108" i="8" s="1"/>
  <c r="CA112" i="8" a="1"/>
  <c r="CA112" i="8" s="1"/>
  <c r="CA116" i="8" a="1"/>
  <c r="CA116" i="8" s="1"/>
  <c r="CA120" i="8" a="1"/>
  <c r="CA120" i="8" s="1"/>
  <c r="CA124" i="8" a="1"/>
  <c r="CA124" i="8" s="1"/>
  <c r="CA8" i="8" a="1"/>
  <c r="CA8" i="8" s="1"/>
  <c r="CA24" i="8" a="1"/>
  <c r="CA24" i="8" s="1"/>
  <c r="CA44" i="8" a="1"/>
  <c r="CA44" i="8" s="1"/>
  <c r="CA60" i="8" a="1"/>
  <c r="CA60" i="8" s="1"/>
  <c r="CA77" i="8" a="1"/>
  <c r="CA77" i="8" s="1"/>
  <c r="CA81" i="8" a="1"/>
  <c r="CA81" i="8" s="1"/>
  <c r="CA85" i="8" a="1"/>
  <c r="CA85" i="8" s="1"/>
  <c r="CA89" i="8" a="1"/>
  <c r="CA89" i="8" s="1"/>
  <c r="CA93" i="8" a="1"/>
  <c r="CA93" i="8" s="1"/>
  <c r="CA97" i="8" a="1"/>
  <c r="CA97" i="8" s="1"/>
  <c r="CA101" i="8" a="1"/>
  <c r="CA101" i="8" s="1"/>
  <c r="CA105" i="8" a="1"/>
  <c r="CA105" i="8" s="1"/>
  <c r="CA109" i="8" a="1"/>
  <c r="CA109" i="8" s="1"/>
  <c r="CA113" i="8" a="1"/>
  <c r="CA113" i="8" s="1"/>
  <c r="CA117" i="8" a="1"/>
  <c r="CA117" i="8" s="1"/>
  <c r="CA121" i="8" a="1"/>
  <c r="CA121" i="8" s="1"/>
  <c r="CA125" i="8" a="1"/>
  <c r="CA125" i="8" s="1"/>
  <c r="CA129" i="8" a="1"/>
  <c r="CA129" i="8" s="1"/>
  <c r="CA9" i="8" a="1"/>
  <c r="CA9" i="8" s="1"/>
  <c r="CA13" i="8" a="1"/>
  <c r="CA13" i="8" s="1"/>
  <c r="CA17" i="8" a="1"/>
  <c r="CA17" i="8" s="1"/>
  <c r="CA21" i="8" a="1"/>
  <c r="CA21" i="8" s="1"/>
  <c r="CA25" i="8" a="1"/>
  <c r="CA25" i="8" s="1"/>
  <c r="CA29" i="8" a="1"/>
  <c r="CA29" i="8" s="1"/>
  <c r="CA33" i="8" a="1"/>
  <c r="CA33" i="8" s="1"/>
  <c r="CA37" i="8" a="1"/>
  <c r="CA37" i="8" s="1"/>
  <c r="CA41" i="8" a="1"/>
  <c r="CA41" i="8" s="1"/>
  <c r="CA45" i="8" a="1"/>
  <c r="CA45" i="8" s="1"/>
  <c r="CA49" i="8" a="1"/>
  <c r="CA49" i="8" s="1"/>
  <c r="CA53" i="8" a="1"/>
  <c r="CA53" i="8" s="1"/>
  <c r="CA57" i="8" a="1"/>
  <c r="CA57" i="8" s="1"/>
  <c r="CA61" i="8" a="1"/>
  <c r="CA61" i="8" s="1"/>
  <c r="CA65" i="8" a="1"/>
  <c r="CA65" i="8" s="1"/>
  <c r="CA69" i="8" a="1"/>
  <c r="CA69" i="8" s="1"/>
  <c r="CA73" i="8" a="1"/>
  <c r="CA73" i="8" s="1"/>
  <c r="CA12" i="8" a="1"/>
  <c r="CA12" i="8" s="1"/>
  <c r="CA28" i="8" a="1"/>
  <c r="CA28" i="8" s="1"/>
  <c r="CA40" i="8" a="1"/>
  <c r="CA40" i="8" s="1"/>
  <c r="CA56" i="8" a="1"/>
  <c r="CA56" i="8" s="1"/>
  <c r="CA72" i="8" a="1"/>
  <c r="CA72" i="8" s="1"/>
  <c r="CA78" i="8" a="1"/>
  <c r="CA78" i="8" s="1"/>
  <c r="CA82" i="8" a="1"/>
  <c r="CA82" i="8" s="1"/>
  <c r="CA86" i="8" a="1"/>
  <c r="CA86" i="8" s="1"/>
  <c r="CA90" i="8" a="1"/>
  <c r="CA90" i="8" s="1"/>
  <c r="CA94" i="8" a="1"/>
  <c r="CA94" i="8" s="1"/>
  <c r="CA98" i="8" a="1"/>
  <c r="CA98" i="8" s="1"/>
  <c r="CA102" i="8" a="1"/>
  <c r="CA102" i="8" s="1"/>
  <c r="CA106" i="8" a="1"/>
  <c r="CA106" i="8" s="1"/>
  <c r="CA110" i="8" a="1"/>
  <c r="CA110" i="8" s="1"/>
  <c r="CA114" i="8" a="1"/>
  <c r="CA114" i="8" s="1"/>
  <c r="CA118" i="8" a="1"/>
  <c r="CA118" i="8" s="1"/>
  <c r="CA122" i="8" a="1"/>
  <c r="CA122" i="8" s="1"/>
  <c r="CA126" i="8" a="1"/>
  <c r="CA126" i="8" s="1"/>
  <c r="CA130" i="8" a="1"/>
  <c r="CA130" i="8" s="1"/>
  <c r="CA10" i="8" a="1"/>
  <c r="CA10" i="8" s="1"/>
  <c r="CA14" i="8" a="1"/>
  <c r="CA14" i="8" s="1"/>
  <c r="CA18" i="8" a="1"/>
  <c r="CA18" i="8" s="1"/>
  <c r="CA22" i="8" a="1"/>
  <c r="CA22" i="8" s="1"/>
  <c r="CA26" i="8" a="1"/>
  <c r="CA26" i="8" s="1"/>
  <c r="CA30" i="8" a="1"/>
  <c r="CA30" i="8" s="1"/>
  <c r="CA34" i="8" a="1"/>
  <c r="CA34" i="8" s="1"/>
  <c r="CA38" i="8" a="1"/>
  <c r="CA38" i="8" s="1"/>
  <c r="CA42" i="8" a="1"/>
  <c r="CA42" i="8" s="1"/>
  <c r="CA46" i="8" a="1"/>
  <c r="CA46" i="8" s="1"/>
  <c r="CA50" i="8" a="1"/>
  <c r="CA50" i="8" s="1"/>
  <c r="CA54" i="8" a="1"/>
  <c r="CA54" i="8" s="1"/>
  <c r="CA58" i="8" a="1"/>
  <c r="CA58" i="8" s="1"/>
  <c r="CA62" i="8" a="1"/>
  <c r="CA62" i="8" s="1"/>
  <c r="CA66" i="8" a="1"/>
  <c r="CA66" i="8" s="1"/>
  <c r="CA70" i="8" a="1"/>
  <c r="CA70" i="8" s="1"/>
  <c r="CA74" i="8" a="1"/>
  <c r="CA74" i="8" s="1"/>
  <c r="CA6" i="8" a="1"/>
  <c r="CA6" i="8" s="1"/>
  <c r="CA55" i="8" a="1"/>
  <c r="CA55" i="8" s="1"/>
  <c r="CA63" i="8" a="1"/>
  <c r="CA63" i="8" s="1"/>
  <c r="CA71" i="8" a="1"/>
  <c r="CA71" i="8" s="1"/>
  <c r="CA128" i="8" a="1"/>
  <c r="CA128" i="8" s="1"/>
  <c r="CA20" i="8" a="1"/>
  <c r="CA20" i="8" s="1"/>
  <c r="CA36" i="8" a="1"/>
  <c r="CA36" i="8" s="1"/>
  <c r="CA52" i="8" a="1"/>
  <c r="CA52" i="8" s="1"/>
  <c r="CA68" i="8" a="1"/>
  <c r="CA68" i="8" s="1"/>
  <c r="CA75" i="8" a="1"/>
  <c r="CA75" i="8" s="1"/>
  <c r="CA79" i="8" a="1"/>
  <c r="CA79" i="8" s="1"/>
  <c r="CA83" i="8" a="1"/>
  <c r="CA83" i="8" s="1"/>
  <c r="CA87" i="8" a="1"/>
  <c r="CA87" i="8" s="1"/>
  <c r="CA91" i="8" a="1"/>
  <c r="CA91" i="8" s="1"/>
  <c r="CA95" i="8" a="1"/>
  <c r="CA95" i="8" s="1"/>
  <c r="CA99" i="8" a="1"/>
  <c r="CA99" i="8" s="1"/>
  <c r="CA103" i="8" a="1"/>
  <c r="CA103" i="8" s="1"/>
  <c r="CA107" i="8" a="1"/>
  <c r="CA107" i="8" s="1"/>
  <c r="CA111" i="8" a="1"/>
  <c r="CA111" i="8" s="1"/>
  <c r="CA115" i="8" a="1"/>
  <c r="CA115" i="8" s="1"/>
  <c r="CA119" i="8" a="1"/>
  <c r="CA119" i="8" s="1"/>
  <c r="CA123" i="8" a="1"/>
  <c r="CA123" i="8" s="1"/>
  <c r="CA127" i="8" a="1"/>
  <c r="CA127" i="8" s="1"/>
  <c r="CA131" i="8" a="1"/>
  <c r="CA131" i="8" s="1"/>
  <c r="CA11" i="8" a="1"/>
  <c r="CA11" i="8" s="1"/>
  <c r="CA15" i="8" a="1"/>
  <c r="CA15" i="8" s="1"/>
  <c r="CA19" i="8" a="1"/>
  <c r="CA19" i="8" s="1"/>
  <c r="CA23" i="8" a="1"/>
  <c r="CA23" i="8" s="1"/>
  <c r="CA27" i="8" a="1"/>
  <c r="CA27" i="8" s="1"/>
  <c r="CA31" i="8" a="1"/>
  <c r="CA31" i="8" s="1"/>
  <c r="CA35" i="8" a="1"/>
  <c r="CA35" i="8" s="1"/>
  <c r="CA39" i="8" a="1"/>
  <c r="CA39" i="8" s="1"/>
  <c r="CA43" i="8" a="1"/>
  <c r="CA43" i="8" s="1"/>
  <c r="CA47" i="8" a="1"/>
  <c r="CA47" i="8" s="1"/>
  <c r="CA51" i="8" a="1"/>
  <c r="CA51" i="8" s="1"/>
  <c r="CA59" i="8" a="1"/>
  <c r="CA59" i="8" s="1"/>
  <c r="CA67" i="8" a="1"/>
  <c r="CA67" i="8" s="1"/>
  <c r="CA7" i="8" a="1"/>
  <c r="CA7" i="8" s="1"/>
  <c r="CA16" i="8" a="1"/>
  <c r="CA16" i="8" s="1"/>
  <c r="CA32" i="8" a="1"/>
  <c r="CA32" i="8" s="1"/>
  <c r="CA48" i="8" a="1"/>
  <c r="CA48" i="8" s="1"/>
  <c r="CA64" i="8" a="1"/>
  <c r="CA64" i="8" s="1"/>
  <c r="N14" i="8"/>
  <c r="BA21" i="2"/>
  <c r="BA13" i="2"/>
  <c r="BA12" i="2"/>
  <c r="BA11" i="2"/>
  <c r="BA10" i="2"/>
  <c r="BA9" i="2"/>
  <c r="BA8" i="2"/>
  <c r="BA7" i="2"/>
  <c r="BC10" i="2" l="1"/>
  <c r="AJ18" i="8"/>
  <c r="S18" i="8"/>
  <c r="L81" i="8"/>
  <c r="V74" i="8"/>
  <c r="L76" i="8"/>
  <c r="B86" i="8"/>
  <c r="B70" i="8"/>
  <c r="AP74" i="8"/>
  <c r="AF84" i="8"/>
  <c r="AF68" i="8"/>
  <c r="V75" i="8"/>
  <c r="AP83" i="8"/>
  <c r="B65" i="8"/>
  <c r="V69" i="8"/>
  <c r="L79" i="8"/>
  <c r="L63" i="8"/>
  <c r="B73" i="8"/>
  <c r="AP77" i="8"/>
  <c r="AP61" i="8"/>
  <c r="AF71" i="8"/>
  <c r="V79" i="8"/>
  <c r="B71" i="8"/>
  <c r="V76" i="8"/>
  <c r="L86" i="8"/>
  <c r="L70" i="8"/>
  <c r="B80" i="8"/>
  <c r="AP84" i="8"/>
  <c r="AP68" i="8"/>
  <c r="AF78" i="8"/>
  <c r="AF62" i="8"/>
  <c r="L77" i="8"/>
  <c r="AP75" i="8"/>
  <c r="AF85" i="8"/>
  <c r="AF69" i="8"/>
  <c r="V66" i="8"/>
  <c r="L72" i="8"/>
  <c r="B82" i="8"/>
  <c r="AP86" i="8"/>
  <c r="AP70" i="8"/>
  <c r="AF80" i="8"/>
  <c r="AF64" i="8"/>
  <c r="L85" i="8"/>
  <c r="V78" i="8"/>
  <c r="V81" i="8"/>
  <c r="V65" i="8"/>
  <c r="L75" i="8"/>
  <c r="B85" i="8"/>
  <c r="B69" i="8"/>
  <c r="AP73" i="8"/>
  <c r="AF83" i="8"/>
  <c r="AF67" i="8"/>
  <c r="V63" i="8"/>
  <c r="V72" i="8"/>
  <c r="L82" i="8"/>
  <c r="L66" i="8"/>
  <c r="B76" i="8"/>
  <c r="AP80" i="8"/>
  <c r="AP64" i="8"/>
  <c r="AF74" i="8"/>
  <c r="V84" i="8"/>
  <c r="B83" i="8"/>
  <c r="AP71" i="8"/>
  <c r="AF81" i="8"/>
  <c r="AF65" i="8"/>
  <c r="L65" i="8"/>
  <c r="B75" i="8"/>
  <c r="L84" i="8"/>
  <c r="L68" i="8"/>
  <c r="B78" i="8"/>
  <c r="AP82" i="8"/>
  <c r="AP66" i="8"/>
  <c r="AF76" i="8"/>
  <c r="V86" i="8"/>
  <c r="L69" i="8"/>
  <c r="V70" i="8"/>
  <c r="V77" i="8"/>
  <c r="V61" i="8"/>
  <c r="L71" i="8"/>
  <c r="B81" i="8"/>
  <c r="AP85" i="8"/>
  <c r="AP69" i="8"/>
  <c r="AF79" i="8"/>
  <c r="AF63" i="8"/>
  <c r="L73" i="8"/>
  <c r="V68" i="8"/>
  <c r="L78" i="8"/>
  <c r="L62" i="8"/>
  <c r="B72" i="8"/>
  <c r="AP76" i="8"/>
  <c r="AF86" i="8"/>
  <c r="AF70" i="8"/>
  <c r="B67" i="8"/>
  <c r="AP67" i="8"/>
  <c r="AF77" i="8"/>
  <c r="AF61" i="8"/>
  <c r="V71" i="8"/>
  <c r="B66" i="8"/>
  <c r="L80" i="8"/>
  <c r="L64" i="8"/>
  <c r="B74" i="8"/>
  <c r="AP78" i="8"/>
  <c r="AP62" i="8"/>
  <c r="AF72" i="8"/>
  <c r="V82" i="8"/>
  <c r="B79" i="8"/>
  <c r="V62" i="8"/>
  <c r="V73" i="8"/>
  <c r="L83" i="8"/>
  <c r="L67" i="8"/>
  <c r="B77" i="8"/>
  <c r="AP81" i="8"/>
  <c r="AP65" i="8"/>
  <c r="AF75" i="8"/>
  <c r="V85" i="8"/>
  <c r="L61" i="8"/>
  <c r="V80" i="8"/>
  <c r="V64" i="8"/>
  <c r="L74" i="8"/>
  <c r="B84" i="8"/>
  <c r="B68" i="8"/>
  <c r="AP72" i="8"/>
  <c r="AF82" i="8"/>
  <c r="AF66" i="8"/>
  <c r="V67" i="8"/>
  <c r="AP79" i="8"/>
  <c r="AP63" i="8"/>
  <c r="AF73" i="8"/>
  <c r="V83" i="8"/>
  <c r="BC7" i="2"/>
  <c r="BC11" i="2"/>
  <c r="BC12" i="2"/>
  <c r="BC8" i="2"/>
  <c r="BC9" i="2"/>
  <c r="BC13" i="2"/>
  <c r="O672" i="7"/>
  <c r="M672" i="7"/>
  <c r="K672" i="7"/>
  <c r="I672" i="7"/>
  <c r="G672" i="7"/>
  <c r="E672" i="7"/>
  <c r="C672" i="7"/>
  <c r="O637" i="7"/>
  <c r="M637" i="7"/>
  <c r="K637" i="7"/>
  <c r="I637" i="7"/>
  <c r="G637" i="7"/>
  <c r="E637" i="7"/>
  <c r="C637" i="7"/>
  <c r="O602" i="7"/>
  <c r="M602" i="7"/>
  <c r="K602" i="7"/>
  <c r="I602" i="7"/>
  <c r="G602" i="7"/>
  <c r="E602" i="7"/>
  <c r="C602" i="7"/>
  <c r="O567" i="7"/>
  <c r="M567" i="7"/>
  <c r="K567" i="7"/>
  <c r="I567" i="7"/>
  <c r="G567" i="7"/>
  <c r="E567" i="7"/>
  <c r="C567" i="7"/>
  <c r="O532" i="7"/>
  <c r="M532" i="7"/>
  <c r="K532" i="7"/>
  <c r="I532" i="7"/>
  <c r="G532" i="7"/>
  <c r="E532" i="7"/>
  <c r="C532" i="7"/>
  <c r="O497" i="7"/>
  <c r="M497" i="7"/>
  <c r="K497" i="7"/>
  <c r="I497" i="7"/>
  <c r="G497" i="7"/>
  <c r="E497" i="7"/>
  <c r="C497" i="7"/>
  <c r="O462" i="7"/>
  <c r="M462" i="7"/>
  <c r="K462" i="7"/>
  <c r="I462" i="7"/>
  <c r="G462" i="7"/>
  <c r="E462" i="7"/>
  <c r="C462" i="7"/>
  <c r="O427" i="7"/>
  <c r="M427" i="7"/>
  <c r="K427" i="7"/>
  <c r="I427" i="7"/>
  <c r="G427" i="7"/>
  <c r="E427" i="7"/>
  <c r="C427" i="7"/>
  <c r="O392" i="7"/>
  <c r="M392" i="7"/>
  <c r="K392" i="7"/>
  <c r="I392" i="7"/>
  <c r="G392" i="7"/>
  <c r="E392" i="7"/>
  <c r="C392" i="7"/>
  <c r="O357" i="7"/>
  <c r="M357" i="7"/>
  <c r="K357" i="7"/>
  <c r="I357" i="7"/>
  <c r="G357" i="7"/>
  <c r="E357" i="7"/>
  <c r="C357" i="7"/>
  <c r="O322" i="7"/>
  <c r="M322" i="7"/>
  <c r="K322" i="7"/>
  <c r="I322" i="7"/>
  <c r="G322" i="7"/>
  <c r="E322" i="7"/>
  <c r="C322" i="7"/>
  <c r="O287" i="7"/>
  <c r="M287" i="7"/>
  <c r="K287" i="7"/>
  <c r="I287" i="7"/>
  <c r="G287" i="7"/>
  <c r="E287" i="7"/>
  <c r="C287" i="7"/>
  <c r="O252" i="7"/>
  <c r="M252" i="7"/>
  <c r="K252" i="7"/>
  <c r="I252" i="7"/>
  <c r="G252" i="7"/>
  <c r="E252" i="7"/>
  <c r="C252" i="7"/>
  <c r="O217" i="7"/>
  <c r="M217" i="7"/>
  <c r="K217" i="7"/>
  <c r="I217" i="7"/>
  <c r="G217" i="7"/>
  <c r="E217" i="7"/>
  <c r="C217" i="7"/>
  <c r="O182" i="7"/>
  <c r="M182" i="7"/>
  <c r="K182" i="7"/>
  <c r="I182" i="7"/>
  <c r="G182" i="7"/>
  <c r="E182" i="7"/>
  <c r="C182" i="7"/>
  <c r="O147" i="7"/>
  <c r="M147" i="7"/>
  <c r="K147" i="7"/>
  <c r="I147" i="7"/>
  <c r="G147" i="7"/>
  <c r="E147" i="7"/>
  <c r="C147" i="7"/>
  <c r="O112" i="7"/>
  <c r="M112" i="7"/>
  <c r="K112" i="7"/>
  <c r="I112" i="7"/>
  <c r="G112" i="7"/>
  <c r="E112" i="7"/>
  <c r="C112" i="7"/>
  <c r="O77" i="7"/>
  <c r="M77" i="7"/>
  <c r="K77" i="7"/>
  <c r="I77" i="7"/>
  <c r="G77" i="7"/>
  <c r="E77" i="7"/>
  <c r="C77" i="7"/>
  <c r="O42" i="7"/>
  <c r="M42" i="7"/>
  <c r="K42" i="7"/>
  <c r="I42" i="7"/>
  <c r="G42" i="7"/>
  <c r="E42" i="7"/>
  <c r="C42" i="7"/>
  <c r="O7" i="7"/>
  <c r="M7" i="7"/>
  <c r="K7" i="7"/>
  <c r="I7" i="7"/>
  <c r="G7" i="7"/>
  <c r="E7" i="7"/>
  <c r="C7" i="7"/>
  <c r="BD50" i="6" l="1"/>
  <c r="AZ40" i="5"/>
  <c r="BD22" i="6" l="1"/>
  <c r="BD21" i="6"/>
  <c r="BD20" i="6"/>
  <c r="BD19" i="6"/>
  <c r="BD18" i="6"/>
  <c r="BD17" i="6"/>
  <c r="BD16" i="6"/>
  <c r="BD15" i="6"/>
  <c r="BD14" i="6"/>
  <c r="BD13" i="6"/>
  <c r="AQ14" i="6"/>
  <c r="BK12" i="6" s="1"/>
  <c r="BK49" i="6" s="1"/>
  <c r="BD60" i="6" s="1"/>
  <c r="AM14" i="6"/>
  <c r="BJ12" i="6" s="1"/>
  <c r="BJ49" i="6" s="1"/>
  <c r="BD59" i="6" s="1"/>
  <c r="AI14" i="6"/>
  <c r="BI12" i="6" s="1"/>
  <c r="BI49" i="6" s="1"/>
  <c r="BD58" i="6" s="1"/>
  <c r="AE14" i="6"/>
  <c r="BH12" i="6" s="1"/>
  <c r="BH49" i="6" s="1"/>
  <c r="BD57" i="6" s="1"/>
  <c r="AA14" i="6"/>
  <c r="BG12" i="6" s="1"/>
  <c r="BG49" i="6" s="1"/>
  <c r="BD56" i="6" s="1"/>
  <c r="W14" i="6"/>
  <c r="BF12" i="6" s="1"/>
  <c r="BF49" i="6" s="1"/>
  <c r="BD55" i="6" s="1"/>
  <c r="S14" i="6"/>
  <c r="BE12" i="6" s="1"/>
  <c r="BE49" i="6" s="1"/>
  <c r="BD54" i="6" s="1"/>
  <c r="BH28" i="5"/>
  <c r="BI28" i="5"/>
  <c r="BK28" i="5"/>
  <c r="BA26" i="2" l="1"/>
  <c r="M8" i="3"/>
  <c r="L8" i="3"/>
  <c r="K8" i="3"/>
  <c r="J8" i="3"/>
  <c r="I8" i="3"/>
  <c r="H8" i="3"/>
  <c r="G8" i="3"/>
  <c r="AV29" i="5"/>
  <c r="AR29" i="5"/>
  <c r="AV30" i="5"/>
  <c r="AR30" i="5"/>
  <c r="B4" i="3" l="1"/>
  <c r="B635" i="7"/>
  <c r="B390" i="7"/>
  <c r="B320" i="7"/>
  <c r="B250" i="7"/>
  <c r="B180" i="7"/>
  <c r="B110" i="7"/>
  <c r="B670" i="7"/>
  <c r="B600" i="7"/>
  <c r="B565" i="7"/>
  <c r="B530" i="7"/>
  <c r="B495" i="7"/>
  <c r="B460" i="7"/>
  <c r="B425" i="7"/>
  <c r="B355" i="7"/>
  <c r="B285" i="7"/>
  <c r="B215" i="7"/>
  <c r="B145" i="7"/>
  <c r="B75" i="7"/>
  <c r="B5" i="7"/>
  <c r="B40" i="7"/>
  <c r="BL28" i="5"/>
  <c r="BM28" i="5"/>
  <c r="AI29" i="5"/>
  <c r="BJ28" i="5" s="1"/>
  <c r="V29" i="5"/>
  <c r="BG28" i="5" s="1"/>
  <c r="R29" i="5"/>
  <c r="BF28" i="5" s="1"/>
  <c r="I2" i="1"/>
  <c r="H2" i="1"/>
  <c r="G2" i="1"/>
  <c r="F2" i="1"/>
  <c r="E2" i="1"/>
  <c r="C2" i="1"/>
  <c r="D2" i="1"/>
  <c r="N14" i="5"/>
  <c r="AJ18" i="5"/>
  <c r="S18" i="5"/>
  <c r="AQ51" i="4"/>
  <c r="BK47" i="4" s="1"/>
  <c r="AM51" i="4"/>
  <c r="BJ47" i="4" s="1"/>
  <c r="AI51" i="4"/>
  <c r="BI47" i="4" s="1"/>
  <c r="AE51" i="4"/>
  <c r="BH47" i="4" s="1"/>
  <c r="AA51" i="4"/>
  <c r="BG47" i="4" s="1"/>
  <c r="W51" i="4"/>
  <c r="BF47" i="4" s="1"/>
  <c r="S51" i="4"/>
  <c r="BE47" i="4" s="1"/>
  <c r="AQ14" i="4"/>
  <c r="BK12" i="4" s="1"/>
  <c r="AM14" i="4"/>
  <c r="BJ12" i="4" s="1"/>
  <c r="AI14" i="4"/>
  <c r="BI12" i="4" s="1"/>
  <c r="AE14" i="4"/>
  <c r="BH12" i="4" s="1"/>
  <c r="AA14" i="4"/>
  <c r="BG12" i="4" s="1"/>
  <c r="W14" i="4"/>
  <c r="BF12" i="4" s="1"/>
  <c r="S14" i="4"/>
  <c r="BE12" i="4" s="1"/>
  <c r="AJ4" i="1"/>
  <c r="AJ5" i="1"/>
  <c r="AJ6" i="1"/>
  <c r="AJ7" i="1"/>
  <c r="AJ8" i="1"/>
  <c r="AJ9" i="1"/>
  <c r="AJ10" i="1"/>
  <c r="AJ11" i="1"/>
  <c r="AJ12" i="1"/>
  <c r="AJ13" i="1"/>
  <c r="AJ14" i="1"/>
  <c r="AJ15" i="1"/>
  <c r="AJ16" i="1"/>
  <c r="AJ17" i="1"/>
  <c r="AJ18" i="1"/>
  <c r="AJ19" i="1"/>
  <c r="AJ20" i="1"/>
  <c r="AJ21" i="1"/>
  <c r="AJ22" i="1"/>
  <c r="AJ23" i="1"/>
  <c r="AJ24" i="1"/>
  <c r="AJ25" i="1"/>
  <c r="AJ26" i="1"/>
  <c r="AJ27" i="1"/>
  <c r="AJ28" i="1"/>
  <c r="AJ29" i="1"/>
  <c r="AJ30" i="1"/>
  <c r="AJ31" i="1"/>
  <c r="AJ32" i="1"/>
  <c r="AJ33" i="1"/>
  <c r="AJ34" i="1"/>
  <c r="AJ35" i="1"/>
  <c r="AJ36" i="1"/>
  <c r="AJ37" i="1"/>
  <c r="AJ38" i="1"/>
  <c r="AJ39" i="1"/>
  <c r="AJ40" i="1"/>
  <c r="AJ41" i="1"/>
  <c r="AJ42" i="1"/>
  <c r="AJ43" i="1"/>
  <c r="AJ44" i="1"/>
  <c r="AJ45" i="1"/>
  <c r="AJ46" i="1"/>
  <c r="AJ47" i="1"/>
  <c r="AJ48" i="1"/>
  <c r="AJ49" i="1"/>
  <c r="AJ50" i="1"/>
  <c r="AJ51" i="1"/>
  <c r="AJ52" i="1"/>
  <c r="AJ53" i="1"/>
  <c r="AJ54" i="1"/>
  <c r="AJ55" i="1"/>
  <c r="AJ56" i="1"/>
  <c r="AJ57" i="1"/>
  <c r="AJ58" i="1"/>
  <c r="AJ59" i="1"/>
  <c r="AJ60" i="1"/>
  <c r="AJ61" i="1"/>
  <c r="AJ62" i="1"/>
  <c r="AJ63" i="1"/>
  <c r="AJ64" i="1"/>
  <c r="AJ65" i="1"/>
  <c r="AJ66" i="1"/>
  <c r="AJ67" i="1"/>
  <c r="AJ68" i="1"/>
  <c r="AJ69" i="1"/>
  <c r="AJ70" i="1"/>
  <c r="AJ71" i="1"/>
  <c r="AJ72" i="1"/>
  <c r="AJ73" i="1"/>
  <c r="AJ74" i="1"/>
  <c r="AJ75" i="1"/>
  <c r="AJ76" i="1"/>
  <c r="AJ77" i="1"/>
  <c r="AJ78" i="1"/>
  <c r="AJ79" i="1"/>
  <c r="AJ80" i="1"/>
  <c r="AJ81" i="1"/>
  <c r="AJ82" i="1"/>
  <c r="AJ83" i="1"/>
  <c r="AJ84" i="1"/>
  <c r="AJ85" i="1"/>
  <c r="AJ86" i="1"/>
  <c r="AJ87" i="1"/>
  <c r="AJ88" i="1"/>
  <c r="AJ89" i="1"/>
  <c r="AJ90" i="1"/>
  <c r="AJ91" i="1"/>
  <c r="AJ92" i="1"/>
  <c r="AJ93" i="1"/>
  <c r="AJ94" i="1"/>
  <c r="AJ95" i="1"/>
  <c r="AJ96" i="1"/>
  <c r="AJ97" i="1"/>
  <c r="AJ98" i="1"/>
  <c r="AJ99" i="1"/>
  <c r="AJ100" i="1"/>
  <c r="AJ101" i="1"/>
  <c r="AJ102" i="1"/>
  <c r="AJ103" i="1"/>
  <c r="AJ104" i="1"/>
  <c r="AJ105" i="1"/>
  <c r="AJ106" i="1"/>
  <c r="AJ107" i="1"/>
  <c r="AJ108" i="1"/>
  <c r="AJ109" i="1"/>
  <c r="AJ110" i="1"/>
  <c r="AJ111" i="1"/>
  <c r="AJ112" i="1"/>
  <c r="AJ113" i="1"/>
  <c r="AJ114" i="1"/>
  <c r="AJ115" i="1"/>
  <c r="AJ116" i="1"/>
  <c r="AJ117" i="1"/>
  <c r="AJ118" i="1"/>
  <c r="AJ119" i="1"/>
  <c r="AJ120" i="1"/>
  <c r="AJ121" i="1"/>
  <c r="AJ122" i="1"/>
  <c r="AJ123" i="1"/>
  <c r="AJ124" i="1"/>
  <c r="AJ125" i="1"/>
  <c r="AJ126" i="1"/>
  <c r="AJ127" i="1"/>
  <c r="AJ128" i="1"/>
  <c r="AJ129" i="1"/>
  <c r="AJ130" i="1"/>
  <c r="AJ131" i="1"/>
  <c r="AJ132" i="1"/>
  <c r="AJ133" i="1"/>
  <c r="AJ134" i="1"/>
  <c r="AJ135" i="1"/>
  <c r="AJ136" i="1"/>
  <c r="AJ137" i="1"/>
  <c r="AJ138" i="1"/>
  <c r="AJ139" i="1"/>
  <c r="AJ140" i="1"/>
  <c r="AJ141" i="1"/>
  <c r="AJ142" i="1"/>
  <c r="AJ143" i="1"/>
  <c r="AJ144" i="1"/>
  <c r="AJ145" i="1"/>
  <c r="AJ146" i="1"/>
  <c r="AJ147" i="1"/>
  <c r="AJ148" i="1"/>
  <c r="AJ149" i="1"/>
  <c r="AJ150" i="1"/>
  <c r="AJ151" i="1"/>
  <c r="AJ152" i="1"/>
  <c r="AJ153" i="1"/>
  <c r="AJ154" i="1"/>
  <c r="AJ155" i="1"/>
  <c r="AJ156" i="1"/>
  <c r="AJ157" i="1"/>
  <c r="AJ158" i="1"/>
  <c r="AJ159" i="1"/>
  <c r="AJ160" i="1"/>
  <c r="AJ161" i="1"/>
  <c r="AJ162" i="1"/>
  <c r="AJ163" i="1"/>
  <c r="AJ164" i="1"/>
  <c r="AJ165" i="1"/>
  <c r="AJ166" i="1"/>
  <c r="AJ167" i="1"/>
  <c r="AJ168" i="1"/>
  <c r="AJ169" i="1"/>
  <c r="AJ170" i="1"/>
  <c r="AJ171" i="1"/>
  <c r="AJ172" i="1"/>
  <c r="AJ173" i="1"/>
  <c r="AJ174" i="1"/>
  <c r="AJ175" i="1"/>
  <c r="AJ176" i="1"/>
  <c r="AJ177" i="1"/>
  <c r="AJ178" i="1"/>
  <c r="AJ179" i="1"/>
  <c r="AJ180" i="1"/>
  <c r="AJ181" i="1"/>
  <c r="AJ182" i="1"/>
  <c r="AJ183" i="1"/>
  <c r="AJ184" i="1"/>
  <c r="AJ185" i="1"/>
  <c r="AJ186" i="1"/>
  <c r="AJ187" i="1"/>
  <c r="AJ188" i="1"/>
  <c r="AJ189" i="1"/>
  <c r="AJ190" i="1"/>
  <c r="AJ191" i="1"/>
  <c r="AJ192" i="1"/>
  <c r="AJ193" i="1"/>
  <c r="AJ194" i="1"/>
  <c r="AJ195" i="1"/>
  <c r="AJ196" i="1"/>
  <c r="AJ197" i="1"/>
  <c r="AJ198" i="1"/>
  <c r="AJ199" i="1"/>
  <c r="AJ200" i="1"/>
  <c r="AJ201" i="1"/>
  <c r="AJ202" i="1"/>
  <c r="AJ203" i="1"/>
  <c r="AJ204" i="1"/>
  <c r="AJ205" i="1"/>
  <c r="AJ206" i="1"/>
  <c r="AJ207" i="1"/>
  <c r="AJ208" i="1"/>
  <c r="AJ209" i="1"/>
  <c r="AJ210" i="1"/>
  <c r="AJ211" i="1"/>
  <c r="AJ212" i="1"/>
  <c r="AJ213" i="1"/>
  <c r="AJ214" i="1"/>
  <c r="AJ215" i="1"/>
  <c r="AJ216" i="1"/>
  <c r="AJ217" i="1"/>
  <c r="AJ218" i="1"/>
  <c r="AJ219" i="1"/>
  <c r="AJ220" i="1"/>
  <c r="AJ221" i="1"/>
  <c r="AJ222" i="1"/>
  <c r="AJ223" i="1"/>
  <c r="AJ224" i="1"/>
  <c r="AJ225" i="1"/>
  <c r="AJ226" i="1"/>
  <c r="AJ227" i="1"/>
  <c r="AJ228" i="1"/>
  <c r="AJ229" i="1"/>
  <c r="AJ230" i="1"/>
  <c r="AJ231" i="1"/>
  <c r="AJ232" i="1"/>
  <c r="AJ233" i="1"/>
  <c r="AJ234" i="1"/>
  <c r="AJ235" i="1"/>
  <c r="AJ236" i="1"/>
  <c r="AJ237" i="1"/>
  <c r="AJ238" i="1"/>
  <c r="AJ239" i="1"/>
  <c r="AJ240" i="1"/>
  <c r="AJ241" i="1"/>
  <c r="AJ242" i="1"/>
  <c r="AJ243" i="1"/>
  <c r="AJ244" i="1"/>
  <c r="AJ245" i="1"/>
  <c r="AJ246" i="1"/>
  <c r="AJ247" i="1"/>
  <c r="AJ248" i="1"/>
  <c r="AJ249" i="1"/>
  <c r="AJ250" i="1"/>
  <c r="AJ251" i="1"/>
  <c r="AJ252" i="1"/>
  <c r="AJ253" i="1"/>
  <c r="AJ254" i="1"/>
  <c r="AJ255" i="1"/>
  <c r="AJ256" i="1"/>
  <c r="AJ257" i="1"/>
  <c r="AJ258" i="1"/>
  <c r="AJ259" i="1"/>
  <c r="AJ260" i="1"/>
  <c r="AJ261" i="1"/>
  <c r="AJ262" i="1"/>
  <c r="AJ263" i="1"/>
  <c r="AJ264" i="1"/>
  <c r="AJ265" i="1"/>
  <c r="AJ266" i="1"/>
  <c r="AJ267" i="1"/>
  <c r="AJ268" i="1"/>
  <c r="AJ269" i="1"/>
  <c r="AJ270" i="1"/>
  <c r="AJ271" i="1"/>
  <c r="AJ272" i="1"/>
  <c r="AJ273" i="1"/>
  <c r="AJ274" i="1"/>
  <c r="AJ275" i="1"/>
  <c r="AJ276" i="1"/>
  <c r="AJ277" i="1"/>
  <c r="AJ278" i="1"/>
  <c r="AJ279" i="1"/>
  <c r="AJ280" i="1"/>
  <c r="AJ281" i="1"/>
  <c r="AJ282" i="1"/>
  <c r="AJ283" i="1"/>
  <c r="AJ284" i="1"/>
  <c r="AJ285" i="1"/>
  <c r="AJ286" i="1"/>
  <c r="AJ287" i="1"/>
  <c r="AJ288" i="1"/>
  <c r="AJ289" i="1"/>
  <c r="AJ290" i="1"/>
  <c r="AJ291" i="1"/>
  <c r="AJ292" i="1"/>
  <c r="AJ293" i="1"/>
  <c r="AJ294" i="1"/>
  <c r="AJ295" i="1"/>
  <c r="AJ296" i="1"/>
  <c r="AJ297" i="1"/>
  <c r="AJ298" i="1"/>
  <c r="AJ299" i="1"/>
  <c r="AJ300" i="1"/>
  <c r="AJ301" i="1"/>
  <c r="AJ302" i="1"/>
  <c r="AJ303" i="1"/>
  <c r="AJ304" i="1"/>
  <c r="AJ305" i="1"/>
  <c r="AJ306" i="1"/>
  <c r="AJ307" i="1"/>
  <c r="AJ308" i="1"/>
  <c r="AJ309" i="1"/>
  <c r="AJ310" i="1"/>
  <c r="AJ311" i="1"/>
  <c r="AJ312" i="1"/>
  <c r="AJ313" i="1"/>
  <c r="AJ314" i="1"/>
  <c r="AJ315" i="1"/>
  <c r="AJ316" i="1"/>
  <c r="AJ317" i="1"/>
  <c r="AJ318" i="1"/>
  <c r="AJ319" i="1"/>
  <c r="AJ320" i="1"/>
  <c r="AJ321" i="1"/>
  <c r="AJ322" i="1"/>
  <c r="AJ323" i="1"/>
  <c r="AJ324" i="1"/>
  <c r="AJ325" i="1"/>
  <c r="AJ326" i="1"/>
  <c r="AJ327" i="1"/>
  <c r="AJ328" i="1"/>
  <c r="AJ329" i="1"/>
  <c r="AJ330" i="1"/>
  <c r="AJ331" i="1"/>
  <c r="AJ332" i="1"/>
  <c r="AJ333" i="1"/>
  <c r="AJ334" i="1"/>
  <c r="AJ335" i="1"/>
  <c r="AJ336" i="1"/>
  <c r="AJ337" i="1"/>
  <c r="AJ338" i="1"/>
  <c r="AJ339" i="1"/>
  <c r="AJ340" i="1"/>
  <c r="AJ341" i="1"/>
  <c r="AJ342" i="1"/>
  <c r="AJ343" i="1"/>
  <c r="AJ344" i="1"/>
  <c r="AJ345" i="1"/>
  <c r="AJ346" i="1"/>
  <c r="AJ347" i="1"/>
  <c r="AJ348" i="1"/>
  <c r="AJ349" i="1"/>
  <c r="AJ350" i="1"/>
  <c r="AJ351" i="1"/>
  <c r="AJ352" i="1"/>
  <c r="AJ353" i="1"/>
  <c r="AJ354" i="1"/>
  <c r="AJ355" i="1"/>
  <c r="AJ356" i="1"/>
  <c r="AJ357" i="1"/>
  <c r="AJ358" i="1"/>
  <c r="AJ359" i="1"/>
  <c r="AJ360" i="1"/>
  <c r="AJ361" i="1"/>
  <c r="AJ362" i="1"/>
  <c r="AJ363" i="1"/>
  <c r="AJ364" i="1"/>
  <c r="AJ365" i="1"/>
  <c r="AJ366" i="1"/>
  <c r="AJ367" i="1"/>
  <c r="AJ368" i="1"/>
  <c r="AJ369" i="1"/>
  <c r="AJ370" i="1"/>
  <c r="AJ371" i="1"/>
  <c r="AJ372" i="1"/>
  <c r="AJ373" i="1"/>
  <c r="AJ374" i="1"/>
  <c r="AJ375" i="1"/>
  <c r="AJ376" i="1"/>
  <c r="AJ377" i="1"/>
  <c r="AJ378" i="1"/>
  <c r="AJ379" i="1"/>
  <c r="AJ380" i="1"/>
  <c r="AJ381" i="1"/>
  <c r="AJ382" i="1"/>
  <c r="AJ383" i="1"/>
  <c r="AJ384" i="1"/>
  <c r="AJ385" i="1"/>
  <c r="AJ386" i="1"/>
  <c r="AJ387" i="1"/>
  <c r="AJ388" i="1"/>
  <c r="AJ389" i="1"/>
  <c r="AJ390" i="1"/>
  <c r="AJ391" i="1"/>
  <c r="AJ392" i="1"/>
  <c r="AJ393" i="1"/>
  <c r="AJ394" i="1"/>
  <c r="AJ395" i="1"/>
  <c r="AJ396" i="1"/>
  <c r="AJ397" i="1"/>
  <c r="AJ398" i="1"/>
  <c r="AJ399" i="1"/>
  <c r="AJ400" i="1"/>
  <c r="AJ401" i="1"/>
  <c r="AJ402" i="1"/>
  <c r="AJ403" i="1"/>
  <c r="AJ404" i="1"/>
  <c r="AJ405" i="1"/>
  <c r="AJ406" i="1"/>
  <c r="AJ407" i="1"/>
  <c r="AJ408" i="1"/>
  <c r="AJ409" i="1"/>
  <c r="AJ410" i="1"/>
  <c r="AJ411" i="1"/>
  <c r="AJ412" i="1"/>
  <c r="AJ413" i="1"/>
  <c r="AJ414" i="1"/>
  <c r="AJ415" i="1"/>
  <c r="AJ416" i="1"/>
  <c r="AJ417" i="1"/>
  <c r="AJ418" i="1"/>
  <c r="AJ419" i="1"/>
  <c r="AJ420" i="1"/>
  <c r="AJ421" i="1"/>
  <c r="AJ422" i="1"/>
  <c r="AJ423" i="1"/>
  <c r="AJ424" i="1"/>
  <c r="AJ425" i="1"/>
  <c r="AJ426" i="1"/>
  <c r="AJ427" i="1"/>
  <c r="AJ428" i="1"/>
  <c r="AJ429" i="1"/>
  <c r="AJ430" i="1"/>
  <c r="AJ431" i="1"/>
  <c r="AJ432" i="1"/>
  <c r="AJ433" i="1"/>
  <c r="AJ434" i="1"/>
  <c r="AJ435" i="1"/>
  <c r="AJ436" i="1"/>
  <c r="AJ437" i="1"/>
  <c r="AJ438" i="1"/>
  <c r="AJ439" i="1"/>
  <c r="AJ440" i="1"/>
  <c r="AJ441" i="1"/>
  <c r="AJ442" i="1"/>
  <c r="AJ443" i="1"/>
  <c r="AJ444" i="1"/>
  <c r="AJ445" i="1"/>
  <c r="AJ446" i="1"/>
  <c r="AJ447" i="1"/>
  <c r="AJ448" i="1"/>
  <c r="AJ449" i="1"/>
  <c r="AJ450" i="1"/>
  <c r="AJ451" i="1"/>
  <c r="AJ452" i="1"/>
  <c r="AJ453" i="1"/>
  <c r="AJ454" i="1"/>
  <c r="AJ455" i="1"/>
  <c r="AJ456" i="1"/>
  <c r="AJ457" i="1"/>
  <c r="AJ458" i="1"/>
  <c r="AJ459" i="1"/>
  <c r="AJ460" i="1"/>
  <c r="AJ461" i="1"/>
  <c r="AJ462" i="1"/>
  <c r="AJ463" i="1"/>
  <c r="AJ464" i="1"/>
  <c r="AJ465" i="1"/>
  <c r="AJ466" i="1"/>
  <c r="AJ467" i="1"/>
  <c r="AJ468" i="1"/>
  <c r="AJ469" i="1"/>
  <c r="AJ470" i="1"/>
  <c r="AJ471" i="1"/>
  <c r="AJ472" i="1"/>
  <c r="AJ473" i="1"/>
  <c r="AJ474" i="1"/>
  <c r="AJ475" i="1"/>
  <c r="AJ476" i="1"/>
  <c r="AJ477" i="1"/>
  <c r="AJ478" i="1"/>
  <c r="AJ479" i="1"/>
  <c r="AJ480" i="1"/>
  <c r="AJ481" i="1"/>
  <c r="AJ482" i="1"/>
  <c r="AJ483" i="1"/>
  <c r="AJ484" i="1"/>
  <c r="AJ485" i="1"/>
  <c r="AJ486" i="1"/>
  <c r="AJ487" i="1"/>
  <c r="AJ488" i="1"/>
  <c r="AJ489" i="1"/>
  <c r="AJ490" i="1"/>
  <c r="AJ491" i="1"/>
  <c r="AJ492" i="1"/>
  <c r="AJ493" i="1"/>
  <c r="AJ494" i="1"/>
  <c r="AJ495" i="1"/>
  <c r="AJ496" i="1"/>
  <c r="AJ497" i="1"/>
  <c r="AJ498" i="1"/>
  <c r="AJ499" i="1"/>
  <c r="AJ500" i="1"/>
  <c r="AJ501" i="1"/>
  <c r="AJ502" i="1"/>
  <c r="AJ3" i="1"/>
  <c r="AP2" i="1" l="1"/>
  <c r="AZ2" i="1"/>
  <c r="BI6" i="1" s="1"/>
  <c r="AT2" i="1"/>
  <c r="BD2" i="1"/>
  <c r="BI10" i="1" s="1"/>
  <c r="AS2" i="1"/>
  <c r="BC2" i="1"/>
  <c r="BI9" i="1" s="1"/>
  <c r="AQ2" i="1"/>
  <c r="BA2" i="1"/>
  <c r="BI7" i="1" s="1"/>
  <c r="AN2" i="1"/>
  <c r="AX2" i="1"/>
  <c r="BI4" i="1" s="1"/>
  <c r="AO2" i="1"/>
  <c r="AY2" i="1"/>
  <c r="BI5" i="1" s="1"/>
  <c r="AR2" i="1"/>
  <c r="BB2" i="1"/>
  <c r="BI8" i="1" s="1"/>
  <c r="BD8" i="2"/>
  <c r="BD9" i="2"/>
  <c r="BD10" i="2"/>
  <c r="BD11" i="2"/>
  <c r="BD12" i="2"/>
  <c r="BD13" i="2"/>
  <c r="BD7" i="2"/>
  <c r="AZ16" i="2" l="1"/>
  <c r="AZ15" i="2"/>
  <c r="BA15" i="2" s="1"/>
  <c r="BA16" i="2" l="1"/>
  <c r="BA19" i="2" s="1"/>
  <c r="BA18" i="2"/>
  <c r="O509" i="3"/>
  <c r="O508" i="3"/>
  <c r="O507" i="3"/>
  <c r="O506" i="3"/>
  <c r="O505" i="3"/>
  <c r="O504" i="3"/>
  <c r="O503" i="3"/>
  <c r="O502" i="3"/>
  <c r="O501" i="3"/>
  <c r="O500" i="3"/>
  <c r="O499" i="3"/>
  <c r="O498" i="3"/>
  <c r="O497" i="3"/>
  <c r="O496" i="3"/>
  <c r="O495" i="3"/>
  <c r="O494" i="3"/>
  <c r="O493" i="3"/>
  <c r="O492" i="3"/>
  <c r="O491" i="3"/>
  <c r="O490" i="3"/>
  <c r="O489" i="3"/>
  <c r="O488" i="3"/>
  <c r="O487" i="3"/>
  <c r="O486" i="3"/>
  <c r="O485" i="3"/>
  <c r="O484" i="3"/>
  <c r="O483" i="3"/>
  <c r="O482" i="3"/>
  <c r="O481" i="3"/>
  <c r="O480" i="3"/>
  <c r="O479" i="3"/>
  <c r="O478" i="3"/>
  <c r="O477" i="3"/>
  <c r="O476" i="3"/>
  <c r="O475" i="3"/>
  <c r="O474" i="3"/>
  <c r="O473" i="3"/>
  <c r="O472" i="3"/>
  <c r="O471" i="3"/>
  <c r="O470" i="3"/>
  <c r="O469" i="3"/>
  <c r="O468" i="3"/>
  <c r="O467" i="3"/>
  <c r="O466" i="3"/>
  <c r="O465" i="3"/>
  <c r="O464" i="3"/>
  <c r="O463" i="3"/>
  <c r="O462" i="3"/>
  <c r="O461" i="3"/>
  <c r="O460" i="3"/>
  <c r="O459" i="3"/>
  <c r="O458" i="3"/>
  <c r="O457" i="3"/>
  <c r="O456" i="3"/>
  <c r="O455" i="3"/>
  <c r="O454" i="3"/>
  <c r="O453" i="3"/>
  <c r="O452" i="3"/>
  <c r="O451" i="3"/>
  <c r="O450" i="3"/>
  <c r="O449" i="3"/>
  <c r="O448" i="3"/>
  <c r="O447" i="3"/>
  <c r="O446" i="3"/>
  <c r="O445" i="3"/>
  <c r="O444" i="3"/>
  <c r="O443" i="3"/>
  <c r="O442" i="3"/>
  <c r="O441" i="3"/>
  <c r="O440" i="3"/>
  <c r="O439" i="3"/>
  <c r="O438" i="3"/>
  <c r="O437" i="3"/>
  <c r="O436" i="3"/>
  <c r="O435" i="3"/>
  <c r="O434" i="3"/>
  <c r="O433" i="3"/>
  <c r="O432" i="3"/>
  <c r="O431" i="3"/>
  <c r="O430" i="3"/>
  <c r="O429" i="3"/>
  <c r="O428" i="3"/>
  <c r="O427" i="3"/>
  <c r="O426" i="3"/>
  <c r="O425" i="3"/>
  <c r="O424" i="3"/>
  <c r="O423" i="3"/>
  <c r="O422" i="3"/>
  <c r="O421" i="3"/>
  <c r="O420" i="3"/>
  <c r="O419" i="3"/>
  <c r="O418" i="3"/>
  <c r="O417" i="3"/>
  <c r="O416" i="3"/>
  <c r="O415" i="3"/>
  <c r="O414" i="3"/>
  <c r="O413" i="3"/>
  <c r="O412" i="3"/>
  <c r="O411" i="3"/>
  <c r="O410" i="3"/>
  <c r="O409" i="3"/>
  <c r="O408" i="3"/>
  <c r="O407" i="3"/>
  <c r="O406" i="3"/>
  <c r="O405" i="3"/>
  <c r="O404" i="3"/>
  <c r="O403" i="3"/>
  <c r="O402" i="3"/>
  <c r="O401" i="3"/>
  <c r="O400" i="3"/>
  <c r="O399" i="3"/>
  <c r="O398" i="3"/>
  <c r="O397" i="3"/>
  <c r="O396" i="3"/>
  <c r="O395" i="3"/>
  <c r="O394" i="3"/>
  <c r="O393" i="3"/>
  <c r="O392" i="3"/>
  <c r="O391" i="3"/>
  <c r="O390" i="3"/>
  <c r="O389" i="3"/>
  <c r="O388" i="3"/>
  <c r="O387" i="3"/>
  <c r="O386" i="3"/>
  <c r="O385" i="3"/>
  <c r="O384" i="3"/>
  <c r="O383" i="3"/>
  <c r="O382" i="3"/>
  <c r="O381" i="3"/>
  <c r="O380" i="3"/>
  <c r="O379" i="3"/>
  <c r="O378" i="3"/>
  <c r="O377" i="3"/>
  <c r="O376" i="3"/>
  <c r="O375" i="3"/>
  <c r="O374" i="3"/>
  <c r="O373" i="3"/>
  <c r="O372" i="3"/>
  <c r="O371" i="3"/>
  <c r="O370" i="3"/>
  <c r="O369" i="3"/>
  <c r="O368" i="3"/>
  <c r="O367" i="3"/>
  <c r="O366" i="3"/>
  <c r="O365" i="3"/>
  <c r="O364" i="3"/>
  <c r="O363" i="3"/>
  <c r="O362" i="3"/>
  <c r="O361" i="3"/>
  <c r="O360" i="3"/>
  <c r="O359" i="3"/>
  <c r="O358" i="3"/>
  <c r="O357" i="3"/>
  <c r="O356" i="3"/>
  <c r="O355" i="3"/>
  <c r="O354" i="3"/>
  <c r="O353" i="3"/>
  <c r="O352" i="3"/>
  <c r="O351" i="3"/>
  <c r="O350" i="3"/>
  <c r="O349" i="3"/>
  <c r="O348" i="3"/>
  <c r="O347" i="3"/>
  <c r="O346" i="3"/>
  <c r="O345" i="3"/>
  <c r="O344" i="3"/>
  <c r="O343" i="3"/>
  <c r="O342" i="3"/>
  <c r="O341" i="3"/>
  <c r="O340" i="3"/>
  <c r="O339" i="3"/>
  <c r="O338" i="3"/>
  <c r="O337" i="3"/>
  <c r="O336" i="3"/>
  <c r="O335" i="3"/>
  <c r="O334" i="3"/>
  <c r="O333" i="3"/>
  <c r="O332" i="3"/>
  <c r="O331" i="3"/>
  <c r="O330" i="3"/>
  <c r="O329" i="3"/>
  <c r="O328" i="3"/>
  <c r="O327" i="3"/>
  <c r="O326" i="3"/>
  <c r="O325" i="3"/>
  <c r="O324" i="3"/>
  <c r="O323" i="3"/>
  <c r="O322" i="3"/>
  <c r="O321" i="3"/>
  <c r="O320" i="3"/>
  <c r="O319" i="3"/>
  <c r="O318" i="3"/>
  <c r="O317" i="3"/>
  <c r="O316" i="3"/>
  <c r="O315" i="3"/>
  <c r="O314" i="3"/>
  <c r="O313" i="3"/>
  <c r="O312" i="3"/>
  <c r="O311" i="3"/>
  <c r="O310" i="3"/>
  <c r="O309" i="3"/>
  <c r="O308" i="3"/>
  <c r="O307" i="3"/>
  <c r="O306" i="3"/>
  <c r="O305" i="3"/>
  <c r="O304" i="3"/>
  <c r="O303" i="3"/>
  <c r="O302" i="3"/>
  <c r="O301" i="3"/>
  <c r="O300" i="3"/>
  <c r="O299" i="3"/>
  <c r="O298" i="3"/>
  <c r="O297" i="3"/>
  <c r="O296" i="3"/>
  <c r="O295" i="3"/>
  <c r="O294" i="3"/>
  <c r="O293" i="3"/>
  <c r="O292" i="3"/>
  <c r="O291" i="3"/>
  <c r="O290" i="3"/>
  <c r="O289" i="3"/>
  <c r="O288" i="3"/>
  <c r="O287" i="3"/>
  <c r="O286" i="3"/>
  <c r="O285" i="3"/>
  <c r="O284" i="3"/>
  <c r="O283" i="3"/>
  <c r="O282" i="3"/>
  <c r="O281" i="3"/>
  <c r="O280" i="3"/>
  <c r="O279" i="3"/>
  <c r="O278" i="3"/>
  <c r="O277" i="3"/>
  <c r="O276" i="3"/>
  <c r="O275" i="3"/>
  <c r="O274" i="3"/>
  <c r="O273" i="3"/>
  <c r="O272" i="3"/>
  <c r="O271" i="3"/>
  <c r="O270" i="3"/>
  <c r="O269" i="3"/>
  <c r="O268" i="3"/>
  <c r="O267" i="3"/>
  <c r="O266" i="3"/>
  <c r="O265" i="3"/>
  <c r="O264" i="3"/>
  <c r="O263" i="3"/>
  <c r="O262" i="3"/>
  <c r="O261" i="3"/>
  <c r="O260" i="3"/>
  <c r="O259" i="3"/>
  <c r="O258" i="3"/>
  <c r="O257" i="3"/>
  <c r="O256" i="3"/>
  <c r="O255" i="3"/>
  <c r="O254" i="3"/>
  <c r="O253" i="3"/>
  <c r="O252" i="3"/>
  <c r="O251" i="3"/>
  <c r="O250" i="3"/>
  <c r="O249" i="3"/>
  <c r="O248" i="3"/>
  <c r="O247" i="3"/>
  <c r="O246" i="3"/>
  <c r="O245" i="3"/>
  <c r="O244" i="3"/>
  <c r="O243" i="3"/>
  <c r="O242" i="3"/>
  <c r="O241" i="3"/>
  <c r="O240" i="3"/>
  <c r="O239" i="3"/>
  <c r="O238" i="3"/>
  <c r="O237" i="3"/>
  <c r="O236" i="3"/>
  <c r="O235" i="3"/>
  <c r="O234" i="3"/>
  <c r="O233" i="3"/>
  <c r="O232" i="3"/>
  <c r="O231" i="3"/>
  <c r="O230" i="3"/>
  <c r="O229" i="3"/>
  <c r="O228" i="3"/>
  <c r="O227" i="3"/>
  <c r="O226" i="3"/>
  <c r="O225" i="3"/>
  <c r="O224" i="3"/>
  <c r="O223" i="3"/>
  <c r="O222" i="3"/>
  <c r="O221" i="3"/>
  <c r="O220" i="3"/>
  <c r="O219" i="3"/>
  <c r="O218" i="3"/>
  <c r="O217" i="3"/>
  <c r="O216" i="3"/>
  <c r="O215" i="3"/>
  <c r="O214" i="3"/>
  <c r="O213" i="3"/>
  <c r="O212" i="3"/>
  <c r="O211" i="3"/>
  <c r="O210" i="3"/>
  <c r="O209" i="3"/>
  <c r="O208" i="3"/>
  <c r="O207" i="3"/>
  <c r="O206" i="3"/>
  <c r="O205" i="3"/>
  <c r="O204" i="3"/>
  <c r="O203" i="3"/>
  <c r="O202" i="3"/>
  <c r="O201" i="3"/>
  <c r="O200" i="3"/>
  <c r="O199" i="3"/>
  <c r="O198" i="3"/>
  <c r="O197" i="3"/>
  <c r="O196" i="3"/>
  <c r="O195" i="3"/>
  <c r="O194" i="3"/>
  <c r="O193" i="3"/>
  <c r="O192" i="3"/>
  <c r="O191" i="3"/>
  <c r="O190" i="3"/>
  <c r="O189" i="3"/>
  <c r="O188" i="3"/>
  <c r="O187" i="3"/>
  <c r="O186" i="3"/>
  <c r="O185" i="3"/>
  <c r="O184" i="3"/>
  <c r="O183" i="3"/>
  <c r="O182" i="3"/>
  <c r="O181" i="3"/>
  <c r="O180" i="3"/>
  <c r="O179" i="3"/>
  <c r="O178" i="3"/>
  <c r="O177" i="3"/>
  <c r="O176" i="3"/>
  <c r="O175" i="3"/>
  <c r="O174" i="3"/>
  <c r="O173" i="3"/>
  <c r="O172" i="3"/>
  <c r="O171" i="3"/>
  <c r="O170" i="3"/>
  <c r="O169" i="3"/>
  <c r="O168" i="3"/>
  <c r="O167" i="3"/>
  <c r="O166" i="3"/>
  <c r="O165" i="3"/>
  <c r="O164" i="3"/>
  <c r="O163" i="3"/>
  <c r="O162" i="3"/>
  <c r="O161" i="3"/>
  <c r="O160" i="3"/>
  <c r="O159" i="3"/>
  <c r="O158" i="3"/>
  <c r="O157" i="3"/>
  <c r="O156" i="3"/>
  <c r="O155" i="3"/>
  <c r="O154" i="3"/>
  <c r="O153" i="3"/>
  <c r="O152" i="3"/>
  <c r="O151" i="3"/>
  <c r="O150" i="3"/>
  <c r="O149" i="3"/>
  <c r="O148" i="3"/>
  <c r="O147" i="3"/>
  <c r="O146" i="3"/>
  <c r="O145" i="3"/>
  <c r="O144" i="3"/>
  <c r="O143" i="3"/>
  <c r="O142" i="3"/>
  <c r="O141" i="3"/>
  <c r="O140" i="3"/>
  <c r="O139" i="3"/>
  <c r="O138" i="3"/>
  <c r="O137" i="3"/>
  <c r="O136" i="3"/>
  <c r="O135" i="3"/>
  <c r="O134" i="3"/>
  <c r="O133" i="3"/>
  <c r="O132" i="3"/>
  <c r="O131" i="3"/>
  <c r="O130" i="3"/>
  <c r="O129" i="3"/>
  <c r="O128" i="3"/>
  <c r="O127" i="3"/>
  <c r="O126" i="3"/>
  <c r="O125" i="3"/>
  <c r="O124" i="3"/>
  <c r="O123" i="3"/>
  <c r="O122" i="3"/>
  <c r="O121" i="3"/>
  <c r="O120" i="3"/>
  <c r="O119" i="3"/>
  <c r="O118" i="3"/>
  <c r="O117" i="3"/>
  <c r="O116" i="3"/>
  <c r="O115" i="3"/>
  <c r="O114" i="3"/>
  <c r="O113" i="3"/>
  <c r="O112" i="3"/>
  <c r="O111" i="3"/>
  <c r="O110" i="3"/>
  <c r="O109" i="3"/>
  <c r="O108" i="3"/>
  <c r="O107" i="3"/>
  <c r="O106" i="3"/>
  <c r="O105" i="3"/>
  <c r="O104" i="3"/>
  <c r="O103" i="3"/>
  <c r="O102" i="3"/>
  <c r="O101" i="3"/>
  <c r="O100" i="3"/>
  <c r="O99" i="3"/>
  <c r="O98" i="3"/>
  <c r="O97" i="3"/>
  <c r="O96" i="3"/>
  <c r="O95" i="3"/>
  <c r="O94" i="3"/>
  <c r="O93" i="3"/>
  <c r="O92" i="3"/>
  <c r="O91" i="3"/>
  <c r="O90" i="3"/>
  <c r="O89" i="3"/>
  <c r="O88" i="3"/>
  <c r="O87" i="3"/>
  <c r="O86" i="3"/>
  <c r="O85" i="3"/>
  <c r="O84" i="3"/>
  <c r="O83" i="3"/>
  <c r="O82" i="3"/>
  <c r="O81" i="3"/>
  <c r="O80" i="3"/>
  <c r="O79" i="3"/>
  <c r="O78" i="3"/>
  <c r="O77" i="3"/>
  <c r="O76" i="3"/>
  <c r="O75" i="3"/>
  <c r="O74" i="3"/>
  <c r="O73" i="3"/>
  <c r="O72" i="3"/>
  <c r="O71" i="3"/>
  <c r="O70" i="3"/>
  <c r="O69" i="3"/>
  <c r="O68" i="3"/>
  <c r="O67" i="3"/>
  <c r="O66" i="3"/>
  <c r="O65" i="3"/>
  <c r="O64" i="3"/>
  <c r="O63" i="3"/>
  <c r="O62" i="3"/>
  <c r="O61" i="3"/>
  <c r="O60" i="3"/>
  <c r="O59" i="3"/>
  <c r="O58" i="3"/>
  <c r="O57" i="3"/>
  <c r="O56" i="3"/>
  <c r="O55" i="3"/>
  <c r="O54" i="3"/>
  <c r="O53" i="3"/>
  <c r="O52" i="3"/>
  <c r="O51" i="3"/>
  <c r="O50" i="3"/>
  <c r="O49" i="3"/>
  <c r="O48" i="3"/>
  <c r="O47" i="3"/>
  <c r="O46" i="3"/>
  <c r="O45" i="3"/>
  <c r="O44" i="3"/>
  <c r="O43" i="3"/>
  <c r="O42" i="3"/>
  <c r="O41" i="3"/>
  <c r="O40" i="3"/>
  <c r="O39" i="3"/>
  <c r="O38" i="3"/>
  <c r="O37" i="3"/>
  <c r="O36" i="3"/>
  <c r="O35" i="3"/>
  <c r="O34" i="3"/>
  <c r="O33" i="3"/>
  <c r="O32" i="3"/>
  <c r="O31" i="3"/>
  <c r="O30" i="3"/>
  <c r="O29" i="3"/>
  <c r="O28" i="3"/>
  <c r="O27" i="3"/>
  <c r="O26" i="3"/>
  <c r="O25" i="3"/>
  <c r="O24" i="3"/>
  <c r="O23" i="3"/>
  <c r="O22" i="3"/>
  <c r="O21" i="3"/>
  <c r="O20" i="3"/>
  <c r="O19" i="3"/>
  <c r="O18" i="3"/>
  <c r="O17" i="3"/>
  <c r="O16" i="3"/>
  <c r="O15" i="3"/>
  <c r="O14" i="3"/>
  <c r="O13" i="3"/>
  <c r="O12" i="3"/>
  <c r="O11" i="3"/>
  <c r="O10" i="3"/>
  <c r="C3" i="1"/>
  <c r="C4" i="1"/>
  <c r="D4" i="1"/>
  <c r="E4" i="1"/>
  <c r="F4" i="1"/>
  <c r="G4" i="1"/>
  <c r="H4" i="1"/>
  <c r="I4" i="1"/>
  <c r="C5" i="1"/>
  <c r="D5" i="1"/>
  <c r="E5" i="1"/>
  <c r="F5" i="1"/>
  <c r="G5" i="1"/>
  <c r="H5" i="1"/>
  <c r="I5" i="1"/>
  <c r="C6" i="1"/>
  <c r="D6" i="1"/>
  <c r="E6" i="1"/>
  <c r="F6" i="1"/>
  <c r="G6" i="1"/>
  <c r="H6" i="1"/>
  <c r="I6" i="1"/>
  <c r="C7" i="1"/>
  <c r="D7" i="1"/>
  <c r="E7" i="1"/>
  <c r="F7" i="1"/>
  <c r="G7" i="1"/>
  <c r="H7" i="1"/>
  <c r="I7" i="1"/>
  <c r="C8" i="1"/>
  <c r="D8" i="1"/>
  <c r="E8" i="1"/>
  <c r="F8" i="1"/>
  <c r="G8" i="1"/>
  <c r="H8" i="1"/>
  <c r="I8" i="1"/>
  <c r="C9" i="1"/>
  <c r="D9" i="1"/>
  <c r="E9" i="1"/>
  <c r="F9" i="1"/>
  <c r="G9" i="1"/>
  <c r="H9" i="1"/>
  <c r="I9" i="1"/>
  <c r="C10" i="1"/>
  <c r="D10" i="1"/>
  <c r="E10" i="1"/>
  <c r="F10" i="1"/>
  <c r="G10" i="1"/>
  <c r="H10" i="1"/>
  <c r="I10" i="1"/>
  <c r="C11" i="1"/>
  <c r="D11" i="1"/>
  <c r="E11" i="1"/>
  <c r="F11" i="1"/>
  <c r="G11" i="1"/>
  <c r="H11" i="1"/>
  <c r="I11" i="1"/>
  <c r="C12" i="1"/>
  <c r="D12" i="1"/>
  <c r="E12" i="1"/>
  <c r="F12" i="1"/>
  <c r="G12" i="1"/>
  <c r="H12" i="1"/>
  <c r="I12" i="1"/>
  <c r="C13" i="1"/>
  <c r="D13" i="1"/>
  <c r="E13" i="1"/>
  <c r="F13" i="1"/>
  <c r="G13" i="1"/>
  <c r="H13" i="1"/>
  <c r="I13" i="1"/>
  <c r="C14" i="1"/>
  <c r="D14" i="1"/>
  <c r="E14" i="1"/>
  <c r="F14" i="1"/>
  <c r="G14" i="1"/>
  <c r="H14" i="1"/>
  <c r="I14" i="1"/>
  <c r="C15" i="1"/>
  <c r="D15" i="1"/>
  <c r="E15" i="1"/>
  <c r="F15" i="1"/>
  <c r="G15" i="1"/>
  <c r="H15" i="1"/>
  <c r="I15" i="1"/>
  <c r="C16" i="1"/>
  <c r="D16" i="1"/>
  <c r="E16" i="1"/>
  <c r="F16" i="1"/>
  <c r="G16" i="1"/>
  <c r="H16" i="1"/>
  <c r="I16" i="1"/>
  <c r="C17" i="1"/>
  <c r="D17" i="1"/>
  <c r="E17" i="1"/>
  <c r="F17" i="1"/>
  <c r="G17" i="1"/>
  <c r="H17" i="1"/>
  <c r="I17" i="1"/>
  <c r="C18" i="1"/>
  <c r="D18" i="1"/>
  <c r="E18" i="1"/>
  <c r="F18" i="1"/>
  <c r="G18" i="1"/>
  <c r="H18" i="1"/>
  <c r="I18" i="1"/>
  <c r="C19" i="1"/>
  <c r="D19" i="1"/>
  <c r="E19" i="1"/>
  <c r="F19" i="1"/>
  <c r="G19" i="1"/>
  <c r="H19" i="1"/>
  <c r="I19" i="1"/>
  <c r="C20" i="1"/>
  <c r="D20" i="1"/>
  <c r="E20" i="1"/>
  <c r="F20" i="1"/>
  <c r="G20" i="1"/>
  <c r="H20" i="1"/>
  <c r="I20" i="1"/>
  <c r="C21" i="1"/>
  <c r="D21" i="1"/>
  <c r="E21" i="1"/>
  <c r="F21" i="1"/>
  <c r="G21" i="1"/>
  <c r="H21" i="1"/>
  <c r="I21" i="1"/>
  <c r="C22" i="1"/>
  <c r="D22" i="1"/>
  <c r="E22" i="1"/>
  <c r="F22" i="1"/>
  <c r="G22" i="1"/>
  <c r="H22" i="1"/>
  <c r="I22" i="1"/>
  <c r="C23" i="1"/>
  <c r="D23" i="1"/>
  <c r="E23" i="1"/>
  <c r="F23" i="1"/>
  <c r="G23" i="1"/>
  <c r="H23" i="1"/>
  <c r="I23" i="1"/>
  <c r="C24" i="1"/>
  <c r="D24" i="1"/>
  <c r="E24" i="1"/>
  <c r="F24" i="1"/>
  <c r="G24" i="1"/>
  <c r="H24" i="1"/>
  <c r="I24" i="1"/>
  <c r="C25" i="1"/>
  <c r="D25" i="1"/>
  <c r="E25" i="1"/>
  <c r="F25" i="1"/>
  <c r="G25" i="1"/>
  <c r="H25" i="1"/>
  <c r="I25" i="1"/>
  <c r="C26" i="1"/>
  <c r="D26" i="1"/>
  <c r="E26" i="1"/>
  <c r="F26" i="1"/>
  <c r="G26" i="1"/>
  <c r="H26" i="1"/>
  <c r="I26" i="1"/>
  <c r="C27" i="1"/>
  <c r="D27" i="1"/>
  <c r="E27" i="1"/>
  <c r="F27" i="1"/>
  <c r="G27" i="1"/>
  <c r="H27" i="1"/>
  <c r="I27" i="1"/>
  <c r="C28" i="1"/>
  <c r="D28" i="1"/>
  <c r="E28" i="1"/>
  <c r="F28" i="1"/>
  <c r="G28" i="1"/>
  <c r="H28" i="1"/>
  <c r="I28" i="1"/>
  <c r="C29" i="1"/>
  <c r="D29" i="1"/>
  <c r="E29" i="1"/>
  <c r="F29" i="1"/>
  <c r="G29" i="1"/>
  <c r="H29" i="1"/>
  <c r="I29" i="1"/>
  <c r="C30" i="1"/>
  <c r="D30" i="1"/>
  <c r="E30" i="1"/>
  <c r="F30" i="1"/>
  <c r="G30" i="1"/>
  <c r="H30" i="1"/>
  <c r="I30" i="1"/>
  <c r="C31" i="1"/>
  <c r="D31" i="1"/>
  <c r="E31" i="1"/>
  <c r="F31" i="1"/>
  <c r="G31" i="1"/>
  <c r="H31" i="1"/>
  <c r="I31" i="1"/>
  <c r="C32" i="1"/>
  <c r="D32" i="1"/>
  <c r="E32" i="1"/>
  <c r="F32" i="1"/>
  <c r="G32" i="1"/>
  <c r="H32" i="1"/>
  <c r="I32" i="1"/>
  <c r="C33" i="1"/>
  <c r="D33" i="1"/>
  <c r="E33" i="1"/>
  <c r="F33" i="1"/>
  <c r="G33" i="1"/>
  <c r="H33" i="1"/>
  <c r="I33" i="1"/>
  <c r="C34" i="1"/>
  <c r="D34" i="1"/>
  <c r="E34" i="1"/>
  <c r="F34" i="1"/>
  <c r="G34" i="1"/>
  <c r="H34" i="1"/>
  <c r="I34" i="1"/>
  <c r="C35" i="1"/>
  <c r="D35" i="1"/>
  <c r="E35" i="1"/>
  <c r="F35" i="1"/>
  <c r="G35" i="1"/>
  <c r="H35" i="1"/>
  <c r="I35" i="1"/>
  <c r="C36" i="1"/>
  <c r="D36" i="1"/>
  <c r="E36" i="1"/>
  <c r="F36" i="1"/>
  <c r="G36" i="1"/>
  <c r="H36" i="1"/>
  <c r="I36" i="1"/>
  <c r="C37" i="1"/>
  <c r="D37" i="1"/>
  <c r="E37" i="1"/>
  <c r="F37" i="1"/>
  <c r="G37" i="1"/>
  <c r="H37" i="1"/>
  <c r="I37" i="1"/>
  <c r="C38" i="1"/>
  <c r="D38" i="1"/>
  <c r="E38" i="1"/>
  <c r="F38" i="1"/>
  <c r="G38" i="1"/>
  <c r="H38" i="1"/>
  <c r="I38" i="1"/>
  <c r="C39" i="1"/>
  <c r="D39" i="1"/>
  <c r="E39" i="1"/>
  <c r="F39" i="1"/>
  <c r="G39" i="1"/>
  <c r="H39" i="1"/>
  <c r="I39" i="1"/>
  <c r="C40" i="1"/>
  <c r="D40" i="1"/>
  <c r="E40" i="1"/>
  <c r="F40" i="1"/>
  <c r="G40" i="1"/>
  <c r="H40" i="1"/>
  <c r="I40" i="1"/>
  <c r="C41" i="1"/>
  <c r="D41" i="1"/>
  <c r="E41" i="1"/>
  <c r="F41" i="1"/>
  <c r="G41" i="1"/>
  <c r="H41" i="1"/>
  <c r="I41" i="1"/>
  <c r="C42" i="1"/>
  <c r="D42" i="1"/>
  <c r="E42" i="1"/>
  <c r="F42" i="1"/>
  <c r="G42" i="1"/>
  <c r="H42" i="1"/>
  <c r="I42" i="1"/>
  <c r="C43" i="1"/>
  <c r="D43" i="1"/>
  <c r="E43" i="1"/>
  <c r="F43" i="1"/>
  <c r="G43" i="1"/>
  <c r="H43" i="1"/>
  <c r="I43" i="1"/>
  <c r="C44" i="1"/>
  <c r="D44" i="1"/>
  <c r="E44" i="1"/>
  <c r="F44" i="1"/>
  <c r="G44" i="1"/>
  <c r="H44" i="1"/>
  <c r="I44" i="1"/>
  <c r="C45" i="1"/>
  <c r="D45" i="1"/>
  <c r="E45" i="1"/>
  <c r="F45" i="1"/>
  <c r="G45" i="1"/>
  <c r="H45" i="1"/>
  <c r="I45" i="1"/>
  <c r="C46" i="1"/>
  <c r="D46" i="1"/>
  <c r="E46" i="1"/>
  <c r="F46" i="1"/>
  <c r="G46" i="1"/>
  <c r="H46" i="1"/>
  <c r="I46" i="1"/>
  <c r="C47" i="1"/>
  <c r="D47" i="1"/>
  <c r="E47" i="1"/>
  <c r="F47" i="1"/>
  <c r="G47" i="1"/>
  <c r="H47" i="1"/>
  <c r="I47" i="1"/>
  <c r="C48" i="1"/>
  <c r="D48" i="1"/>
  <c r="E48" i="1"/>
  <c r="F48" i="1"/>
  <c r="G48" i="1"/>
  <c r="H48" i="1"/>
  <c r="I48" i="1"/>
  <c r="C49" i="1"/>
  <c r="D49" i="1"/>
  <c r="E49" i="1"/>
  <c r="F49" i="1"/>
  <c r="G49" i="1"/>
  <c r="H49" i="1"/>
  <c r="I49" i="1"/>
  <c r="C50" i="1"/>
  <c r="D50" i="1"/>
  <c r="E50" i="1"/>
  <c r="F50" i="1"/>
  <c r="G50" i="1"/>
  <c r="H50" i="1"/>
  <c r="I50" i="1"/>
  <c r="C51" i="1"/>
  <c r="D51" i="1"/>
  <c r="E51" i="1"/>
  <c r="F51" i="1"/>
  <c r="G51" i="1"/>
  <c r="H51" i="1"/>
  <c r="I51" i="1"/>
  <c r="C52" i="1"/>
  <c r="D52" i="1"/>
  <c r="E52" i="1"/>
  <c r="F52" i="1"/>
  <c r="G52" i="1"/>
  <c r="H52" i="1"/>
  <c r="I52" i="1"/>
  <c r="C53" i="1"/>
  <c r="D53" i="1"/>
  <c r="E53" i="1"/>
  <c r="F53" i="1"/>
  <c r="G53" i="1"/>
  <c r="H53" i="1"/>
  <c r="I53" i="1"/>
  <c r="C54" i="1"/>
  <c r="D54" i="1"/>
  <c r="E54" i="1"/>
  <c r="F54" i="1"/>
  <c r="G54" i="1"/>
  <c r="H54" i="1"/>
  <c r="I54" i="1"/>
  <c r="C55" i="1"/>
  <c r="D55" i="1"/>
  <c r="E55" i="1"/>
  <c r="F55" i="1"/>
  <c r="G55" i="1"/>
  <c r="H55" i="1"/>
  <c r="I55" i="1"/>
  <c r="C56" i="1"/>
  <c r="D56" i="1"/>
  <c r="E56" i="1"/>
  <c r="F56" i="1"/>
  <c r="G56" i="1"/>
  <c r="H56" i="1"/>
  <c r="I56" i="1"/>
  <c r="C57" i="1"/>
  <c r="D57" i="1"/>
  <c r="E57" i="1"/>
  <c r="F57" i="1"/>
  <c r="G57" i="1"/>
  <c r="H57" i="1"/>
  <c r="I57" i="1"/>
  <c r="C58" i="1"/>
  <c r="D58" i="1"/>
  <c r="E58" i="1"/>
  <c r="F58" i="1"/>
  <c r="G58" i="1"/>
  <c r="H58" i="1"/>
  <c r="I58" i="1"/>
  <c r="C59" i="1"/>
  <c r="D59" i="1"/>
  <c r="E59" i="1"/>
  <c r="F59" i="1"/>
  <c r="G59" i="1"/>
  <c r="H59" i="1"/>
  <c r="I59" i="1"/>
  <c r="C60" i="1"/>
  <c r="D60" i="1"/>
  <c r="E60" i="1"/>
  <c r="F60" i="1"/>
  <c r="G60" i="1"/>
  <c r="H60" i="1"/>
  <c r="I60" i="1"/>
  <c r="C61" i="1"/>
  <c r="D61" i="1"/>
  <c r="E61" i="1"/>
  <c r="F61" i="1"/>
  <c r="G61" i="1"/>
  <c r="H61" i="1"/>
  <c r="I61" i="1"/>
  <c r="C62" i="1"/>
  <c r="D62" i="1"/>
  <c r="E62" i="1"/>
  <c r="F62" i="1"/>
  <c r="G62" i="1"/>
  <c r="H62" i="1"/>
  <c r="I62" i="1"/>
  <c r="C63" i="1"/>
  <c r="D63" i="1"/>
  <c r="E63" i="1"/>
  <c r="F63" i="1"/>
  <c r="G63" i="1"/>
  <c r="H63" i="1"/>
  <c r="I63" i="1"/>
  <c r="C64" i="1"/>
  <c r="D64" i="1"/>
  <c r="E64" i="1"/>
  <c r="F64" i="1"/>
  <c r="G64" i="1"/>
  <c r="H64" i="1"/>
  <c r="I64" i="1"/>
  <c r="C65" i="1"/>
  <c r="D65" i="1"/>
  <c r="E65" i="1"/>
  <c r="F65" i="1"/>
  <c r="G65" i="1"/>
  <c r="H65" i="1"/>
  <c r="I65" i="1"/>
  <c r="C66" i="1"/>
  <c r="D66" i="1"/>
  <c r="E66" i="1"/>
  <c r="F66" i="1"/>
  <c r="G66" i="1"/>
  <c r="H66" i="1"/>
  <c r="I66" i="1"/>
  <c r="C67" i="1"/>
  <c r="D67" i="1"/>
  <c r="E67" i="1"/>
  <c r="F67" i="1"/>
  <c r="G67" i="1"/>
  <c r="H67" i="1"/>
  <c r="I67" i="1"/>
  <c r="C68" i="1"/>
  <c r="D68" i="1"/>
  <c r="E68" i="1"/>
  <c r="F68" i="1"/>
  <c r="G68" i="1"/>
  <c r="H68" i="1"/>
  <c r="I68" i="1"/>
  <c r="C69" i="1"/>
  <c r="D69" i="1"/>
  <c r="E69" i="1"/>
  <c r="F69" i="1"/>
  <c r="G69" i="1"/>
  <c r="H69" i="1"/>
  <c r="I69" i="1"/>
  <c r="C70" i="1"/>
  <c r="D70" i="1"/>
  <c r="E70" i="1"/>
  <c r="F70" i="1"/>
  <c r="G70" i="1"/>
  <c r="H70" i="1"/>
  <c r="I70" i="1"/>
  <c r="C71" i="1"/>
  <c r="D71" i="1"/>
  <c r="E71" i="1"/>
  <c r="F71" i="1"/>
  <c r="G71" i="1"/>
  <c r="H71" i="1"/>
  <c r="I71" i="1"/>
  <c r="C72" i="1"/>
  <c r="D72" i="1"/>
  <c r="E72" i="1"/>
  <c r="F72" i="1"/>
  <c r="G72" i="1"/>
  <c r="H72" i="1"/>
  <c r="I72" i="1"/>
  <c r="C73" i="1"/>
  <c r="D73" i="1"/>
  <c r="E73" i="1"/>
  <c r="F73" i="1"/>
  <c r="G73" i="1"/>
  <c r="H73" i="1"/>
  <c r="I73" i="1"/>
  <c r="C74" i="1"/>
  <c r="D74" i="1"/>
  <c r="E74" i="1"/>
  <c r="F74" i="1"/>
  <c r="G74" i="1"/>
  <c r="H74" i="1"/>
  <c r="I74" i="1"/>
  <c r="C75" i="1"/>
  <c r="D75" i="1"/>
  <c r="E75" i="1"/>
  <c r="F75" i="1"/>
  <c r="G75" i="1"/>
  <c r="H75" i="1"/>
  <c r="I75" i="1"/>
  <c r="C76" i="1"/>
  <c r="D76" i="1"/>
  <c r="E76" i="1"/>
  <c r="F76" i="1"/>
  <c r="G76" i="1"/>
  <c r="H76" i="1"/>
  <c r="I76" i="1"/>
  <c r="C77" i="1"/>
  <c r="D77" i="1"/>
  <c r="E77" i="1"/>
  <c r="F77" i="1"/>
  <c r="G77" i="1"/>
  <c r="H77" i="1"/>
  <c r="I77" i="1"/>
  <c r="C78" i="1"/>
  <c r="D78" i="1"/>
  <c r="E78" i="1"/>
  <c r="F78" i="1"/>
  <c r="G78" i="1"/>
  <c r="H78" i="1"/>
  <c r="I78" i="1"/>
  <c r="C79" i="1"/>
  <c r="D79" i="1"/>
  <c r="E79" i="1"/>
  <c r="F79" i="1"/>
  <c r="G79" i="1"/>
  <c r="H79" i="1"/>
  <c r="I79" i="1"/>
  <c r="C80" i="1"/>
  <c r="D80" i="1"/>
  <c r="E80" i="1"/>
  <c r="F80" i="1"/>
  <c r="G80" i="1"/>
  <c r="H80" i="1"/>
  <c r="I80" i="1"/>
  <c r="C81" i="1"/>
  <c r="D81" i="1"/>
  <c r="E81" i="1"/>
  <c r="F81" i="1"/>
  <c r="G81" i="1"/>
  <c r="H81" i="1"/>
  <c r="I81" i="1"/>
  <c r="C82" i="1"/>
  <c r="D82" i="1"/>
  <c r="E82" i="1"/>
  <c r="F82" i="1"/>
  <c r="G82" i="1"/>
  <c r="H82" i="1"/>
  <c r="I82" i="1"/>
  <c r="C83" i="1"/>
  <c r="D83" i="1"/>
  <c r="E83" i="1"/>
  <c r="F83" i="1"/>
  <c r="G83" i="1"/>
  <c r="H83" i="1"/>
  <c r="I83" i="1"/>
  <c r="C84" i="1"/>
  <c r="D84" i="1"/>
  <c r="E84" i="1"/>
  <c r="F84" i="1"/>
  <c r="G84" i="1"/>
  <c r="H84" i="1"/>
  <c r="I84" i="1"/>
  <c r="C85" i="1"/>
  <c r="D85" i="1"/>
  <c r="E85" i="1"/>
  <c r="F85" i="1"/>
  <c r="G85" i="1"/>
  <c r="H85" i="1"/>
  <c r="I85" i="1"/>
  <c r="C86" i="1"/>
  <c r="D86" i="1"/>
  <c r="E86" i="1"/>
  <c r="F86" i="1"/>
  <c r="G86" i="1"/>
  <c r="H86" i="1"/>
  <c r="I86" i="1"/>
  <c r="C87" i="1"/>
  <c r="D87" i="1"/>
  <c r="E87" i="1"/>
  <c r="F87" i="1"/>
  <c r="G87" i="1"/>
  <c r="H87" i="1"/>
  <c r="I87" i="1"/>
  <c r="C88" i="1"/>
  <c r="D88" i="1"/>
  <c r="E88" i="1"/>
  <c r="F88" i="1"/>
  <c r="G88" i="1"/>
  <c r="H88" i="1"/>
  <c r="I88" i="1"/>
  <c r="C89" i="1"/>
  <c r="D89" i="1"/>
  <c r="E89" i="1"/>
  <c r="F89" i="1"/>
  <c r="G89" i="1"/>
  <c r="H89" i="1"/>
  <c r="I89" i="1"/>
  <c r="C90" i="1"/>
  <c r="D90" i="1"/>
  <c r="E90" i="1"/>
  <c r="F90" i="1"/>
  <c r="G90" i="1"/>
  <c r="H90" i="1"/>
  <c r="I90" i="1"/>
  <c r="C91" i="1"/>
  <c r="D91" i="1"/>
  <c r="E91" i="1"/>
  <c r="F91" i="1"/>
  <c r="G91" i="1"/>
  <c r="H91" i="1"/>
  <c r="I91" i="1"/>
  <c r="C92" i="1"/>
  <c r="D92" i="1"/>
  <c r="E92" i="1"/>
  <c r="F92" i="1"/>
  <c r="G92" i="1"/>
  <c r="H92" i="1"/>
  <c r="I92" i="1"/>
  <c r="C93" i="1"/>
  <c r="D93" i="1"/>
  <c r="E93" i="1"/>
  <c r="F93" i="1"/>
  <c r="G93" i="1"/>
  <c r="H93" i="1"/>
  <c r="I93" i="1"/>
  <c r="C94" i="1"/>
  <c r="D94" i="1"/>
  <c r="E94" i="1"/>
  <c r="F94" i="1"/>
  <c r="G94" i="1"/>
  <c r="H94" i="1"/>
  <c r="I94" i="1"/>
  <c r="C95" i="1"/>
  <c r="D95" i="1"/>
  <c r="E95" i="1"/>
  <c r="F95" i="1"/>
  <c r="G95" i="1"/>
  <c r="H95" i="1"/>
  <c r="I95" i="1"/>
  <c r="C96" i="1"/>
  <c r="D96" i="1"/>
  <c r="E96" i="1"/>
  <c r="F96" i="1"/>
  <c r="G96" i="1"/>
  <c r="H96" i="1"/>
  <c r="I96" i="1"/>
  <c r="C97" i="1"/>
  <c r="D97" i="1"/>
  <c r="E97" i="1"/>
  <c r="F97" i="1"/>
  <c r="G97" i="1"/>
  <c r="H97" i="1"/>
  <c r="I97" i="1"/>
  <c r="C98" i="1"/>
  <c r="D98" i="1"/>
  <c r="E98" i="1"/>
  <c r="F98" i="1"/>
  <c r="G98" i="1"/>
  <c r="H98" i="1"/>
  <c r="I98" i="1"/>
  <c r="C99" i="1"/>
  <c r="D99" i="1"/>
  <c r="E99" i="1"/>
  <c r="F99" i="1"/>
  <c r="G99" i="1"/>
  <c r="H99" i="1"/>
  <c r="I99" i="1"/>
  <c r="C100" i="1"/>
  <c r="D100" i="1"/>
  <c r="E100" i="1"/>
  <c r="F100" i="1"/>
  <c r="G100" i="1"/>
  <c r="H100" i="1"/>
  <c r="I100" i="1"/>
  <c r="C101" i="1"/>
  <c r="D101" i="1"/>
  <c r="E101" i="1"/>
  <c r="F101" i="1"/>
  <c r="G101" i="1"/>
  <c r="H101" i="1"/>
  <c r="I101" i="1"/>
  <c r="C102" i="1"/>
  <c r="D102" i="1"/>
  <c r="E102" i="1"/>
  <c r="F102" i="1"/>
  <c r="G102" i="1"/>
  <c r="H102" i="1"/>
  <c r="I102" i="1"/>
  <c r="C103" i="1"/>
  <c r="D103" i="1"/>
  <c r="E103" i="1"/>
  <c r="F103" i="1"/>
  <c r="G103" i="1"/>
  <c r="H103" i="1"/>
  <c r="I103" i="1"/>
  <c r="C104" i="1"/>
  <c r="D104" i="1"/>
  <c r="E104" i="1"/>
  <c r="F104" i="1"/>
  <c r="G104" i="1"/>
  <c r="H104" i="1"/>
  <c r="I104" i="1"/>
  <c r="C105" i="1"/>
  <c r="D105" i="1"/>
  <c r="E105" i="1"/>
  <c r="F105" i="1"/>
  <c r="G105" i="1"/>
  <c r="H105" i="1"/>
  <c r="I105" i="1"/>
  <c r="C106" i="1"/>
  <c r="D106" i="1"/>
  <c r="E106" i="1"/>
  <c r="F106" i="1"/>
  <c r="G106" i="1"/>
  <c r="H106" i="1"/>
  <c r="I106" i="1"/>
  <c r="C107" i="1"/>
  <c r="D107" i="1"/>
  <c r="E107" i="1"/>
  <c r="F107" i="1"/>
  <c r="G107" i="1"/>
  <c r="H107" i="1"/>
  <c r="I107" i="1"/>
  <c r="C108" i="1"/>
  <c r="D108" i="1"/>
  <c r="E108" i="1"/>
  <c r="F108" i="1"/>
  <c r="G108" i="1"/>
  <c r="H108" i="1"/>
  <c r="I108" i="1"/>
  <c r="C109" i="1"/>
  <c r="D109" i="1"/>
  <c r="E109" i="1"/>
  <c r="F109" i="1"/>
  <c r="G109" i="1"/>
  <c r="H109" i="1"/>
  <c r="I109" i="1"/>
  <c r="C110" i="1"/>
  <c r="D110" i="1"/>
  <c r="E110" i="1"/>
  <c r="F110" i="1"/>
  <c r="G110" i="1"/>
  <c r="H110" i="1"/>
  <c r="I110" i="1"/>
  <c r="C111" i="1"/>
  <c r="D111" i="1"/>
  <c r="E111" i="1"/>
  <c r="F111" i="1"/>
  <c r="G111" i="1"/>
  <c r="H111" i="1"/>
  <c r="I111" i="1"/>
  <c r="C112" i="1"/>
  <c r="D112" i="1"/>
  <c r="E112" i="1"/>
  <c r="F112" i="1"/>
  <c r="G112" i="1"/>
  <c r="H112" i="1"/>
  <c r="I112" i="1"/>
  <c r="C113" i="1"/>
  <c r="D113" i="1"/>
  <c r="E113" i="1"/>
  <c r="F113" i="1"/>
  <c r="G113" i="1"/>
  <c r="H113" i="1"/>
  <c r="I113" i="1"/>
  <c r="C114" i="1"/>
  <c r="D114" i="1"/>
  <c r="E114" i="1"/>
  <c r="F114" i="1"/>
  <c r="G114" i="1"/>
  <c r="H114" i="1"/>
  <c r="I114" i="1"/>
  <c r="C115" i="1"/>
  <c r="D115" i="1"/>
  <c r="E115" i="1"/>
  <c r="F115" i="1"/>
  <c r="G115" i="1"/>
  <c r="H115" i="1"/>
  <c r="I115" i="1"/>
  <c r="C116" i="1"/>
  <c r="D116" i="1"/>
  <c r="E116" i="1"/>
  <c r="F116" i="1"/>
  <c r="G116" i="1"/>
  <c r="H116" i="1"/>
  <c r="I116" i="1"/>
  <c r="C117" i="1"/>
  <c r="D117" i="1"/>
  <c r="E117" i="1"/>
  <c r="F117" i="1"/>
  <c r="G117" i="1"/>
  <c r="H117" i="1"/>
  <c r="I117" i="1"/>
  <c r="C118" i="1"/>
  <c r="D118" i="1"/>
  <c r="E118" i="1"/>
  <c r="F118" i="1"/>
  <c r="G118" i="1"/>
  <c r="H118" i="1"/>
  <c r="I118" i="1"/>
  <c r="C119" i="1"/>
  <c r="D119" i="1"/>
  <c r="E119" i="1"/>
  <c r="F119" i="1"/>
  <c r="G119" i="1"/>
  <c r="H119" i="1"/>
  <c r="I119" i="1"/>
  <c r="C120" i="1"/>
  <c r="D120" i="1"/>
  <c r="E120" i="1"/>
  <c r="F120" i="1"/>
  <c r="G120" i="1"/>
  <c r="H120" i="1"/>
  <c r="I120" i="1"/>
  <c r="C121" i="1"/>
  <c r="D121" i="1"/>
  <c r="E121" i="1"/>
  <c r="F121" i="1"/>
  <c r="G121" i="1"/>
  <c r="H121" i="1"/>
  <c r="I121" i="1"/>
  <c r="C122" i="1"/>
  <c r="D122" i="1"/>
  <c r="E122" i="1"/>
  <c r="F122" i="1"/>
  <c r="G122" i="1"/>
  <c r="H122" i="1"/>
  <c r="I122" i="1"/>
  <c r="C123" i="1"/>
  <c r="D123" i="1"/>
  <c r="E123" i="1"/>
  <c r="F123" i="1"/>
  <c r="G123" i="1"/>
  <c r="H123" i="1"/>
  <c r="I123" i="1"/>
  <c r="C124" i="1"/>
  <c r="D124" i="1"/>
  <c r="E124" i="1"/>
  <c r="F124" i="1"/>
  <c r="G124" i="1"/>
  <c r="H124" i="1"/>
  <c r="I124" i="1"/>
  <c r="C125" i="1"/>
  <c r="D125" i="1"/>
  <c r="E125" i="1"/>
  <c r="F125" i="1"/>
  <c r="G125" i="1"/>
  <c r="H125" i="1"/>
  <c r="I125" i="1"/>
  <c r="C126" i="1"/>
  <c r="D126" i="1"/>
  <c r="E126" i="1"/>
  <c r="F126" i="1"/>
  <c r="G126" i="1"/>
  <c r="H126" i="1"/>
  <c r="I126" i="1"/>
  <c r="C127" i="1"/>
  <c r="D127" i="1"/>
  <c r="E127" i="1"/>
  <c r="F127" i="1"/>
  <c r="G127" i="1"/>
  <c r="H127" i="1"/>
  <c r="I127" i="1"/>
  <c r="C128" i="1"/>
  <c r="D128" i="1"/>
  <c r="E128" i="1"/>
  <c r="F128" i="1"/>
  <c r="G128" i="1"/>
  <c r="H128" i="1"/>
  <c r="I128" i="1"/>
  <c r="C129" i="1"/>
  <c r="D129" i="1"/>
  <c r="E129" i="1"/>
  <c r="F129" i="1"/>
  <c r="G129" i="1"/>
  <c r="H129" i="1"/>
  <c r="I129" i="1"/>
  <c r="C130" i="1"/>
  <c r="D130" i="1"/>
  <c r="E130" i="1"/>
  <c r="F130" i="1"/>
  <c r="G130" i="1"/>
  <c r="H130" i="1"/>
  <c r="I130" i="1"/>
  <c r="C131" i="1"/>
  <c r="D131" i="1"/>
  <c r="E131" i="1"/>
  <c r="F131" i="1"/>
  <c r="G131" i="1"/>
  <c r="H131" i="1"/>
  <c r="I131" i="1"/>
  <c r="C132" i="1"/>
  <c r="D132" i="1"/>
  <c r="E132" i="1"/>
  <c r="F132" i="1"/>
  <c r="G132" i="1"/>
  <c r="H132" i="1"/>
  <c r="I132" i="1"/>
  <c r="C133" i="1"/>
  <c r="D133" i="1"/>
  <c r="E133" i="1"/>
  <c r="F133" i="1"/>
  <c r="G133" i="1"/>
  <c r="H133" i="1"/>
  <c r="I133" i="1"/>
  <c r="C134" i="1"/>
  <c r="D134" i="1"/>
  <c r="E134" i="1"/>
  <c r="F134" i="1"/>
  <c r="G134" i="1"/>
  <c r="H134" i="1"/>
  <c r="I134" i="1"/>
  <c r="C135" i="1"/>
  <c r="D135" i="1"/>
  <c r="E135" i="1"/>
  <c r="F135" i="1"/>
  <c r="G135" i="1"/>
  <c r="H135" i="1"/>
  <c r="I135" i="1"/>
  <c r="C136" i="1"/>
  <c r="D136" i="1"/>
  <c r="E136" i="1"/>
  <c r="F136" i="1"/>
  <c r="G136" i="1"/>
  <c r="H136" i="1"/>
  <c r="I136" i="1"/>
  <c r="C137" i="1"/>
  <c r="D137" i="1"/>
  <c r="E137" i="1"/>
  <c r="F137" i="1"/>
  <c r="G137" i="1"/>
  <c r="H137" i="1"/>
  <c r="I137" i="1"/>
  <c r="C138" i="1"/>
  <c r="D138" i="1"/>
  <c r="E138" i="1"/>
  <c r="F138" i="1"/>
  <c r="G138" i="1"/>
  <c r="H138" i="1"/>
  <c r="I138" i="1"/>
  <c r="C139" i="1"/>
  <c r="D139" i="1"/>
  <c r="E139" i="1"/>
  <c r="F139" i="1"/>
  <c r="G139" i="1"/>
  <c r="H139" i="1"/>
  <c r="I139" i="1"/>
  <c r="C140" i="1"/>
  <c r="D140" i="1"/>
  <c r="E140" i="1"/>
  <c r="F140" i="1"/>
  <c r="G140" i="1"/>
  <c r="H140" i="1"/>
  <c r="I140" i="1"/>
  <c r="C141" i="1"/>
  <c r="D141" i="1"/>
  <c r="E141" i="1"/>
  <c r="F141" i="1"/>
  <c r="G141" i="1"/>
  <c r="H141" i="1"/>
  <c r="I141" i="1"/>
  <c r="C142" i="1"/>
  <c r="D142" i="1"/>
  <c r="E142" i="1"/>
  <c r="F142" i="1"/>
  <c r="G142" i="1"/>
  <c r="H142" i="1"/>
  <c r="I142" i="1"/>
  <c r="C143" i="1"/>
  <c r="D143" i="1"/>
  <c r="E143" i="1"/>
  <c r="F143" i="1"/>
  <c r="G143" i="1"/>
  <c r="H143" i="1"/>
  <c r="I143" i="1"/>
  <c r="C144" i="1"/>
  <c r="D144" i="1"/>
  <c r="E144" i="1"/>
  <c r="F144" i="1"/>
  <c r="G144" i="1"/>
  <c r="H144" i="1"/>
  <c r="I144" i="1"/>
  <c r="C145" i="1"/>
  <c r="D145" i="1"/>
  <c r="E145" i="1"/>
  <c r="F145" i="1"/>
  <c r="G145" i="1"/>
  <c r="H145" i="1"/>
  <c r="I145" i="1"/>
  <c r="C146" i="1"/>
  <c r="D146" i="1"/>
  <c r="E146" i="1"/>
  <c r="F146" i="1"/>
  <c r="G146" i="1"/>
  <c r="H146" i="1"/>
  <c r="I146" i="1"/>
  <c r="C147" i="1"/>
  <c r="D147" i="1"/>
  <c r="E147" i="1"/>
  <c r="F147" i="1"/>
  <c r="G147" i="1"/>
  <c r="H147" i="1"/>
  <c r="I147" i="1"/>
  <c r="C148" i="1"/>
  <c r="D148" i="1"/>
  <c r="E148" i="1"/>
  <c r="F148" i="1"/>
  <c r="G148" i="1"/>
  <c r="H148" i="1"/>
  <c r="I148" i="1"/>
  <c r="C149" i="1"/>
  <c r="D149" i="1"/>
  <c r="E149" i="1"/>
  <c r="F149" i="1"/>
  <c r="G149" i="1"/>
  <c r="H149" i="1"/>
  <c r="I149" i="1"/>
  <c r="C150" i="1"/>
  <c r="D150" i="1"/>
  <c r="E150" i="1"/>
  <c r="F150" i="1"/>
  <c r="G150" i="1"/>
  <c r="H150" i="1"/>
  <c r="I150" i="1"/>
  <c r="C151" i="1"/>
  <c r="D151" i="1"/>
  <c r="E151" i="1"/>
  <c r="F151" i="1"/>
  <c r="G151" i="1"/>
  <c r="H151" i="1"/>
  <c r="I151" i="1"/>
  <c r="C152" i="1"/>
  <c r="D152" i="1"/>
  <c r="E152" i="1"/>
  <c r="F152" i="1"/>
  <c r="G152" i="1"/>
  <c r="H152" i="1"/>
  <c r="I152" i="1"/>
  <c r="C153" i="1"/>
  <c r="D153" i="1"/>
  <c r="E153" i="1"/>
  <c r="F153" i="1"/>
  <c r="G153" i="1"/>
  <c r="H153" i="1"/>
  <c r="I153" i="1"/>
  <c r="C154" i="1"/>
  <c r="D154" i="1"/>
  <c r="E154" i="1"/>
  <c r="F154" i="1"/>
  <c r="G154" i="1"/>
  <c r="H154" i="1"/>
  <c r="I154" i="1"/>
  <c r="C155" i="1"/>
  <c r="D155" i="1"/>
  <c r="E155" i="1"/>
  <c r="F155" i="1"/>
  <c r="G155" i="1"/>
  <c r="H155" i="1"/>
  <c r="I155" i="1"/>
  <c r="C156" i="1"/>
  <c r="D156" i="1"/>
  <c r="E156" i="1"/>
  <c r="F156" i="1"/>
  <c r="G156" i="1"/>
  <c r="H156" i="1"/>
  <c r="I156" i="1"/>
  <c r="C157" i="1"/>
  <c r="D157" i="1"/>
  <c r="E157" i="1"/>
  <c r="F157" i="1"/>
  <c r="G157" i="1"/>
  <c r="H157" i="1"/>
  <c r="I157" i="1"/>
  <c r="C158" i="1"/>
  <c r="D158" i="1"/>
  <c r="E158" i="1"/>
  <c r="F158" i="1"/>
  <c r="G158" i="1"/>
  <c r="H158" i="1"/>
  <c r="I158" i="1"/>
  <c r="C159" i="1"/>
  <c r="D159" i="1"/>
  <c r="E159" i="1"/>
  <c r="F159" i="1"/>
  <c r="G159" i="1"/>
  <c r="H159" i="1"/>
  <c r="I159" i="1"/>
  <c r="C160" i="1"/>
  <c r="D160" i="1"/>
  <c r="E160" i="1"/>
  <c r="F160" i="1"/>
  <c r="G160" i="1"/>
  <c r="H160" i="1"/>
  <c r="I160" i="1"/>
  <c r="C161" i="1"/>
  <c r="D161" i="1"/>
  <c r="E161" i="1"/>
  <c r="F161" i="1"/>
  <c r="G161" i="1"/>
  <c r="H161" i="1"/>
  <c r="I161" i="1"/>
  <c r="C162" i="1"/>
  <c r="D162" i="1"/>
  <c r="E162" i="1"/>
  <c r="F162" i="1"/>
  <c r="G162" i="1"/>
  <c r="H162" i="1"/>
  <c r="I162" i="1"/>
  <c r="C163" i="1"/>
  <c r="D163" i="1"/>
  <c r="E163" i="1"/>
  <c r="F163" i="1"/>
  <c r="G163" i="1"/>
  <c r="H163" i="1"/>
  <c r="I163" i="1"/>
  <c r="C164" i="1"/>
  <c r="D164" i="1"/>
  <c r="E164" i="1"/>
  <c r="F164" i="1"/>
  <c r="G164" i="1"/>
  <c r="H164" i="1"/>
  <c r="I164" i="1"/>
  <c r="C165" i="1"/>
  <c r="D165" i="1"/>
  <c r="E165" i="1"/>
  <c r="F165" i="1"/>
  <c r="G165" i="1"/>
  <c r="H165" i="1"/>
  <c r="I165" i="1"/>
  <c r="C166" i="1"/>
  <c r="D166" i="1"/>
  <c r="E166" i="1"/>
  <c r="F166" i="1"/>
  <c r="G166" i="1"/>
  <c r="H166" i="1"/>
  <c r="I166" i="1"/>
  <c r="C167" i="1"/>
  <c r="D167" i="1"/>
  <c r="E167" i="1"/>
  <c r="F167" i="1"/>
  <c r="G167" i="1"/>
  <c r="H167" i="1"/>
  <c r="I167" i="1"/>
  <c r="C168" i="1"/>
  <c r="D168" i="1"/>
  <c r="E168" i="1"/>
  <c r="F168" i="1"/>
  <c r="G168" i="1"/>
  <c r="H168" i="1"/>
  <c r="I168" i="1"/>
  <c r="C169" i="1"/>
  <c r="D169" i="1"/>
  <c r="E169" i="1"/>
  <c r="F169" i="1"/>
  <c r="G169" i="1"/>
  <c r="H169" i="1"/>
  <c r="I169" i="1"/>
  <c r="C170" i="1"/>
  <c r="D170" i="1"/>
  <c r="E170" i="1"/>
  <c r="F170" i="1"/>
  <c r="G170" i="1"/>
  <c r="H170" i="1"/>
  <c r="I170" i="1"/>
  <c r="C171" i="1"/>
  <c r="D171" i="1"/>
  <c r="E171" i="1"/>
  <c r="F171" i="1"/>
  <c r="G171" i="1"/>
  <c r="H171" i="1"/>
  <c r="I171" i="1"/>
  <c r="C172" i="1"/>
  <c r="D172" i="1"/>
  <c r="E172" i="1"/>
  <c r="F172" i="1"/>
  <c r="G172" i="1"/>
  <c r="H172" i="1"/>
  <c r="I172" i="1"/>
  <c r="C173" i="1"/>
  <c r="D173" i="1"/>
  <c r="E173" i="1"/>
  <c r="F173" i="1"/>
  <c r="G173" i="1"/>
  <c r="H173" i="1"/>
  <c r="I173" i="1"/>
  <c r="C174" i="1"/>
  <c r="D174" i="1"/>
  <c r="E174" i="1"/>
  <c r="F174" i="1"/>
  <c r="G174" i="1"/>
  <c r="H174" i="1"/>
  <c r="I174" i="1"/>
  <c r="C175" i="1"/>
  <c r="D175" i="1"/>
  <c r="E175" i="1"/>
  <c r="F175" i="1"/>
  <c r="G175" i="1"/>
  <c r="H175" i="1"/>
  <c r="I175" i="1"/>
  <c r="C176" i="1"/>
  <c r="D176" i="1"/>
  <c r="E176" i="1"/>
  <c r="F176" i="1"/>
  <c r="G176" i="1"/>
  <c r="H176" i="1"/>
  <c r="I176" i="1"/>
  <c r="C177" i="1"/>
  <c r="D177" i="1"/>
  <c r="E177" i="1"/>
  <c r="F177" i="1"/>
  <c r="G177" i="1"/>
  <c r="H177" i="1"/>
  <c r="I177" i="1"/>
  <c r="C178" i="1"/>
  <c r="D178" i="1"/>
  <c r="E178" i="1"/>
  <c r="F178" i="1"/>
  <c r="G178" i="1"/>
  <c r="H178" i="1"/>
  <c r="I178" i="1"/>
  <c r="C179" i="1"/>
  <c r="D179" i="1"/>
  <c r="E179" i="1"/>
  <c r="F179" i="1"/>
  <c r="G179" i="1"/>
  <c r="H179" i="1"/>
  <c r="I179" i="1"/>
  <c r="C180" i="1"/>
  <c r="D180" i="1"/>
  <c r="E180" i="1"/>
  <c r="F180" i="1"/>
  <c r="G180" i="1"/>
  <c r="H180" i="1"/>
  <c r="I180" i="1"/>
  <c r="C181" i="1"/>
  <c r="D181" i="1"/>
  <c r="E181" i="1"/>
  <c r="F181" i="1"/>
  <c r="G181" i="1"/>
  <c r="H181" i="1"/>
  <c r="I181" i="1"/>
  <c r="C182" i="1"/>
  <c r="D182" i="1"/>
  <c r="E182" i="1"/>
  <c r="F182" i="1"/>
  <c r="G182" i="1"/>
  <c r="H182" i="1"/>
  <c r="I182" i="1"/>
  <c r="C183" i="1"/>
  <c r="D183" i="1"/>
  <c r="E183" i="1"/>
  <c r="F183" i="1"/>
  <c r="G183" i="1"/>
  <c r="H183" i="1"/>
  <c r="I183" i="1"/>
  <c r="C184" i="1"/>
  <c r="D184" i="1"/>
  <c r="E184" i="1"/>
  <c r="F184" i="1"/>
  <c r="G184" i="1"/>
  <c r="H184" i="1"/>
  <c r="I184" i="1"/>
  <c r="C185" i="1"/>
  <c r="D185" i="1"/>
  <c r="E185" i="1"/>
  <c r="F185" i="1"/>
  <c r="G185" i="1"/>
  <c r="H185" i="1"/>
  <c r="I185" i="1"/>
  <c r="C186" i="1"/>
  <c r="D186" i="1"/>
  <c r="E186" i="1"/>
  <c r="F186" i="1"/>
  <c r="G186" i="1"/>
  <c r="H186" i="1"/>
  <c r="I186" i="1"/>
  <c r="C187" i="1"/>
  <c r="D187" i="1"/>
  <c r="E187" i="1"/>
  <c r="F187" i="1"/>
  <c r="G187" i="1"/>
  <c r="H187" i="1"/>
  <c r="I187" i="1"/>
  <c r="C188" i="1"/>
  <c r="D188" i="1"/>
  <c r="E188" i="1"/>
  <c r="F188" i="1"/>
  <c r="G188" i="1"/>
  <c r="H188" i="1"/>
  <c r="I188" i="1"/>
  <c r="C189" i="1"/>
  <c r="D189" i="1"/>
  <c r="E189" i="1"/>
  <c r="F189" i="1"/>
  <c r="G189" i="1"/>
  <c r="H189" i="1"/>
  <c r="I189" i="1"/>
  <c r="C190" i="1"/>
  <c r="D190" i="1"/>
  <c r="E190" i="1"/>
  <c r="F190" i="1"/>
  <c r="G190" i="1"/>
  <c r="H190" i="1"/>
  <c r="I190" i="1"/>
  <c r="C191" i="1"/>
  <c r="D191" i="1"/>
  <c r="E191" i="1"/>
  <c r="F191" i="1"/>
  <c r="G191" i="1"/>
  <c r="H191" i="1"/>
  <c r="I191" i="1"/>
  <c r="C192" i="1"/>
  <c r="D192" i="1"/>
  <c r="E192" i="1"/>
  <c r="F192" i="1"/>
  <c r="G192" i="1"/>
  <c r="H192" i="1"/>
  <c r="I192" i="1"/>
  <c r="C193" i="1"/>
  <c r="D193" i="1"/>
  <c r="E193" i="1"/>
  <c r="F193" i="1"/>
  <c r="G193" i="1"/>
  <c r="H193" i="1"/>
  <c r="I193" i="1"/>
  <c r="C194" i="1"/>
  <c r="D194" i="1"/>
  <c r="E194" i="1"/>
  <c r="F194" i="1"/>
  <c r="G194" i="1"/>
  <c r="H194" i="1"/>
  <c r="I194" i="1"/>
  <c r="C195" i="1"/>
  <c r="D195" i="1"/>
  <c r="E195" i="1"/>
  <c r="F195" i="1"/>
  <c r="G195" i="1"/>
  <c r="H195" i="1"/>
  <c r="I195" i="1"/>
  <c r="C196" i="1"/>
  <c r="D196" i="1"/>
  <c r="E196" i="1"/>
  <c r="F196" i="1"/>
  <c r="G196" i="1"/>
  <c r="H196" i="1"/>
  <c r="I196" i="1"/>
  <c r="C197" i="1"/>
  <c r="D197" i="1"/>
  <c r="E197" i="1"/>
  <c r="F197" i="1"/>
  <c r="G197" i="1"/>
  <c r="H197" i="1"/>
  <c r="I197" i="1"/>
  <c r="C198" i="1"/>
  <c r="D198" i="1"/>
  <c r="E198" i="1"/>
  <c r="F198" i="1"/>
  <c r="G198" i="1"/>
  <c r="H198" i="1"/>
  <c r="I198" i="1"/>
  <c r="C199" i="1"/>
  <c r="D199" i="1"/>
  <c r="E199" i="1"/>
  <c r="F199" i="1"/>
  <c r="G199" i="1"/>
  <c r="H199" i="1"/>
  <c r="I199" i="1"/>
  <c r="C200" i="1"/>
  <c r="D200" i="1"/>
  <c r="E200" i="1"/>
  <c r="F200" i="1"/>
  <c r="G200" i="1"/>
  <c r="H200" i="1"/>
  <c r="I200" i="1"/>
  <c r="C201" i="1"/>
  <c r="D201" i="1"/>
  <c r="E201" i="1"/>
  <c r="F201" i="1"/>
  <c r="G201" i="1"/>
  <c r="H201" i="1"/>
  <c r="I201" i="1"/>
  <c r="C202" i="1"/>
  <c r="D202" i="1"/>
  <c r="E202" i="1"/>
  <c r="F202" i="1"/>
  <c r="G202" i="1"/>
  <c r="H202" i="1"/>
  <c r="I202" i="1"/>
  <c r="C203" i="1"/>
  <c r="D203" i="1"/>
  <c r="E203" i="1"/>
  <c r="F203" i="1"/>
  <c r="G203" i="1"/>
  <c r="H203" i="1"/>
  <c r="I203" i="1"/>
  <c r="C204" i="1"/>
  <c r="D204" i="1"/>
  <c r="E204" i="1"/>
  <c r="F204" i="1"/>
  <c r="G204" i="1"/>
  <c r="H204" i="1"/>
  <c r="I204" i="1"/>
  <c r="C205" i="1"/>
  <c r="D205" i="1"/>
  <c r="E205" i="1"/>
  <c r="F205" i="1"/>
  <c r="G205" i="1"/>
  <c r="H205" i="1"/>
  <c r="I205" i="1"/>
  <c r="C206" i="1"/>
  <c r="D206" i="1"/>
  <c r="E206" i="1"/>
  <c r="F206" i="1"/>
  <c r="G206" i="1"/>
  <c r="H206" i="1"/>
  <c r="I206" i="1"/>
  <c r="C207" i="1"/>
  <c r="D207" i="1"/>
  <c r="E207" i="1"/>
  <c r="F207" i="1"/>
  <c r="G207" i="1"/>
  <c r="H207" i="1"/>
  <c r="I207" i="1"/>
  <c r="C208" i="1"/>
  <c r="D208" i="1"/>
  <c r="E208" i="1"/>
  <c r="F208" i="1"/>
  <c r="G208" i="1"/>
  <c r="H208" i="1"/>
  <c r="I208" i="1"/>
  <c r="C209" i="1"/>
  <c r="D209" i="1"/>
  <c r="E209" i="1"/>
  <c r="F209" i="1"/>
  <c r="G209" i="1"/>
  <c r="H209" i="1"/>
  <c r="I209" i="1"/>
  <c r="C210" i="1"/>
  <c r="D210" i="1"/>
  <c r="E210" i="1"/>
  <c r="F210" i="1"/>
  <c r="G210" i="1"/>
  <c r="H210" i="1"/>
  <c r="I210" i="1"/>
  <c r="C211" i="1"/>
  <c r="D211" i="1"/>
  <c r="E211" i="1"/>
  <c r="F211" i="1"/>
  <c r="G211" i="1"/>
  <c r="H211" i="1"/>
  <c r="I211" i="1"/>
  <c r="C212" i="1"/>
  <c r="D212" i="1"/>
  <c r="E212" i="1"/>
  <c r="F212" i="1"/>
  <c r="G212" i="1"/>
  <c r="H212" i="1"/>
  <c r="I212" i="1"/>
  <c r="C213" i="1"/>
  <c r="D213" i="1"/>
  <c r="E213" i="1"/>
  <c r="F213" i="1"/>
  <c r="G213" i="1"/>
  <c r="H213" i="1"/>
  <c r="I213" i="1"/>
  <c r="C214" i="1"/>
  <c r="D214" i="1"/>
  <c r="E214" i="1"/>
  <c r="F214" i="1"/>
  <c r="G214" i="1"/>
  <c r="H214" i="1"/>
  <c r="I214" i="1"/>
  <c r="C215" i="1"/>
  <c r="D215" i="1"/>
  <c r="E215" i="1"/>
  <c r="F215" i="1"/>
  <c r="G215" i="1"/>
  <c r="H215" i="1"/>
  <c r="I215" i="1"/>
  <c r="C216" i="1"/>
  <c r="D216" i="1"/>
  <c r="E216" i="1"/>
  <c r="F216" i="1"/>
  <c r="G216" i="1"/>
  <c r="H216" i="1"/>
  <c r="I216" i="1"/>
  <c r="C217" i="1"/>
  <c r="D217" i="1"/>
  <c r="E217" i="1"/>
  <c r="F217" i="1"/>
  <c r="G217" i="1"/>
  <c r="H217" i="1"/>
  <c r="I217" i="1"/>
  <c r="C218" i="1"/>
  <c r="D218" i="1"/>
  <c r="E218" i="1"/>
  <c r="F218" i="1"/>
  <c r="G218" i="1"/>
  <c r="H218" i="1"/>
  <c r="I218" i="1"/>
  <c r="C219" i="1"/>
  <c r="D219" i="1"/>
  <c r="E219" i="1"/>
  <c r="F219" i="1"/>
  <c r="G219" i="1"/>
  <c r="H219" i="1"/>
  <c r="I219" i="1"/>
  <c r="C220" i="1"/>
  <c r="D220" i="1"/>
  <c r="E220" i="1"/>
  <c r="F220" i="1"/>
  <c r="G220" i="1"/>
  <c r="H220" i="1"/>
  <c r="I220" i="1"/>
  <c r="C221" i="1"/>
  <c r="D221" i="1"/>
  <c r="E221" i="1"/>
  <c r="F221" i="1"/>
  <c r="G221" i="1"/>
  <c r="H221" i="1"/>
  <c r="I221" i="1"/>
  <c r="C222" i="1"/>
  <c r="D222" i="1"/>
  <c r="E222" i="1"/>
  <c r="F222" i="1"/>
  <c r="G222" i="1"/>
  <c r="H222" i="1"/>
  <c r="I222" i="1"/>
  <c r="C223" i="1"/>
  <c r="D223" i="1"/>
  <c r="E223" i="1"/>
  <c r="F223" i="1"/>
  <c r="G223" i="1"/>
  <c r="H223" i="1"/>
  <c r="I223" i="1"/>
  <c r="C224" i="1"/>
  <c r="D224" i="1"/>
  <c r="E224" i="1"/>
  <c r="F224" i="1"/>
  <c r="G224" i="1"/>
  <c r="H224" i="1"/>
  <c r="I224" i="1"/>
  <c r="C225" i="1"/>
  <c r="D225" i="1"/>
  <c r="E225" i="1"/>
  <c r="F225" i="1"/>
  <c r="G225" i="1"/>
  <c r="H225" i="1"/>
  <c r="I225" i="1"/>
  <c r="C226" i="1"/>
  <c r="D226" i="1"/>
  <c r="E226" i="1"/>
  <c r="F226" i="1"/>
  <c r="G226" i="1"/>
  <c r="H226" i="1"/>
  <c r="I226" i="1"/>
  <c r="C227" i="1"/>
  <c r="D227" i="1"/>
  <c r="E227" i="1"/>
  <c r="F227" i="1"/>
  <c r="G227" i="1"/>
  <c r="H227" i="1"/>
  <c r="I227" i="1"/>
  <c r="C228" i="1"/>
  <c r="D228" i="1"/>
  <c r="E228" i="1"/>
  <c r="F228" i="1"/>
  <c r="G228" i="1"/>
  <c r="H228" i="1"/>
  <c r="I228" i="1"/>
  <c r="C229" i="1"/>
  <c r="D229" i="1"/>
  <c r="E229" i="1"/>
  <c r="F229" i="1"/>
  <c r="G229" i="1"/>
  <c r="H229" i="1"/>
  <c r="I229" i="1"/>
  <c r="C230" i="1"/>
  <c r="D230" i="1"/>
  <c r="E230" i="1"/>
  <c r="F230" i="1"/>
  <c r="G230" i="1"/>
  <c r="H230" i="1"/>
  <c r="I230" i="1"/>
  <c r="C231" i="1"/>
  <c r="D231" i="1"/>
  <c r="E231" i="1"/>
  <c r="F231" i="1"/>
  <c r="G231" i="1"/>
  <c r="H231" i="1"/>
  <c r="I231" i="1"/>
  <c r="C232" i="1"/>
  <c r="D232" i="1"/>
  <c r="E232" i="1"/>
  <c r="F232" i="1"/>
  <c r="G232" i="1"/>
  <c r="H232" i="1"/>
  <c r="I232" i="1"/>
  <c r="C233" i="1"/>
  <c r="D233" i="1"/>
  <c r="E233" i="1"/>
  <c r="F233" i="1"/>
  <c r="G233" i="1"/>
  <c r="H233" i="1"/>
  <c r="I233" i="1"/>
  <c r="C234" i="1"/>
  <c r="D234" i="1"/>
  <c r="E234" i="1"/>
  <c r="F234" i="1"/>
  <c r="G234" i="1"/>
  <c r="H234" i="1"/>
  <c r="I234" i="1"/>
  <c r="C235" i="1"/>
  <c r="D235" i="1"/>
  <c r="E235" i="1"/>
  <c r="F235" i="1"/>
  <c r="G235" i="1"/>
  <c r="H235" i="1"/>
  <c r="I235" i="1"/>
  <c r="C236" i="1"/>
  <c r="D236" i="1"/>
  <c r="E236" i="1"/>
  <c r="F236" i="1"/>
  <c r="G236" i="1"/>
  <c r="H236" i="1"/>
  <c r="I236" i="1"/>
  <c r="C237" i="1"/>
  <c r="D237" i="1"/>
  <c r="E237" i="1"/>
  <c r="F237" i="1"/>
  <c r="G237" i="1"/>
  <c r="H237" i="1"/>
  <c r="I237" i="1"/>
  <c r="C238" i="1"/>
  <c r="D238" i="1"/>
  <c r="E238" i="1"/>
  <c r="F238" i="1"/>
  <c r="G238" i="1"/>
  <c r="H238" i="1"/>
  <c r="I238" i="1"/>
  <c r="C239" i="1"/>
  <c r="D239" i="1"/>
  <c r="E239" i="1"/>
  <c r="F239" i="1"/>
  <c r="G239" i="1"/>
  <c r="H239" i="1"/>
  <c r="I239" i="1"/>
  <c r="C240" i="1"/>
  <c r="D240" i="1"/>
  <c r="E240" i="1"/>
  <c r="F240" i="1"/>
  <c r="G240" i="1"/>
  <c r="H240" i="1"/>
  <c r="I240" i="1"/>
  <c r="C241" i="1"/>
  <c r="D241" i="1"/>
  <c r="E241" i="1"/>
  <c r="F241" i="1"/>
  <c r="G241" i="1"/>
  <c r="H241" i="1"/>
  <c r="I241" i="1"/>
  <c r="C242" i="1"/>
  <c r="D242" i="1"/>
  <c r="E242" i="1"/>
  <c r="F242" i="1"/>
  <c r="G242" i="1"/>
  <c r="H242" i="1"/>
  <c r="I242" i="1"/>
  <c r="C243" i="1"/>
  <c r="D243" i="1"/>
  <c r="E243" i="1"/>
  <c r="F243" i="1"/>
  <c r="G243" i="1"/>
  <c r="H243" i="1"/>
  <c r="I243" i="1"/>
  <c r="C244" i="1"/>
  <c r="D244" i="1"/>
  <c r="E244" i="1"/>
  <c r="F244" i="1"/>
  <c r="G244" i="1"/>
  <c r="H244" i="1"/>
  <c r="I244" i="1"/>
  <c r="C245" i="1"/>
  <c r="D245" i="1"/>
  <c r="E245" i="1"/>
  <c r="F245" i="1"/>
  <c r="G245" i="1"/>
  <c r="H245" i="1"/>
  <c r="I245" i="1"/>
  <c r="C246" i="1"/>
  <c r="D246" i="1"/>
  <c r="E246" i="1"/>
  <c r="F246" i="1"/>
  <c r="G246" i="1"/>
  <c r="H246" i="1"/>
  <c r="I246" i="1"/>
  <c r="C247" i="1"/>
  <c r="D247" i="1"/>
  <c r="E247" i="1"/>
  <c r="F247" i="1"/>
  <c r="G247" i="1"/>
  <c r="H247" i="1"/>
  <c r="I247" i="1"/>
  <c r="C248" i="1"/>
  <c r="D248" i="1"/>
  <c r="E248" i="1"/>
  <c r="F248" i="1"/>
  <c r="G248" i="1"/>
  <c r="H248" i="1"/>
  <c r="I248" i="1"/>
  <c r="C249" i="1"/>
  <c r="D249" i="1"/>
  <c r="E249" i="1"/>
  <c r="F249" i="1"/>
  <c r="G249" i="1"/>
  <c r="H249" i="1"/>
  <c r="I249" i="1"/>
  <c r="C250" i="1"/>
  <c r="D250" i="1"/>
  <c r="E250" i="1"/>
  <c r="F250" i="1"/>
  <c r="G250" i="1"/>
  <c r="H250" i="1"/>
  <c r="I250" i="1"/>
  <c r="C251" i="1"/>
  <c r="D251" i="1"/>
  <c r="E251" i="1"/>
  <c r="F251" i="1"/>
  <c r="G251" i="1"/>
  <c r="H251" i="1"/>
  <c r="I251" i="1"/>
  <c r="C252" i="1"/>
  <c r="D252" i="1"/>
  <c r="E252" i="1"/>
  <c r="F252" i="1"/>
  <c r="G252" i="1"/>
  <c r="H252" i="1"/>
  <c r="I252" i="1"/>
  <c r="C253" i="1"/>
  <c r="D253" i="1"/>
  <c r="E253" i="1"/>
  <c r="F253" i="1"/>
  <c r="G253" i="1"/>
  <c r="H253" i="1"/>
  <c r="I253" i="1"/>
  <c r="C254" i="1"/>
  <c r="D254" i="1"/>
  <c r="E254" i="1"/>
  <c r="F254" i="1"/>
  <c r="G254" i="1"/>
  <c r="H254" i="1"/>
  <c r="I254" i="1"/>
  <c r="C255" i="1"/>
  <c r="D255" i="1"/>
  <c r="E255" i="1"/>
  <c r="F255" i="1"/>
  <c r="G255" i="1"/>
  <c r="H255" i="1"/>
  <c r="I255" i="1"/>
  <c r="C256" i="1"/>
  <c r="D256" i="1"/>
  <c r="E256" i="1"/>
  <c r="F256" i="1"/>
  <c r="G256" i="1"/>
  <c r="H256" i="1"/>
  <c r="I256" i="1"/>
  <c r="C257" i="1"/>
  <c r="D257" i="1"/>
  <c r="E257" i="1"/>
  <c r="F257" i="1"/>
  <c r="G257" i="1"/>
  <c r="H257" i="1"/>
  <c r="I257" i="1"/>
  <c r="C258" i="1"/>
  <c r="D258" i="1"/>
  <c r="E258" i="1"/>
  <c r="F258" i="1"/>
  <c r="G258" i="1"/>
  <c r="H258" i="1"/>
  <c r="I258" i="1"/>
  <c r="C259" i="1"/>
  <c r="D259" i="1"/>
  <c r="E259" i="1"/>
  <c r="F259" i="1"/>
  <c r="G259" i="1"/>
  <c r="H259" i="1"/>
  <c r="I259" i="1"/>
  <c r="C260" i="1"/>
  <c r="D260" i="1"/>
  <c r="E260" i="1"/>
  <c r="F260" i="1"/>
  <c r="G260" i="1"/>
  <c r="H260" i="1"/>
  <c r="I260" i="1"/>
  <c r="C261" i="1"/>
  <c r="D261" i="1"/>
  <c r="E261" i="1"/>
  <c r="F261" i="1"/>
  <c r="G261" i="1"/>
  <c r="H261" i="1"/>
  <c r="I261" i="1"/>
  <c r="C262" i="1"/>
  <c r="D262" i="1"/>
  <c r="E262" i="1"/>
  <c r="F262" i="1"/>
  <c r="G262" i="1"/>
  <c r="H262" i="1"/>
  <c r="I262" i="1"/>
  <c r="C263" i="1"/>
  <c r="D263" i="1"/>
  <c r="E263" i="1"/>
  <c r="F263" i="1"/>
  <c r="G263" i="1"/>
  <c r="H263" i="1"/>
  <c r="I263" i="1"/>
  <c r="C264" i="1"/>
  <c r="D264" i="1"/>
  <c r="E264" i="1"/>
  <c r="F264" i="1"/>
  <c r="G264" i="1"/>
  <c r="H264" i="1"/>
  <c r="I264" i="1"/>
  <c r="C265" i="1"/>
  <c r="D265" i="1"/>
  <c r="E265" i="1"/>
  <c r="F265" i="1"/>
  <c r="G265" i="1"/>
  <c r="H265" i="1"/>
  <c r="I265" i="1"/>
  <c r="C266" i="1"/>
  <c r="D266" i="1"/>
  <c r="E266" i="1"/>
  <c r="F266" i="1"/>
  <c r="G266" i="1"/>
  <c r="H266" i="1"/>
  <c r="I266" i="1"/>
  <c r="C267" i="1"/>
  <c r="D267" i="1"/>
  <c r="E267" i="1"/>
  <c r="F267" i="1"/>
  <c r="G267" i="1"/>
  <c r="H267" i="1"/>
  <c r="I267" i="1"/>
  <c r="C268" i="1"/>
  <c r="D268" i="1"/>
  <c r="E268" i="1"/>
  <c r="F268" i="1"/>
  <c r="G268" i="1"/>
  <c r="H268" i="1"/>
  <c r="I268" i="1"/>
  <c r="C269" i="1"/>
  <c r="D269" i="1"/>
  <c r="E269" i="1"/>
  <c r="F269" i="1"/>
  <c r="G269" i="1"/>
  <c r="H269" i="1"/>
  <c r="I269" i="1"/>
  <c r="C270" i="1"/>
  <c r="D270" i="1"/>
  <c r="E270" i="1"/>
  <c r="F270" i="1"/>
  <c r="G270" i="1"/>
  <c r="H270" i="1"/>
  <c r="I270" i="1"/>
  <c r="C271" i="1"/>
  <c r="D271" i="1"/>
  <c r="E271" i="1"/>
  <c r="F271" i="1"/>
  <c r="G271" i="1"/>
  <c r="H271" i="1"/>
  <c r="I271" i="1"/>
  <c r="C272" i="1"/>
  <c r="D272" i="1"/>
  <c r="E272" i="1"/>
  <c r="F272" i="1"/>
  <c r="G272" i="1"/>
  <c r="H272" i="1"/>
  <c r="I272" i="1"/>
  <c r="C273" i="1"/>
  <c r="D273" i="1"/>
  <c r="E273" i="1"/>
  <c r="F273" i="1"/>
  <c r="G273" i="1"/>
  <c r="H273" i="1"/>
  <c r="I273" i="1"/>
  <c r="C274" i="1"/>
  <c r="D274" i="1"/>
  <c r="E274" i="1"/>
  <c r="F274" i="1"/>
  <c r="G274" i="1"/>
  <c r="H274" i="1"/>
  <c r="I274" i="1"/>
  <c r="C275" i="1"/>
  <c r="D275" i="1"/>
  <c r="E275" i="1"/>
  <c r="F275" i="1"/>
  <c r="G275" i="1"/>
  <c r="H275" i="1"/>
  <c r="I275" i="1"/>
  <c r="C276" i="1"/>
  <c r="D276" i="1"/>
  <c r="E276" i="1"/>
  <c r="F276" i="1"/>
  <c r="G276" i="1"/>
  <c r="H276" i="1"/>
  <c r="I276" i="1"/>
  <c r="C277" i="1"/>
  <c r="D277" i="1"/>
  <c r="E277" i="1"/>
  <c r="F277" i="1"/>
  <c r="G277" i="1"/>
  <c r="H277" i="1"/>
  <c r="I277" i="1"/>
  <c r="C278" i="1"/>
  <c r="D278" i="1"/>
  <c r="E278" i="1"/>
  <c r="F278" i="1"/>
  <c r="G278" i="1"/>
  <c r="H278" i="1"/>
  <c r="I278" i="1"/>
  <c r="C279" i="1"/>
  <c r="D279" i="1"/>
  <c r="E279" i="1"/>
  <c r="F279" i="1"/>
  <c r="G279" i="1"/>
  <c r="H279" i="1"/>
  <c r="I279" i="1"/>
  <c r="C280" i="1"/>
  <c r="D280" i="1"/>
  <c r="E280" i="1"/>
  <c r="F280" i="1"/>
  <c r="G280" i="1"/>
  <c r="H280" i="1"/>
  <c r="I280" i="1"/>
  <c r="C281" i="1"/>
  <c r="D281" i="1"/>
  <c r="E281" i="1"/>
  <c r="F281" i="1"/>
  <c r="G281" i="1"/>
  <c r="H281" i="1"/>
  <c r="I281" i="1"/>
  <c r="C282" i="1"/>
  <c r="D282" i="1"/>
  <c r="E282" i="1"/>
  <c r="F282" i="1"/>
  <c r="G282" i="1"/>
  <c r="H282" i="1"/>
  <c r="I282" i="1"/>
  <c r="C283" i="1"/>
  <c r="D283" i="1"/>
  <c r="E283" i="1"/>
  <c r="F283" i="1"/>
  <c r="G283" i="1"/>
  <c r="H283" i="1"/>
  <c r="I283" i="1"/>
  <c r="C284" i="1"/>
  <c r="D284" i="1"/>
  <c r="E284" i="1"/>
  <c r="F284" i="1"/>
  <c r="G284" i="1"/>
  <c r="H284" i="1"/>
  <c r="I284" i="1"/>
  <c r="C285" i="1"/>
  <c r="D285" i="1"/>
  <c r="E285" i="1"/>
  <c r="F285" i="1"/>
  <c r="G285" i="1"/>
  <c r="H285" i="1"/>
  <c r="I285" i="1"/>
  <c r="C286" i="1"/>
  <c r="D286" i="1"/>
  <c r="E286" i="1"/>
  <c r="F286" i="1"/>
  <c r="G286" i="1"/>
  <c r="H286" i="1"/>
  <c r="I286" i="1"/>
  <c r="C287" i="1"/>
  <c r="D287" i="1"/>
  <c r="E287" i="1"/>
  <c r="F287" i="1"/>
  <c r="G287" i="1"/>
  <c r="H287" i="1"/>
  <c r="I287" i="1"/>
  <c r="C288" i="1"/>
  <c r="D288" i="1"/>
  <c r="E288" i="1"/>
  <c r="F288" i="1"/>
  <c r="G288" i="1"/>
  <c r="H288" i="1"/>
  <c r="I288" i="1"/>
  <c r="C289" i="1"/>
  <c r="D289" i="1"/>
  <c r="E289" i="1"/>
  <c r="F289" i="1"/>
  <c r="G289" i="1"/>
  <c r="H289" i="1"/>
  <c r="I289" i="1"/>
  <c r="C290" i="1"/>
  <c r="D290" i="1"/>
  <c r="E290" i="1"/>
  <c r="F290" i="1"/>
  <c r="G290" i="1"/>
  <c r="H290" i="1"/>
  <c r="I290" i="1"/>
  <c r="C291" i="1"/>
  <c r="D291" i="1"/>
  <c r="E291" i="1"/>
  <c r="F291" i="1"/>
  <c r="G291" i="1"/>
  <c r="H291" i="1"/>
  <c r="I291" i="1"/>
  <c r="C292" i="1"/>
  <c r="D292" i="1"/>
  <c r="E292" i="1"/>
  <c r="F292" i="1"/>
  <c r="G292" i="1"/>
  <c r="H292" i="1"/>
  <c r="I292" i="1"/>
  <c r="C293" i="1"/>
  <c r="D293" i="1"/>
  <c r="E293" i="1"/>
  <c r="F293" i="1"/>
  <c r="G293" i="1"/>
  <c r="H293" i="1"/>
  <c r="I293" i="1"/>
  <c r="C294" i="1"/>
  <c r="D294" i="1"/>
  <c r="E294" i="1"/>
  <c r="F294" i="1"/>
  <c r="G294" i="1"/>
  <c r="H294" i="1"/>
  <c r="I294" i="1"/>
  <c r="C295" i="1"/>
  <c r="D295" i="1"/>
  <c r="E295" i="1"/>
  <c r="F295" i="1"/>
  <c r="G295" i="1"/>
  <c r="H295" i="1"/>
  <c r="I295" i="1"/>
  <c r="C296" i="1"/>
  <c r="D296" i="1"/>
  <c r="E296" i="1"/>
  <c r="F296" i="1"/>
  <c r="G296" i="1"/>
  <c r="H296" i="1"/>
  <c r="I296" i="1"/>
  <c r="C297" i="1"/>
  <c r="D297" i="1"/>
  <c r="E297" i="1"/>
  <c r="F297" i="1"/>
  <c r="G297" i="1"/>
  <c r="H297" i="1"/>
  <c r="I297" i="1"/>
  <c r="C298" i="1"/>
  <c r="D298" i="1"/>
  <c r="E298" i="1"/>
  <c r="F298" i="1"/>
  <c r="G298" i="1"/>
  <c r="H298" i="1"/>
  <c r="I298" i="1"/>
  <c r="C299" i="1"/>
  <c r="D299" i="1"/>
  <c r="E299" i="1"/>
  <c r="F299" i="1"/>
  <c r="G299" i="1"/>
  <c r="H299" i="1"/>
  <c r="I299" i="1"/>
  <c r="C300" i="1"/>
  <c r="D300" i="1"/>
  <c r="E300" i="1"/>
  <c r="F300" i="1"/>
  <c r="G300" i="1"/>
  <c r="H300" i="1"/>
  <c r="I300" i="1"/>
  <c r="C301" i="1"/>
  <c r="D301" i="1"/>
  <c r="E301" i="1"/>
  <c r="F301" i="1"/>
  <c r="G301" i="1"/>
  <c r="H301" i="1"/>
  <c r="I301" i="1"/>
  <c r="C302" i="1"/>
  <c r="D302" i="1"/>
  <c r="E302" i="1"/>
  <c r="F302" i="1"/>
  <c r="G302" i="1"/>
  <c r="H302" i="1"/>
  <c r="I302" i="1"/>
  <c r="C303" i="1"/>
  <c r="D303" i="1"/>
  <c r="E303" i="1"/>
  <c r="F303" i="1"/>
  <c r="G303" i="1"/>
  <c r="H303" i="1"/>
  <c r="I303" i="1"/>
  <c r="C304" i="1"/>
  <c r="D304" i="1"/>
  <c r="E304" i="1"/>
  <c r="F304" i="1"/>
  <c r="G304" i="1"/>
  <c r="H304" i="1"/>
  <c r="I304" i="1"/>
  <c r="C305" i="1"/>
  <c r="D305" i="1"/>
  <c r="E305" i="1"/>
  <c r="F305" i="1"/>
  <c r="G305" i="1"/>
  <c r="H305" i="1"/>
  <c r="I305" i="1"/>
  <c r="C306" i="1"/>
  <c r="D306" i="1"/>
  <c r="E306" i="1"/>
  <c r="F306" i="1"/>
  <c r="G306" i="1"/>
  <c r="H306" i="1"/>
  <c r="I306" i="1"/>
  <c r="C307" i="1"/>
  <c r="D307" i="1"/>
  <c r="E307" i="1"/>
  <c r="F307" i="1"/>
  <c r="G307" i="1"/>
  <c r="H307" i="1"/>
  <c r="I307" i="1"/>
  <c r="C308" i="1"/>
  <c r="D308" i="1"/>
  <c r="E308" i="1"/>
  <c r="F308" i="1"/>
  <c r="G308" i="1"/>
  <c r="H308" i="1"/>
  <c r="I308" i="1"/>
  <c r="C309" i="1"/>
  <c r="D309" i="1"/>
  <c r="E309" i="1"/>
  <c r="F309" i="1"/>
  <c r="G309" i="1"/>
  <c r="H309" i="1"/>
  <c r="I309" i="1"/>
  <c r="C310" i="1"/>
  <c r="D310" i="1"/>
  <c r="E310" i="1"/>
  <c r="F310" i="1"/>
  <c r="G310" i="1"/>
  <c r="H310" i="1"/>
  <c r="I310" i="1"/>
  <c r="C311" i="1"/>
  <c r="D311" i="1"/>
  <c r="E311" i="1"/>
  <c r="F311" i="1"/>
  <c r="G311" i="1"/>
  <c r="H311" i="1"/>
  <c r="I311" i="1"/>
  <c r="C312" i="1"/>
  <c r="D312" i="1"/>
  <c r="E312" i="1"/>
  <c r="F312" i="1"/>
  <c r="G312" i="1"/>
  <c r="H312" i="1"/>
  <c r="I312" i="1"/>
  <c r="C313" i="1"/>
  <c r="D313" i="1"/>
  <c r="E313" i="1"/>
  <c r="F313" i="1"/>
  <c r="G313" i="1"/>
  <c r="H313" i="1"/>
  <c r="I313" i="1"/>
  <c r="C314" i="1"/>
  <c r="D314" i="1"/>
  <c r="E314" i="1"/>
  <c r="F314" i="1"/>
  <c r="G314" i="1"/>
  <c r="H314" i="1"/>
  <c r="I314" i="1"/>
  <c r="C315" i="1"/>
  <c r="D315" i="1"/>
  <c r="E315" i="1"/>
  <c r="F315" i="1"/>
  <c r="G315" i="1"/>
  <c r="H315" i="1"/>
  <c r="I315" i="1"/>
  <c r="C316" i="1"/>
  <c r="D316" i="1"/>
  <c r="E316" i="1"/>
  <c r="F316" i="1"/>
  <c r="G316" i="1"/>
  <c r="H316" i="1"/>
  <c r="I316" i="1"/>
  <c r="C317" i="1"/>
  <c r="D317" i="1"/>
  <c r="E317" i="1"/>
  <c r="F317" i="1"/>
  <c r="G317" i="1"/>
  <c r="H317" i="1"/>
  <c r="I317" i="1"/>
  <c r="C318" i="1"/>
  <c r="D318" i="1"/>
  <c r="E318" i="1"/>
  <c r="F318" i="1"/>
  <c r="G318" i="1"/>
  <c r="H318" i="1"/>
  <c r="I318" i="1"/>
  <c r="C319" i="1"/>
  <c r="D319" i="1"/>
  <c r="E319" i="1"/>
  <c r="F319" i="1"/>
  <c r="G319" i="1"/>
  <c r="H319" i="1"/>
  <c r="I319" i="1"/>
  <c r="C320" i="1"/>
  <c r="D320" i="1"/>
  <c r="E320" i="1"/>
  <c r="F320" i="1"/>
  <c r="G320" i="1"/>
  <c r="H320" i="1"/>
  <c r="I320" i="1"/>
  <c r="C321" i="1"/>
  <c r="D321" i="1"/>
  <c r="E321" i="1"/>
  <c r="F321" i="1"/>
  <c r="G321" i="1"/>
  <c r="H321" i="1"/>
  <c r="I321" i="1"/>
  <c r="C322" i="1"/>
  <c r="D322" i="1"/>
  <c r="E322" i="1"/>
  <c r="F322" i="1"/>
  <c r="G322" i="1"/>
  <c r="H322" i="1"/>
  <c r="I322" i="1"/>
  <c r="C323" i="1"/>
  <c r="D323" i="1"/>
  <c r="E323" i="1"/>
  <c r="F323" i="1"/>
  <c r="G323" i="1"/>
  <c r="H323" i="1"/>
  <c r="I323" i="1"/>
  <c r="C324" i="1"/>
  <c r="D324" i="1"/>
  <c r="E324" i="1"/>
  <c r="F324" i="1"/>
  <c r="G324" i="1"/>
  <c r="H324" i="1"/>
  <c r="I324" i="1"/>
  <c r="C325" i="1"/>
  <c r="D325" i="1"/>
  <c r="E325" i="1"/>
  <c r="F325" i="1"/>
  <c r="G325" i="1"/>
  <c r="H325" i="1"/>
  <c r="I325" i="1"/>
  <c r="C326" i="1"/>
  <c r="D326" i="1"/>
  <c r="E326" i="1"/>
  <c r="F326" i="1"/>
  <c r="G326" i="1"/>
  <c r="H326" i="1"/>
  <c r="I326" i="1"/>
  <c r="C327" i="1"/>
  <c r="D327" i="1"/>
  <c r="E327" i="1"/>
  <c r="F327" i="1"/>
  <c r="G327" i="1"/>
  <c r="H327" i="1"/>
  <c r="I327" i="1"/>
  <c r="C328" i="1"/>
  <c r="D328" i="1"/>
  <c r="E328" i="1"/>
  <c r="F328" i="1"/>
  <c r="G328" i="1"/>
  <c r="H328" i="1"/>
  <c r="I328" i="1"/>
  <c r="C329" i="1"/>
  <c r="D329" i="1"/>
  <c r="E329" i="1"/>
  <c r="F329" i="1"/>
  <c r="G329" i="1"/>
  <c r="H329" i="1"/>
  <c r="I329" i="1"/>
  <c r="C330" i="1"/>
  <c r="D330" i="1"/>
  <c r="E330" i="1"/>
  <c r="F330" i="1"/>
  <c r="G330" i="1"/>
  <c r="H330" i="1"/>
  <c r="I330" i="1"/>
  <c r="C331" i="1"/>
  <c r="D331" i="1"/>
  <c r="E331" i="1"/>
  <c r="F331" i="1"/>
  <c r="G331" i="1"/>
  <c r="H331" i="1"/>
  <c r="I331" i="1"/>
  <c r="C332" i="1"/>
  <c r="D332" i="1"/>
  <c r="E332" i="1"/>
  <c r="F332" i="1"/>
  <c r="G332" i="1"/>
  <c r="H332" i="1"/>
  <c r="I332" i="1"/>
  <c r="C333" i="1"/>
  <c r="D333" i="1"/>
  <c r="E333" i="1"/>
  <c r="F333" i="1"/>
  <c r="G333" i="1"/>
  <c r="H333" i="1"/>
  <c r="I333" i="1"/>
  <c r="C334" i="1"/>
  <c r="D334" i="1"/>
  <c r="E334" i="1"/>
  <c r="F334" i="1"/>
  <c r="G334" i="1"/>
  <c r="H334" i="1"/>
  <c r="I334" i="1"/>
  <c r="C335" i="1"/>
  <c r="D335" i="1"/>
  <c r="E335" i="1"/>
  <c r="F335" i="1"/>
  <c r="G335" i="1"/>
  <c r="H335" i="1"/>
  <c r="I335" i="1"/>
  <c r="C336" i="1"/>
  <c r="D336" i="1"/>
  <c r="E336" i="1"/>
  <c r="F336" i="1"/>
  <c r="G336" i="1"/>
  <c r="H336" i="1"/>
  <c r="I336" i="1"/>
  <c r="C337" i="1"/>
  <c r="D337" i="1"/>
  <c r="E337" i="1"/>
  <c r="F337" i="1"/>
  <c r="G337" i="1"/>
  <c r="H337" i="1"/>
  <c r="I337" i="1"/>
  <c r="C338" i="1"/>
  <c r="D338" i="1"/>
  <c r="E338" i="1"/>
  <c r="F338" i="1"/>
  <c r="G338" i="1"/>
  <c r="H338" i="1"/>
  <c r="I338" i="1"/>
  <c r="C339" i="1"/>
  <c r="D339" i="1"/>
  <c r="E339" i="1"/>
  <c r="F339" i="1"/>
  <c r="G339" i="1"/>
  <c r="H339" i="1"/>
  <c r="I339" i="1"/>
  <c r="C340" i="1"/>
  <c r="D340" i="1"/>
  <c r="E340" i="1"/>
  <c r="F340" i="1"/>
  <c r="G340" i="1"/>
  <c r="H340" i="1"/>
  <c r="I340" i="1"/>
  <c r="C341" i="1"/>
  <c r="D341" i="1"/>
  <c r="E341" i="1"/>
  <c r="F341" i="1"/>
  <c r="G341" i="1"/>
  <c r="H341" i="1"/>
  <c r="I341" i="1"/>
  <c r="C342" i="1"/>
  <c r="D342" i="1"/>
  <c r="E342" i="1"/>
  <c r="F342" i="1"/>
  <c r="G342" i="1"/>
  <c r="H342" i="1"/>
  <c r="I342" i="1"/>
  <c r="C343" i="1"/>
  <c r="D343" i="1"/>
  <c r="E343" i="1"/>
  <c r="F343" i="1"/>
  <c r="G343" i="1"/>
  <c r="H343" i="1"/>
  <c r="I343" i="1"/>
  <c r="C344" i="1"/>
  <c r="D344" i="1"/>
  <c r="E344" i="1"/>
  <c r="F344" i="1"/>
  <c r="G344" i="1"/>
  <c r="H344" i="1"/>
  <c r="I344" i="1"/>
  <c r="C345" i="1"/>
  <c r="D345" i="1"/>
  <c r="E345" i="1"/>
  <c r="F345" i="1"/>
  <c r="G345" i="1"/>
  <c r="H345" i="1"/>
  <c r="I345" i="1"/>
  <c r="C346" i="1"/>
  <c r="D346" i="1"/>
  <c r="E346" i="1"/>
  <c r="F346" i="1"/>
  <c r="G346" i="1"/>
  <c r="H346" i="1"/>
  <c r="I346" i="1"/>
  <c r="C347" i="1"/>
  <c r="D347" i="1"/>
  <c r="E347" i="1"/>
  <c r="F347" i="1"/>
  <c r="G347" i="1"/>
  <c r="H347" i="1"/>
  <c r="I347" i="1"/>
  <c r="C348" i="1"/>
  <c r="D348" i="1"/>
  <c r="E348" i="1"/>
  <c r="F348" i="1"/>
  <c r="G348" i="1"/>
  <c r="H348" i="1"/>
  <c r="I348" i="1"/>
  <c r="C349" i="1"/>
  <c r="D349" i="1"/>
  <c r="E349" i="1"/>
  <c r="F349" i="1"/>
  <c r="G349" i="1"/>
  <c r="H349" i="1"/>
  <c r="I349" i="1"/>
  <c r="C350" i="1"/>
  <c r="D350" i="1"/>
  <c r="E350" i="1"/>
  <c r="F350" i="1"/>
  <c r="G350" i="1"/>
  <c r="H350" i="1"/>
  <c r="I350" i="1"/>
  <c r="C351" i="1"/>
  <c r="D351" i="1"/>
  <c r="E351" i="1"/>
  <c r="F351" i="1"/>
  <c r="G351" i="1"/>
  <c r="H351" i="1"/>
  <c r="I351" i="1"/>
  <c r="C352" i="1"/>
  <c r="D352" i="1"/>
  <c r="E352" i="1"/>
  <c r="F352" i="1"/>
  <c r="G352" i="1"/>
  <c r="H352" i="1"/>
  <c r="I352" i="1"/>
  <c r="C353" i="1"/>
  <c r="D353" i="1"/>
  <c r="E353" i="1"/>
  <c r="F353" i="1"/>
  <c r="G353" i="1"/>
  <c r="H353" i="1"/>
  <c r="I353" i="1"/>
  <c r="C354" i="1"/>
  <c r="D354" i="1"/>
  <c r="E354" i="1"/>
  <c r="F354" i="1"/>
  <c r="G354" i="1"/>
  <c r="H354" i="1"/>
  <c r="I354" i="1"/>
  <c r="C355" i="1"/>
  <c r="D355" i="1"/>
  <c r="E355" i="1"/>
  <c r="F355" i="1"/>
  <c r="G355" i="1"/>
  <c r="H355" i="1"/>
  <c r="I355" i="1"/>
  <c r="C356" i="1"/>
  <c r="D356" i="1"/>
  <c r="E356" i="1"/>
  <c r="F356" i="1"/>
  <c r="G356" i="1"/>
  <c r="H356" i="1"/>
  <c r="I356" i="1"/>
  <c r="C357" i="1"/>
  <c r="D357" i="1"/>
  <c r="E357" i="1"/>
  <c r="F357" i="1"/>
  <c r="G357" i="1"/>
  <c r="H357" i="1"/>
  <c r="I357" i="1"/>
  <c r="C358" i="1"/>
  <c r="D358" i="1"/>
  <c r="E358" i="1"/>
  <c r="F358" i="1"/>
  <c r="G358" i="1"/>
  <c r="H358" i="1"/>
  <c r="I358" i="1"/>
  <c r="C359" i="1"/>
  <c r="D359" i="1"/>
  <c r="E359" i="1"/>
  <c r="F359" i="1"/>
  <c r="G359" i="1"/>
  <c r="H359" i="1"/>
  <c r="I359" i="1"/>
  <c r="C360" i="1"/>
  <c r="D360" i="1"/>
  <c r="E360" i="1"/>
  <c r="F360" i="1"/>
  <c r="G360" i="1"/>
  <c r="H360" i="1"/>
  <c r="I360" i="1"/>
  <c r="C361" i="1"/>
  <c r="D361" i="1"/>
  <c r="E361" i="1"/>
  <c r="F361" i="1"/>
  <c r="G361" i="1"/>
  <c r="H361" i="1"/>
  <c r="I361" i="1"/>
  <c r="C362" i="1"/>
  <c r="D362" i="1"/>
  <c r="E362" i="1"/>
  <c r="F362" i="1"/>
  <c r="G362" i="1"/>
  <c r="H362" i="1"/>
  <c r="I362" i="1"/>
  <c r="C363" i="1"/>
  <c r="D363" i="1"/>
  <c r="E363" i="1"/>
  <c r="F363" i="1"/>
  <c r="G363" i="1"/>
  <c r="H363" i="1"/>
  <c r="I363" i="1"/>
  <c r="C364" i="1"/>
  <c r="D364" i="1"/>
  <c r="E364" i="1"/>
  <c r="F364" i="1"/>
  <c r="G364" i="1"/>
  <c r="H364" i="1"/>
  <c r="I364" i="1"/>
  <c r="C365" i="1"/>
  <c r="D365" i="1"/>
  <c r="E365" i="1"/>
  <c r="F365" i="1"/>
  <c r="G365" i="1"/>
  <c r="H365" i="1"/>
  <c r="I365" i="1"/>
  <c r="C366" i="1"/>
  <c r="D366" i="1"/>
  <c r="E366" i="1"/>
  <c r="F366" i="1"/>
  <c r="G366" i="1"/>
  <c r="H366" i="1"/>
  <c r="I366" i="1"/>
  <c r="C367" i="1"/>
  <c r="D367" i="1"/>
  <c r="E367" i="1"/>
  <c r="F367" i="1"/>
  <c r="G367" i="1"/>
  <c r="H367" i="1"/>
  <c r="I367" i="1"/>
  <c r="C368" i="1"/>
  <c r="D368" i="1"/>
  <c r="E368" i="1"/>
  <c r="F368" i="1"/>
  <c r="G368" i="1"/>
  <c r="H368" i="1"/>
  <c r="I368" i="1"/>
  <c r="C369" i="1"/>
  <c r="D369" i="1"/>
  <c r="E369" i="1"/>
  <c r="F369" i="1"/>
  <c r="G369" i="1"/>
  <c r="H369" i="1"/>
  <c r="I369" i="1"/>
  <c r="C370" i="1"/>
  <c r="D370" i="1"/>
  <c r="E370" i="1"/>
  <c r="F370" i="1"/>
  <c r="G370" i="1"/>
  <c r="H370" i="1"/>
  <c r="I370" i="1"/>
  <c r="C371" i="1"/>
  <c r="D371" i="1"/>
  <c r="E371" i="1"/>
  <c r="F371" i="1"/>
  <c r="G371" i="1"/>
  <c r="H371" i="1"/>
  <c r="I371" i="1"/>
  <c r="C372" i="1"/>
  <c r="D372" i="1"/>
  <c r="E372" i="1"/>
  <c r="F372" i="1"/>
  <c r="G372" i="1"/>
  <c r="H372" i="1"/>
  <c r="I372" i="1"/>
  <c r="C373" i="1"/>
  <c r="D373" i="1"/>
  <c r="E373" i="1"/>
  <c r="F373" i="1"/>
  <c r="G373" i="1"/>
  <c r="H373" i="1"/>
  <c r="I373" i="1"/>
  <c r="C374" i="1"/>
  <c r="D374" i="1"/>
  <c r="E374" i="1"/>
  <c r="F374" i="1"/>
  <c r="G374" i="1"/>
  <c r="H374" i="1"/>
  <c r="I374" i="1"/>
  <c r="C375" i="1"/>
  <c r="D375" i="1"/>
  <c r="E375" i="1"/>
  <c r="F375" i="1"/>
  <c r="G375" i="1"/>
  <c r="H375" i="1"/>
  <c r="I375" i="1"/>
  <c r="C376" i="1"/>
  <c r="D376" i="1"/>
  <c r="E376" i="1"/>
  <c r="F376" i="1"/>
  <c r="G376" i="1"/>
  <c r="H376" i="1"/>
  <c r="I376" i="1"/>
  <c r="C377" i="1"/>
  <c r="D377" i="1"/>
  <c r="E377" i="1"/>
  <c r="F377" i="1"/>
  <c r="G377" i="1"/>
  <c r="H377" i="1"/>
  <c r="I377" i="1"/>
  <c r="C378" i="1"/>
  <c r="D378" i="1"/>
  <c r="E378" i="1"/>
  <c r="F378" i="1"/>
  <c r="G378" i="1"/>
  <c r="H378" i="1"/>
  <c r="I378" i="1"/>
  <c r="C379" i="1"/>
  <c r="D379" i="1"/>
  <c r="E379" i="1"/>
  <c r="F379" i="1"/>
  <c r="G379" i="1"/>
  <c r="H379" i="1"/>
  <c r="I379" i="1"/>
  <c r="C380" i="1"/>
  <c r="D380" i="1"/>
  <c r="E380" i="1"/>
  <c r="F380" i="1"/>
  <c r="G380" i="1"/>
  <c r="H380" i="1"/>
  <c r="I380" i="1"/>
  <c r="C381" i="1"/>
  <c r="D381" i="1"/>
  <c r="E381" i="1"/>
  <c r="F381" i="1"/>
  <c r="G381" i="1"/>
  <c r="H381" i="1"/>
  <c r="I381" i="1"/>
  <c r="C382" i="1"/>
  <c r="D382" i="1"/>
  <c r="E382" i="1"/>
  <c r="F382" i="1"/>
  <c r="G382" i="1"/>
  <c r="H382" i="1"/>
  <c r="I382" i="1"/>
  <c r="C383" i="1"/>
  <c r="D383" i="1"/>
  <c r="E383" i="1"/>
  <c r="F383" i="1"/>
  <c r="G383" i="1"/>
  <c r="H383" i="1"/>
  <c r="I383" i="1"/>
  <c r="C384" i="1"/>
  <c r="D384" i="1"/>
  <c r="E384" i="1"/>
  <c r="F384" i="1"/>
  <c r="G384" i="1"/>
  <c r="H384" i="1"/>
  <c r="I384" i="1"/>
  <c r="C385" i="1"/>
  <c r="D385" i="1"/>
  <c r="E385" i="1"/>
  <c r="F385" i="1"/>
  <c r="G385" i="1"/>
  <c r="H385" i="1"/>
  <c r="I385" i="1"/>
  <c r="C386" i="1"/>
  <c r="D386" i="1"/>
  <c r="E386" i="1"/>
  <c r="F386" i="1"/>
  <c r="G386" i="1"/>
  <c r="H386" i="1"/>
  <c r="I386" i="1"/>
  <c r="C387" i="1"/>
  <c r="D387" i="1"/>
  <c r="E387" i="1"/>
  <c r="F387" i="1"/>
  <c r="G387" i="1"/>
  <c r="H387" i="1"/>
  <c r="I387" i="1"/>
  <c r="C388" i="1"/>
  <c r="D388" i="1"/>
  <c r="E388" i="1"/>
  <c r="F388" i="1"/>
  <c r="G388" i="1"/>
  <c r="H388" i="1"/>
  <c r="I388" i="1"/>
  <c r="C389" i="1"/>
  <c r="D389" i="1"/>
  <c r="E389" i="1"/>
  <c r="F389" i="1"/>
  <c r="G389" i="1"/>
  <c r="H389" i="1"/>
  <c r="I389" i="1"/>
  <c r="C390" i="1"/>
  <c r="D390" i="1"/>
  <c r="E390" i="1"/>
  <c r="F390" i="1"/>
  <c r="G390" i="1"/>
  <c r="H390" i="1"/>
  <c r="I390" i="1"/>
  <c r="C391" i="1"/>
  <c r="D391" i="1"/>
  <c r="E391" i="1"/>
  <c r="F391" i="1"/>
  <c r="G391" i="1"/>
  <c r="H391" i="1"/>
  <c r="I391" i="1"/>
  <c r="C392" i="1"/>
  <c r="D392" i="1"/>
  <c r="E392" i="1"/>
  <c r="F392" i="1"/>
  <c r="G392" i="1"/>
  <c r="H392" i="1"/>
  <c r="I392" i="1"/>
  <c r="C393" i="1"/>
  <c r="D393" i="1"/>
  <c r="E393" i="1"/>
  <c r="F393" i="1"/>
  <c r="G393" i="1"/>
  <c r="H393" i="1"/>
  <c r="I393" i="1"/>
  <c r="C394" i="1"/>
  <c r="D394" i="1"/>
  <c r="E394" i="1"/>
  <c r="F394" i="1"/>
  <c r="G394" i="1"/>
  <c r="H394" i="1"/>
  <c r="I394" i="1"/>
  <c r="C395" i="1"/>
  <c r="D395" i="1"/>
  <c r="E395" i="1"/>
  <c r="F395" i="1"/>
  <c r="G395" i="1"/>
  <c r="H395" i="1"/>
  <c r="I395" i="1"/>
  <c r="C396" i="1"/>
  <c r="D396" i="1"/>
  <c r="E396" i="1"/>
  <c r="F396" i="1"/>
  <c r="G396" i="1"/>
  <c r="H396" i="1"/>
  <c r="I396" i="1"/>
  <c r="C397" i="1"/>
  <c r="D397" i="1"/>
  <c r="E397" i="1"/>
  <c r="F397" i="1"/>
  <c r="G397" i="1"/>
  <c r="H397" i="1"/>
  <c r="I397" i="1"/>
  <c r="C398" i="1"/>
  <c r="D398" i="1"/>
  <c r="E398" i="1"/>
  <c r="F398" i="1"/>
  <c r="G398" i="1"/>
  <c r="H398" i="1"/>
  <c r="I398" i="1"/>
  <c r="C399" i="1"/>
  <c r="D399" i="1"/>
  <c r="E399" i="1"/>
  <c r="F399" i="1"/>
  <c r="G399" i="1"/>
  <c r="H399" i="1"/>
  <c r="I399" i="1"/>
  <c r="C400" i="1"/>
  <c r="D400" i="1"/>
  <c r="E400" i="1"/>
  <c r="F400" i="1"/>
  <c r="G400" i="1"/>
  <c r="H400" i="1"/>
  <c r="I400" i="1"/>
  <c r="C401" i="1"/>
  <c r="D401" i="1"/>
  <c r="E401" i="1"/>
  <c r="F401" i="1"/>
  <c r="G401" i="1"/>
  <c r="H401" i="1"/>
  <c r="I401" i="1"/>
  <c r="C402" i="1"/>
  <c r="D402" i="1"/>
  <c r="E402" i="1"/>
  <c r="F402" i="1"/>
  <c r="G402" i="1"/>
  <c r="H402" i="1"/>
  <c r="I402" i="1"/>
  <c r="C403" i="1"/>
  <c r="D403" i="1"/>
  <c r="E403" i="1"/>
  <c r="F403" i="1"/>
  <c r="G403" i="1"/>
  <c r="H403" i="1"/>
  <c r="I403" i="1"/>
  <c r="C404" i="1"/>
  <c r="D404" i="1"/>
  <c r="E404" i="1"/>
  <c r="F404" i="1"/>
  <c r="G404" i="1"/>
  <c r="H404" i="1"/>
  <c r="I404" i="1"/>
  <c r="C405" i="1"/>
  <c r="D405" i="1"/>
  <c r="E405" i="1"/>
  <c r="F405" i="1"/>
  <c r="G405" i="1"/>
  <c r="H405" i="1"/>
  <c r="I405" i="1"/>
  <c r="C406" i="1"/>
  <c r="D406" i="1"/>
  <c r="E406" i="1"/>
  <c r="F406" i="1"/>
  <c r="G406" i="1"/>
  <c r="H406" i="1"/>
  <c r="I406" i="1"/>
  <c r="C407" i="1"/>
  <c r="D407" i="1"/>
  <c r="E407" i="1"/>
  <c r="F407" i="1"/>
  <c r="G407" i="1"/>
  <c r="H407" i="1"/>
  <c r="I407" i="1"/>
  <c r="C408" i="1"/>
  <c r="D408" i="1"/>
  <c r="E408" i="1"/>
  <c r="F408" i="1"/>
  <c r="G408" i="1"/>
  <c r="H408" i="1"/>
  <c r="I408" i="1"/>
  <c r="C409" i="1"/>
  <c r="D409" i="1"/>
  <c r="E409" i="1"/>
  <c r="F409" i="1"/>
  <c r="G409" i="1"/>
  <c r="H409" i="1"/>
  <c r="I409" i="1"/>
  <c r="C410" i="1"/>
  <c r="D410" i="1"/>
  <c r="E410" i="1"/>
  <c r="F410" i="1"/>
  <c r="G410" i="1"/>
  <c r="H410" i="1"/>
  <c r="I410" i="1"/>
  <c r="C411" i="1"/>
  <c r="D411" i="1"/>
  <c r="E411" i="1"/>
  <c r="F411" i="1"/>
  <c r="G411" i="1"/>
  <c r="H411" i="1"/>
  <c r="I411" i="1"/>
  <c r="C412" i="1"/>
  <c r="D412" i="1"/>
  <c r="E412" i="1"/>
  <c r="F412" i="1"/>
  <c r="G412" i="1"/>
  <c r="H412" i="1"/>
  <c r="I412" i="1"/>
  <c r="C413" i="1"/>
  <c r="D413" i="1"/>
  <c r="E413" i="1"/>
  <c r="F413" i="1"/>
  <c r="G413" i="1"/>
  <c r="H413" i="1"/>
  <c r="I413" i="1"/>
  <c r="C414" i="1"/>
  <c r="D414" i="1"/>
  <c r="E414" i="1"/>
  <c r="F414" i="1"/>
  <c r="G414" i="1"/>
  <c r="H414" i="1"/>
  <c r="I414" i="1"/>
  <c r="C415" i="1"/>
  <c r="D415" i="1"/>
  <c r="E415" i="1"/>
  <c r="F415" i="1"/>
  <c r="G415" i="1"/>
  <c r="H415" i="1"/>
  <c r="I415" i="1"/>
  <c r="C416" i="1"/>
  <c r="D416" i="1"/>
  <c r="E416" i="1"/>
  <c r="F416" i="1"/>
  <c r="G416" i="1"/>
  <c r="H416" i="1"/>
  <c r="I416" i="1"/>
  <c r="C417" i="1"/>
  <c r="D417" i="1"/>
  <c r="E417" i="1"/>
  <c r="F417" i="1"/>
  <c r="G417" i="1"/>
  <c r="H417" i="1"/>
  <c r="I417" i="1"/>
  <c r="C418" i="1"/>
  <c r="D418" i="1"/>
  <c r="E418" i="1"/>
  <c r="F418" i="1"/>
  <c r="G418" i="1"/>
  <c r="H418" i="1"/>
  <c r="I418" i="1"/>
  <c r="C419" i="1"/>
  <c r="D419" i="1"/>
  <c r="E419" i="1"/>
  <c r="F419" i="1"/>
  <c r="G419" i="1"/>
  <c r="H419" i="1"/>
  <c r="I419" i="1"/>
  <c r="C420" i="1"/>
  <c r="D420" i="1"/>
  <c r="E420" i="1"/>
  <c r="F420" i="1"/>
  <c r="G420" i="1"/>
  <c r="H420" i="1"/>
  <c r="I420" i="1"/>
  <c r="C421" i="1"/>
  <c r="D421" i="1"/>
  <c r="E421" i="1"/>
  <c r="F421" i="1"/>
  <c r="G421" i="1"/>
  <c r="H421" i="1"/>
  <c r="I421" i="1"/>
  <c r="C422" i="1"/>
  <c r="D422" i="1"/>
  <c r="E422" i="1"/>
  <c r="F422" i="1"/>
  <c r="G422" i="1"/>
  <c r="H422" i="1"/>
  <c r="I422" i="1"/>
  <c r="C423" i="1"/>
  <c r="D423" i="1"/>
  <c r="E423" i="1"/>
  <c r="F423" i="1"/>
  <c r="G423" i="1"/>
  <c r="H423" i="1"/>
  <c r="I423" i="1"/>
  <c r="C424" i="1"/>
  <c r="D424" i="1"/>
  <c r="E424" i="1"/>
  <c r="F424" i="1"/>
  <c r="G424" i="1"/>
  <c r="H424" i="1"/>
  <c r="I424" i="1"/>
  <c r="C425" i="1"/>
  <c r="D425" i="1"/>
  <c r="E425" i="1"/>
  <c r="F425" i="1"/>
  <c r="G425" i="1"/>
  <c r="H425" i="1"/>
  <c r="I425" i="1"/>
  <c r="C426" i="1"/>
  <c r="D426" i="1"/>
  <c r="E426" i="1"/>
  <c r="F426" i="1"/>
  <c r="G426" i="1"/>
  <c r="H426" i="1"/>
  <c r="I426" i="1"/>
  <c r="C427" i="1"/>
  <c r="D427" i="1"/>
  <c r="E427" i="1"/>
  <c r="F427" i="1"/>
  <c r="G427" i="1"/>
  <c r="H427" i="1"/>
  <c r="I427" i="1"/>
  <c r="C428" i="1"/>
  <c r="D428" i="1"/>
  <c r="E428" i="1"/>
  <c r="F428" i="1"/>
  <c r="G428" i="1"/>
  <c r="H428" i="1"/>
  <c r="I428" i="1"/>
  <c r="C429" i="1"/>
  <c r="D429" i="1"/>
  <c r="E429" i="1"/>
  <c r="F429" i="1"/>
  <c r="G429" i="1"/>
  <c r="H429" i="1"/>
  <c r="I429" i="1"/>
  <c r="C430" i="1"/>
  <c r="D430" i="1"/>
  <c r="E430" i="1"/>
  <c r="F430" i="1"/>
  <c r="G430" i="1"/>
  <c r="H430" i="1"/>
  <c r="I430" i="1"/>
  <c r="C431" i="1"/>
  <c r="D431" i="1"/>
  <c r="E431" i="1"/>
  <c r="F431" i="1"/>
  <c r="G431" i="1"/>
  <c r="H431" i="1"/>
  <c r="I431" i="1"/>
  <c r="C432" i="1"/>
  <c r="D432" i="1"/>
  <c r="E432" i="1"/>
  <c r="F432" i="1"/>
  <c r="G432" i="1"/>
  <c r="H432" i="1"/>
  <c r="I432" i="1"/>
  <c r="C433" i="1"/>
  <c r="D433" i="1"/>
  <c r="E433" i="1"/>
  <c r="F433" i="1"/>
  <c r="G433" i="1"/>
  <c r="H433" i="1"/>
  <c r="I433" i="1"/>
  <c r="C434" i="1"/>
  <c r="D434" i="1"/>
  <c r="E434" i="1"/>
  <c r="F434" i="1"/>
  <c r="G434" i="1"/>
  <c r="H434" i="1"/>
  <c r="I434" i="1"/>
  <c r="C435" i="1"/>
  <c r="D435" i="1"/>
  <c r="E435" i="1"/>
  <c r="F435" i="1"/>
  <c r="G435" i="1"/>
  <c r="H435" i="1"/>
  <c r="I435" i="1"/>
  <c r="C436" i="1"/>
  <c r="D436" i="1"/>
  <c r="E436" i="1"/>
  <c r="F436" i="1"/>
  <c r="G436" i="1"/>
  <c r="H436" i="1"/>
  <c r="I436" i="1"/>
  <c r="C437" i="1"/>
  <c r="D437" i="1"/>
  <c r="E437" i="1"/>
  <c r="F437" i="1"/>
  <c r="G437" i="1"/>
  <c r="H437" i="1"/>
  <c r="I437" i="1"/>
  <c r="C438" i="1"/>
  <c r="D438" i="1"/>
  <c r="E438" i="1"/>
  <c r="F438" i="1"/>
  <c r="G438" i="1"/>
  <c r="H438" i="1"/>
  <c r="I438" i="1"/>
  <c r="C439" i="1"/>
  <c r="D439" i="1"/>
  <c r="E439" i="1"/>
  <c r="F439" i="1"/>
  <c r="G439" i="1"/>
  <c r="H439" i="1"/>
  <c r="I439" i="1"/>
  <c r="C440" i="1"/>
  <c r="D440" i="1"/>
  <c r="E440" i="1"/>
  <c r="F440" i="1"/>
  <c r="G440" i="1"/>
  <c r="H440" i="1"/>
  <c r="I440" i="1"/>
  <c r="C441" i="1"/>
  <c r="D441" i="1"/>
  <c r="E441" i="1"/>
  <c r="F441" i="1"/>
  <c r="G441" i="1"/>
  <c r="H441" i="1"/>
  <c r="I441" i="1"/>
  <c r="C442" i="1"/>
  <c r="D442" i="1"/>
  <c r="E442" i="1"/>
  <c r="F442" i="1"/>
  <c r="G442" i="1"/>
  <c r="H442" i="1"/>
  <c r="I442" i="1"/>
  <c r="C443" i="1"/>
  <c r="D443" i="1"/>
  <c r="E443" i="1"/>
  <c r="F443" i="1"/>
  <c r="G443" i="1"/>
  <c r="H443" i="1"/>
  <c r="I443" i="1"/>
  <c r="C444" i="1"/>
  <c r="D444" i="1"/>
  <c r="E444" i="1"/>
  <c r="F444" i="1"/>
  <c r="G444" i="1"/>
  <c r="H444" i="1"/>
  <c r="I444" i="1"/>
  <c r="C445" i="1"/>
  <c r="D445" i="1"/>
  <c r="E445" i="1"/>
  <c r="F445" i="1"/>
  <c r="G445" i="1"/>
  <c r="H445" i="1"/>
  <c r="I445" i="1"/>
  <c r="C446" i="1"/>
  <c r="D446" i="1"/>
  <c r="E446" i="1"/>
  <c r="F446" i="1"/>
  <c r="G446" i="1"/>
  <c r="H446" i="1"/>
  <c r="I446" i="1"/>
  <c r="C447" i="1"/>
  <c r="D447" i="1"/>
  <c r="E447" i="1"/>
  <c r="F447" i="1"/>
  <c r="G447" i="1"/>
  <c r="H447" i="1"/>
  <c r="I447" i="1"/>
  <c r="C448" i="1"/>
  <c r="D448" i="1"/>
  <c r="E448" i="1"/>
  <c r="F448" i="1"/>
  <c r="G448" i="1"/>
  <c r="H448" i="1"/>
  <c r="I448" i="1"/>
  <c r="C449" i="1"/>
  <c r="D449" i="1"/>
  <c r="E449" i="1"/>
  <c r="F449" i="1"/>
  <c r="G449" i="1"/>
  <c r="H449" i="1"/>
  <c r="I449" i="1"/>
  <c r="C450" i="1"/>
  <c r="D450" i="1"/>
  <c r="E450" i="1"/>
  <c r="F450" i="1"/>
  <c r="G450" i="1"/>
  <c r="H450" i="1"/>
  <c r="I450" i="1"/>
  <c r="C451" i="1"/>
  <c r="D451" i="1"/>
  <c r="E451" i="1"/>
  <c r="F451" i="1"/>
  <c r="G451" i="1"/>
  <c r="H451" i="1"/>
  <c r="I451" i="1"/>
  <c r="C452" i="1"/>
  <c r="D452" i="1"/>
  <c r="E452" i="1"/>
  <c r="F452" i="1"/>
  <c r="G452" i="1"/>
  <c r="H452" i="1"/>
  <c r="I452" i="1"/>
  <c r="C453" i="1"/>
  <c r="D453" i="1"/>
  <c r="E453" i="1"/>
  <c r="F453" i="1"/>
  <c r="G453" i="1"/>
  <c r="H453" i="1"/>
  <c r="I453" i="1"/>
  <c r="C454" i="1"/>
  <c r="D454" i="1"/>
  <c r="E454" i="1"/>
  <c r="F454" i="1"/>
  <c r="G454" i="1"/>
  <c r="H454" i="1"/>
  <c r="I454" i="1"/>
  <c r="C455" i="1"/>
  <c r="D455" i="1"/>
  <c r="E455" i="1"/>
  <c r="F455" i="1"/>
  <c r="G455" i="1"/>
  <c r="H455" i="1"/>
  <c r="I455" i="1"/>
  <c r="C456" i="1"/>
  <c r="D456" i="1"/>
  <c r="E456" i="1"/>
  <c r="F456" i="1"/>
  <c r="G456" i="1"/>
  <c r="H456" i="1"/>
  <c r="I456" i="1"/>
  <c r="C457" i="1"/>
  <c r="D457" i="1"/>
  <c r="E457" i="1"/>
  <c r="F457" i="1"/>
  <c r="G457" i="1"/>
  <c r="H457" i="1"/>
  <c r="I457" i="1"/>
  <c r="C458" i="1"/>
  <c r="D458" i="1"/>
  <c r="E458" i="1"/>
  <c r="F458" i="1"/>
  <c r="G458" i="1"/>
  <c r="H458" i="1"/>
  <c r="I458" i="1"/>
  <c r="C459" i="1"/>
  <c r="D459" i="1"/>
  <c r="E459" i="1"/>
  <c r="F459" i="1"/>
  <c r="G459" i="1"/>
  <c r="H459" i="1"/>
  <c r="I459" i="1"/>
  <c r="C460" i="1"/>
  <c r="D460" i="1"/>
  <c r="E460" i="1"/>
  <c r="F460" i="1"/>
  <c r="G460" i="1"/>
  <c r="H460" i="1"/>
  <c r="I460" i="1"/>
  <c r="C461" i="1"/>
  <c r="D461" i="1"/>
  <c r="E461" i="1"/>
  <c r="F461" i="1"/>
  <c r="G461" i="1"/>
  <c r="H461" i="1"/>
  <c r="I461" i="1"/>
  <c r="C462" i="1"/>
  <c r="D462" i="1"/>
  <c r="E462" i="1"/>
  <c r="F462" i="1"/>
  <c r="G462" i="1"/>
  <c r="H462" i="1"/>
  <c r="I462" i="1"/>
  <c r="C463" i="1"/>
  <c r="D463" i="1"/>
  <c r="E463" i="1"/>
  <c r="F463" i="1"/>
  <c r="G463" i="1"/>
  <c r="H463" i="1"/>
  <c r="I463" i="1"/>
  <c r="C464" i="1"/>
  <c r="D464" i="1"/>
  <c r="E464" i="1"/>
  <c r="F464" i="1"/>
  <c r="G464" i="1"/>
  <c r="H464" i="1"/>
  <c r="I464" i="1"/>
  <c r="C465" i="1"/>
  <c r="D465" i="1"/>
  <c r="E465" i="1"/>
  <c r="F465" i="1"/>
  <c r="G465" i="1"/>
  <c r="H465" i="1"/>
  <c r="I465" i="1"/>
  <c r="C466" i="1"/>
  <c r="D466" i="1"/>
  <c r="E466" i="1"/>
  <c r="F466" i="1"/>
  <c r="G466" i="1"/>
  <c r="H466" i="1"/>
  <c r="I466" i="1"/>
  <c r="C467" i="1"/>
  <c r="D467" i="1"/>
  <c r="E467" i="1"/>
  <c r="F467" i="1"/>
  <c r="G467" i="1"/>
  <c r="H467" i="1"/>
  <c r="I467" i="1"/>
  <c r="C468" i="1"/>
  <c r="D468" i="1"/>
  <c r="E468" i="1"/>
  <c r="F468" i="1"/>
  <c r="G468" i="1"/>
  <c r="H468" i="1"/>
  <c r="I468" i="1"/>
  <c r="C469" i="1"/>
  <c r="D469" i="1"/>
  <c r="E469" i="1"/>
  <c r="F469" i="1"/>
  <c r="G469" i="1"/>
  <c r="H469" i="1"/>
  <c r="I469" i="1"/>
  <c r="C470" i="1"/>
  <c r="D470" i="1"/>
  <c r="E470" i="1"/>
  <c r="F470" i="1"/>
  <c r="G470" i="1"/>
  <c r="H470" i="1"/>
  <c r="I470" i="1"/>
  <c r="C471" i="1"/>
  <c r="D471" i="1"/>
  <c r="E471" i="1"/>
  <c r="F471" i="1"/>
  <c r="G471" i="1"/>
  <c r="H471" i="1"/>
  <c r="I471" i="1"/>
  <c r="C472" i="1"/>
  <c r="D472" i="1"/>
  <c r="E472" i="1"/>
  <c r="F472" i="1"/>
  <c r="G472" i="1"/>
  <c r="H472" i="1"/>
  <c r="I472" i="1"/>
  <c r="C473" i="1"/>
  <c r="D473" i="1"/>
  <c r="E473" i="1"/>
  <c r="F473" i="1"/>
  <c r="G473" i="1"/>
  <c r="H473" i="1"/>
  <c r="I473" i="1"/>
  <c r="C474" i="1"/>
  <c r="D474" i="1"/>
  <c r="E474" i="1"/>
  <c r="F474" i="1"/>
  <c r="G474" i="1"/>
  <c r="H474" i="1"/>
  <c r="I474" i="1"/>
  <c r="C475" i="1"/>
  <c r="D475" i="1"/>
  <c r="E475" i="1"/>
  <c r="F475" i="1"/>
  <c r="G475" i="1"/>
  <c r="H475" i="1"/>
  <c r="I475" i="1"/>
  <c r="C476" i="1"/>
  <c r="D476" i="1"/>
  <c r="E476" i="1"/>
  <c r="F476" i="1"/>
  <c r="G476" i="1"/>
  <c r="H476" i="1"/>
  <c r="I476" i="1"/>
  <c r="C477" i="1"/>
  <c r="D477" i="1"/>
  <c r="E477" i="1"/>
  <c r="F477" i="1"/>
  <c r="G477" i="1"/>
  <c r="H477" i="1"/>
  <c r="I477" i="1"/>
  <c r="C478" i="1"/>
  <c r="D478" i="1"/>
  <c r="E478" i="1"/>
  <c r="F478" i="1"/>
  <c r="G478" i="1"/>
  <c r="H478" i="1"/>
  <c r="I478" i="1"/>
  <c r="C479" i="1"/>
  <c r="D479" i="1"/>
  <c r="E479" i="1"/>
  <c r="F479" i="1"/>
  <c r="G479" i="1"/>
  <c r="H479" i="1"/>
  <c r="I479" i="1"/>
  <c r="C480" i="1"/>
  <c r="D480" i="1"/>
  <c r="E480" i="1"/>
  <c r="F480" i="1"/>
  <c r="G480" i="1"/>
  <c r="H480" i="1"/>
  <c r="I480" i="1"/>
  <c r="C481" i="1"/>
  <c r="D481" i="1"/>
  <c r="E481" i="1"/>
  <c r="F481" i="1"/>
  <c r="G481" i="1"/>
  <c r="H481" i="1"/>
  <c r="I481" i="1"/>
  <c r="C482" i="1"/>
  <c r="D482" i="1"/>
  <c r="E482" i="1"/>
  <c r="F482" i="1"/>
  <c r="G482" i="1"/>
  <c r="H482" i="1"/>
  <c r="I482" i="1"/>
  <c r="C483" i="1"/>
  <c r="D483" i="1"/>
  <c r="E483" i="1"/>
  <c r="F483" i="1"/>
  <c r="G483" i="1"/>
  <c r="H483" i="1"/>
  <c r="I483" i="1"/>
  <c r="C484" i="1"/>
  <c r="D484" i="1"/>
  <c r="E484" i="1"/>
  <c r="F484" i="1"/>
  <c r="G484" i="1"/>
  <c r="H484" i="1"/>
  <c r="I484" i="1"/>
  <c r="C485" i="1"/>
  <c r="D485" i="1"/>
  <c r="E485" i="1"/>
  <c r="F485" i="1"/>
  <c r="G485" i="1"/>
  <c r="H485" i="1"/>
  <c r="I485" i="1"/>
  <c r="C486" i="1"/>
  <c r="D486" i="1"/>
  <c r="E486" i="1"/>
  <c r="F486" i="1"/>
  <c r="G486" i="1"/>
  <c r="H486" i="1"/>
  <c r="I486" i="1"/>
  <c r="C487" i="1"/>
  <c r="D487" i="1"/>
  <c r="E487" i="1"/>
  <c r="F487" i="1"/>
  <c r="G487" i="1"/>
  <c r="H487" i="1"/>
  <c r="I487" i="1"/>
  <c r="C488" i="1"/>
  <c r="D488" i="1"/>
  <c r="E488" i="1"/>
  <c r="F488" i="1"/>
  <c r="G488" i="1"/>
  <c r="H488" i="1"/>
  <c r="I488" i="1"/>
  <c r="C489" i="1"/>
  <c r="D489" i="1"/>
  <c r="E489" i="1"/>
  <c r="F489" i="1"/>
  <c r="G489" i="1"/>
  <c r="H489" i="1"/>
  <c r="I489" i="1"/>
  <c r="C490" i="1"/>
  <c r="D490" i="1"/>
  <c r="E490" i="1"/>
  <c r="F490" i="1"/>
  <c r="G490" i="1"/>
  <c r="H490" i="1"/>
  <c r="I490" i="1"/>
  <c r="C491" i="1"/>
  <c r="D491" i="1"/>
  <c r="E491" i="1"/>
  <c r="F491" i="1"/>
  <c r="G491" i="1"/>
  <c r="H491" i="1"/>
  <c r="I491" i="1"/>
  <c r="C492" i="1"/>
  <c r="D492" i="1"/>
  <c r="E492" i="1"/>
  <c r="F492" i="1"/>
  <c r="G492" i="1"/>
  <c r="H492" i="1"/>
  <c r="I492" i="1"/>
  <c r="C493" i="1"/>
  <c r="D493" i="1"/>
  <c r="E493" i="1"/>
  <c r="F493" i="1"/>
  <c r="G493" i="1"/>
  <c r="H493" i="1"/>
  <c r="I493" i="1"/>
  <c r="C494" i="1"/>
  <c r="D494" i="1"/>
  <c r="E494" i="1"/>
  <c r="F494" i="1"/>
  <c r="G494" i="1"/>
  <c r="H494" i="1"/>
  <c r="I494" i="1"/>
  <c r="C495" i="1"/>
  <c r="D495" i="1"/>
  <c r="E495" i="1"/>
  <c r="F495" i="1"/>
  <c r="G495" i="1"/>
  <c r="H495" i="1"/>
  <c r="I495" i="1"/>
  <c r="C496" i="1"/>
  <c r="D496" i="1"/>
  <c r="E496" i="1"/>
  <c r="F496" i="1"/>
  <c r="G496" i="1"/>
  <c r="H496" i="1"/>
  <c r="I496" i="1"/>
  <c r="C497" i="1"/>
  <c r="D497" i="1"/>
  <c r="E497" i="1"/>
  <c r="F497" i="1"/>
  <c r="G497" i="1"/>
  <c r="H497" i="1"/>
  <c r="I497" i="1"/>
  <c r="C498" i="1"/>
  <c r="D498" i="1"/>
  <c r="E498" i="1"/>
  <c r="F498" i="1"/>
  <c r="G498" i="1"/>
  <c r="H498" i="1"/>
  <c r="I498" i="1"/>
  <c r="C499" i="1"/>
  <c r="D499" i="1"/>
  <c r="E499" i="1"/>
  <c r="F499" i="1"/>
  <c r="G499" i="1"/>
  <c r="H499" i="1"/>
  <c r="I499" i="1"/>
  <c r="C500" i="1"/>
  <c r="D500" i="1"/>
  <c r="E500" i="1"/>
  <c r="F500" i="1"/>
  <c r="G500" i="1"/>
  <c r="H500" i="1"/>
  <c r="I500" i="1"/>
  <c r="C501" i="1"/>
  <c r="D501" i="1"/>
  <c r="E501" i="1"/>
  <c r="F501" i="1"/>
  <c r="G501" i="1"/>
  <c r="H501" i="1"/>
  <c r="I501" i="1"/>
  <c r="C502" i="1"/>
  <c r="D502" i="1"/>
  <c r="E502" i="1"/>
  <c r="F502" i="1"/>
  <c r="G502" i="1"/>
  <c r="H502" i="1"/>
  <c r="I502" i="1"/>
  <c r="D3" i="1"/>
  <c r="E3" i="1"/>
  <c r="F3" i="1"/>
  <c r="G3" i="1"/>
  <c r="H3" i="1"/>
  <c r="I3" i="1"/>
  <c r="B4" i="1"/>
  <c r="B10" i="7" s="1"/>
  <c r="B5" i="1"/>
  <c r="B11" i="7" s="1"/>
  <c r="B6" i="1"/>
  <c r="B12" i="7" s="1"/>
  <c r="B7" i="1"/>
  <c r="B13" i="7" s="1"/>
  <c r="B8" i="1"/>
  <c r="B14" i="7" s="1"/>
  <c r="B9" i="1"/>
  <c r="B15" i="7" s="1"/>
  <c r="B10" i="1"/>
  <c r="B16" i="7" s="1"/>
  <c r="B11" i="1"/>
  <c r="B17" i="7" s="1"/>
  <c r="B12" i="1"/>
  <c r="B18" i="7" s="1"/>
  <c r="B13" i="1"/>
  <c r="B14" i="1"/>
  <c r="B20" i="7" s="1"/>
  <c r="B15" i="1"/>
  <c r="B21" i="7" s="1"/>
  <c r="B16" i="1"/>
  <c r="B22" i="7" s="1"/>
  <c r="B17" i="1"/>
  <c r="B18" i="1"/>
  <c r="B24" i="7" s="1"/>
  <c r="B19" i="1"/>
  <c r="B25" i="7" s="1"/>
  <c r="B20" i="1"/>
  <c r="B26" i="7" s="1"/>
  <c r="B21" i="1"/>
  <c r="B27" i="7" s="1"/>
  <c r="B22" i="1"/>
  <c r="B28" i="7" s="1"/>
  <c r="B23" i="1"/>
  <c r="B24" i="1"/>
  <c r="B30" i="7" s="1"/>
  <c r="B25" i="1"/>
  <c r="B31" i="7" s="1"/>
  <c r="B26" i="1"/>
  <c r="B32" i="7" s="1"/>
  <c r="B27" i="1"/>
  <c r="B33" i="7" s="1"/>
  <c r="B28" i="1"/>
  <c r="B44" i="7" s="1"/>
  <c r="B29" i="1"/>
  <c r="B45" i="7" s="1"/>
  <c r="B30" i="1"/>
  <c r="B46" i="7" s="1"/>
  <c r="B31" i="1"/>
  <c r="B47" i="7" s="1"/>
  <c r="B32" i="1"/>
  <c r="B48" i="7" s="1"/>
  <c r="B33" i="1"/>
  <c r="CA5" i="8" s="1" a="1"/>
  <c r="CA5" i="8" s="1"/>
  <c r="B64" i="8" s="1"/>
  <c r="B34" i="1"/>
  <c r="B35" i="1"/>
  <c r="B36" i="1"/>
  <c r="B37" i="1"/>
  <c r="B38" i="1"/>
  <c r="B39" i="1"/>
  <c r="B40" i="1"/>
  <c r="B41" i="1"/>
  <c r="B42" i="1"/>
  <c r="B43" i="1"/>
  <c r="B44" i="1"/>
  <c r="B45" i="1"/>
  <c r="B46" i="1"/>
  <c r="B47" i="1"/>
  <c r="B48" i="1"/>
  <c r="B49" i="1"/>
  <c r="B50" i="1"/>
  <c r="B51" i="1"/>
  <c r="B52" i="1"/>
  <c r="B53" i="1"/>
  <c r="B54" i="1"/>
  <c r="B55" i="1"/>
  <c r="B56" i="1"/>
  <c r="B57" i="1"/>
  <c r="B58" i="1"/>
  <c r="B59" i="1"/>
  <c r="B60" i="1"/>
  <c r="B61" i="1"/>
  <c r="B62" i="1"/>
  <c r="B63" i="1"/>
  <c r="B64" i="1"/>
  <c r="B65" i="1"/>
  <c r="B66" i="1"/>
  <c r="B67" i="1"/>
  <c r="B68" i="1"/>
  <c r="B69" i="1"/>
  <c r="B70" i="1"/>
  <c r="B71" i="1"/>
  <c r="B72" i="1"/>
  <c r="B73" i="1"/>
  <c r="B74" i="1"/>
  <c r="B75" i="1"/>
  <c r="B76" i="1"/>
  <c r="B77" i="1"/>
  <c r="B78" i="1"/>
  <c r="B79" i="1"/>
  <c r="B80" i="1"/>
  <c r="B81" i="1"/>
  <c r="B82" i="1"/>
  <c r="B83" i="1"/>
  <c r="B84" i="1"/>
  <c r="B85" i="1"/>
  <c r="B86" i="1"/>
  <c r="B87" i="1"/>
  <c r="B88" i="1"/>
  <c r="B89" i="1"/>
  <c r="B90" i="1"/>
  <c r="B91" i="1"/>
  <c r="B92" i="1"/>
  <c r="B93" i="1"/>
  <c r="B94" i="1"/>
  <c r="B95" i="1"/>
  <c r="B96" i="1"/>
  <c r="B97" i="1"/>
  <c r="B98" i="1"/>
  <c r="B99" i="1"/>
  <c r="B100" i="1"/>
  <c r="B101" i="1"/>
  <c r="B102" i="1"/>
  <c r="B103" i="1"/>
  <c r="B104" i="1"/>
  <c r="B105" i="1"/>
  <c r="B106" i="1"/>
  <c r="B107" i="1"/>
  <c r="B108" i="1"/>
  <c r="B109" i="1"/>
  <c r="B110" i="1"/>
  <c r="B111" i="1"/>
  <c r="B112" i="1"/>
  <c r="B113" i="1"/>
  <c r="B114" i="1"/>
  <c r="B115" i="1"/>
  <c r="B116" i="1"/>
  <c r="B117" i="1"/>
  <c r="B118" i="1"/>
  <c r="B119" i="1"/>
  <c r="B120" i="1"/>
  <c r="B121" i="1"/>
  <c r="B122" i="1"/>
  <c r="B123" i="1"/>
  <c r="B124" i="1"/>
  <c r="B125" i="1"/>
  <c r="B126" i="1"/>
  <c r="B127" i="1"/>
  <c r="B128" i="1"/>
  <c r="B129" i="1"/>
  <c r="B130" i="1"/>
  <c r="B131" i="1"/>
  <c r="B132" i="1"/>
  <c r="B133" i="1"/>
  <c r="B134" i="1"/>
  <c r="B135" i="1"/>
  <c r="B136" i="1"/>
  <c r="B137" i="1"/>
  <c r="B138" i="1"/>
  <c r="B139" i="1"/>
  <c r="B140" i="1"/>
  <c r="B141" i="1"/>
  <c r="B142" i="1"/>
  <c r="B143" i="1"/>
  <c r="B144" i="1"/>
  <c r="B145" i="1"/>
  <c r="B146" i="1"/>
  <c r="B147" i="1"/>
  <c r="B148" i="1"/>
  <c r="B149" i="1"/>
  <c r="B150" i="1"/>
  <c r="B151" i="1"/>
  <c r="B152" i="1"/>
  <c r="B153" i="1"/>
  <c r="B154" i="1"/>
  <c r="B155" i="1"/>
  <c r="B156" i="1"/>
  <c r="B157" i="1"/>
  <c r="B158" i="1"/>
  <c r="B159" i="1"/>
  <c r="B160" i="1"/>
  <c r="B161" i="1"/>
  <c r="B162" i="1"/>
  <c r="B163" i="1"/>
  <c r="B164" i="1"/>
  <c r="B165" i="1"/>
  <c r="B166" i="1"/>
  <c r="B167" i="1"/>
  <c r="B168" i="1"/>
  <c r="B169" i="1"/>
  <c r="B170" i="1"/>
  <c r="B171" i="1"/>
  <c r="B172" i="1"/>
  <c r="B173" i="1"/>
  <c r="B174" i="1"/>
  <c r="B175" i="1"/>
  <c r="B176" i="1"/>
  <c r="B177" i="1"/>
  <c r="B178" i="1"/>
  <c r="B179" i="1"/>
  <c r="B180" i="1"/>
  <c r="B181" i="1"/>
  <c r="B182" i="1"/>
  <c r="B183" i="1"/>
  <c r="B184" i="1"/>
  <c r="B185" i="1"/>
  <c r="B186" i="1"/>
  <c r="B187" i="1"/>
  <c r="B188" i="1"/>
  <c r="B189" i="1"/>
  <c r="B190" i="1"/>
  <c r="B191" i="1"/>
  <c r="B192" i="1"/>
  <c r="B193" i="1"/>
  <c r="B194" i="1"/>
  <c r="B195" i="1"/>
  <c r="B196" i="1"/>
  <c r="B197" i="1"/>
  <c r="B198" i="1"/>
  <c r="B199" i="1"/>
  <c r="B200" i="1"/>
  <c r="B201" i="1"/>
  <c r="B202" i="1"/>
  <c r="B203" i="1"/>
  <c r="B204" i="1"/>
  <c r="B205" i="1"/>
  <c r="B206" i="1"/>
  <c r="B207" i="1"/>
  <c r="B208" i="1"/>
  <c r="B209" i="1"/>
  <c r="B210" i="1"/>
  <c r="B211" i="1"/>
  <c r="B212" i="1"/>
  <c r="B213" i="1"/>
  <c r="B214" i="1"/>
  <c r="B215" i="1"/>
  <c r="B216" i="1"/>
  <c r="B217" i="1"/>
  <c r="B218" i="1"/>
  <c r="B219" i="1"/>
  <c r="B220" i="1"/>
  <c r="B221" i="1"/>
  <c r="B222" i="1"/>
  <c r="B223" i="1"/>
  <c r="B224" i="1"/>
  <c r="B225" i="1"/>
  <c r="B226" i="1"/>
  <c r="B227" i="1"/>
  <c r="B228" i="1"/>
  <c r="B229" i="1"/>
  <c r="B230" i="1"/>
  <c r="B231" i="1"/>
  <c r="B232" i="1"/>
  <c r="B233" i="1"/>
  <c r="B234" i="1"/>
  <c r="B235" i="1"/>
  <c r="B236" i="1"/>
  <c r="B237" i="1"/>
  <c r="B238" i="1"/>
  <c r="B239" i="1"/>
  <c r="B240" i="1"/>
  <c r="B241" i="1"/>
  <c r="B242" i="1"/>
  <c r="B243" i="1"/>
  <c r="B244" i="1"/>
  <c r="B245" i="1"/>
  <c r="B246" i="1"/>
  <c r="B247" i="1"/>
  <c r="B248" i="1"/>
  <c r="B249" i="1"/>
  <c r="B250" i="1"/>
  <c r="B251" i="1"/>
  <c r="B252" i="1"/>
  <c r="B253" i="1"/>
  <c r="B254" i="1"/>
  <c r="B255" i="1"/>
  <c r="B256" i="1"/>
  <c r="B257" i="1"/>
  <c r="B258" i="1"/>
  <c r="B259" i="1"/>
  <c r="B260" i="1"/>
  <c r="B261" i="1"/>
  <c r="B262" i="1"/>
  <c r="B263" i="1"/>
  <c r="B264" i="1"/>
  <c r="B265" i="1"/>
  <c r="B266" i="1"/>
  <c r="B267" i="1"/>
  <c r="B268" i="1"/>
  <c r="B269" i="1"/>
  <c r="B270" i="1"/>
  <c r="B271" i="1"/>
  <c r="B272" i="1"/>
  <c r="B273" i="1"/>
  <c r="B274" i="1"/>
  <c r="B275" i="1"/>
  <c r="B276" i="1"/>
  <c r="B277" i="1"/>
  <c r="B278" i="1"/>
  <c r="B279" i="1"/>
  <c r="B280" i="1"/>
  <c r="B281" i="1"/>
  <c r="B282" i="1"/>
  <c r="B283" i="1"/>
  <c r="B284" i="1"/>
  <c r="B285" i="1"/>
  <c r="B286" i="1"/>
  <c r="B287" i="1"/>
  <c r="B288" i="1"/>
  <c r="B289" i="1"/>
  <c r="B290" i="1"/>
  <c r="B291" i="1"/>
  <c r="B292" i="1"/>
  <c r="B293" i="1"/>
  <c r="B294" i="1"/>
  <c r="B295" i="1"/>
  <c r="B296" i="1"/>
  <c r="B297" i="1"/>
  <c r="B298" i="1"/>
  <c r="B299" i="1"/>
  <c r="B300" i="1"/>
  <c r="B301" i="1"/>
  <c r="B302" i="1"/>
  <c r="B303" i="1"/>
  <c r="B304" i="1"/>
  <c r="B305" i="1"/>
  <c r="B306" i="1"/>
  <c r="B307" i="1"/>
  <c r="B308" i="1"/>
  <c r="B309" i="1"/>
  <c r="B310" i="1"/>
  <c r="B311" i="1"/>
  <c r="B312" i="1"/>
  <c r="B313" i="1"/>
  <c r="B314" i="1"/>
  <c r="B315" i="1"/>
  <c r="B316" i="1"/>
  <c r="B317" i="1"/>
  <c r="B318" i="1"/>
  <c r="B319" i="1"/>
  <c r="B320" i="1"/>
  <c r="B321" i="1"/>
  <c r="B322" i="1"/>
  <c r="B323" i="1"/>
  <c r="B324" i="1"/>
  <c r="B325" i="1"/>
  <c r="B326" i="1"/>
  <c r="B327" i="1"/>
  <c r="B328" i="1"/>
  <c r="B329" i="1"/>
  <c r="B330" i="1"/>
  <c r="B331" i="1"/>
  <c r="B332" i="1"/>
  <c r="B333" i="1"/>
  <c r="B334" i="1"/>
  <c r="B335" i="1"/>
  <c r="B336" i="1"/>
  <c r="B337" i="1"/>
  <c r="B338" i="1"/>
  <c r="B339" i="1"/>
  <c r="B340" i="1"/>
  <c r="B341" i="1"/>
  <c r="B342" i="1"/>
  <c r="B343" i="1"/>
  <c r="B344" i="1"/>
  <c r="B345" i="1"/>
  <c r="B346" i="1"/>
  <c r="B347" i="1"/>
  <c r="B348" i="1"/>
  <c r="B349" i="1"/>
  <c r="B350" i="1"/>
  <c r="B351" i="1"/>
  <c r="B352" i="1"/>
  <c r="B353" i="1"/>
  <c r="B354" i="1"/>
  <c r="B355" i="1"/>
  <c r="B356" i="1"/>
  <c r="B357" i="1"/>
  <c r="B358" i="1"/>
  <c r="B359" i="1"/>
  <c r="B360" i="1"/>
  <c r="B361" i="1"/>
  <c r="B362" i="1"/>
  <c r="B363" i="1"/>
  <c r="B364" i="1"/>
  <c r="B365" i="1"/>
  <c r="B366" i="1"/>
  <c r="B367" i="1"/>
  <c r="B368" i="1"/>
  <c r="B369" i="1"/>
  <c r="B370" i="1"/>
  <c r="B371" i="1"/>
  <c r="B372" i="1"/>
  <c r="B373" i="1"/>
  <c r="B374" i="1"/>
  <c r="B375" i="1"/>
  <c r="B376" i="1"/>
  <c r="B377" i="1"/>
  <c r="B378" i="1"/>
  <c r="B379" i="1"/>
  <c r="B380" i="1"/>
  <c r="B381" i="1"/>
  <c r="B382" i="1"/>
  <c r="B383" i="1"/>
  <c r="B384" i="1"/>
  <c r="B385" i="1"/>
  <c r="B386" i="1"/>
  <c r="B387" i="1"/>
  <c r="B388" i="1"/>
  <c r="B389" i="1"/>
  <c r="B390" i="1"/>
  <c r="B391" i="1"/>
  <c r="B392" i="1"/>
  <c r="B393" i="1"/>
  <c r="B394" i="1"/>
  <c r="B395" i="1"/>
  <c r="B396" i="1"/>
  <c r="B397" i="1"/>
  <c r="B398" i="1"/>
  <c r="B399" i="1"/>
  <c r="B400" i="1"/>
  <c r="B401" i="1"/>
  <c r="B402" i="1"/>
  <c r="B403" i="1"/>
  <c r="B404" i="1"/>
  <c r="B405" i="1"/>
  <c r="B406" i="1"/>
  <c r="B407" i="1"/>
  <c r="B408" i="1"/>
  <c r="B409" i="1"/>
  <c r="B410" i="1"/>
  <c r="B411" i="1"/>
  <c r="B412" i="1"/>
  <c r="B413" i="1"/>
  <c r="B414" i="1"/>
  <c r="B415" i="1"/>
  <c r="B416" i="1"/>
  <c r="B417" i="1"/>
  <c r="B418" i="1"/>
  <c r="B419" i="1"/>
  <c r="B420" i="1"/>
  <c r="B421" i="1"/>
  <c r="B422" i="1"/>
  <c r="B423" i="1"/>
  <c r="B424" i="1"/>
  <c r="B425" i="1"/>
  <c r="B426" i="1"/>
  <c r="B427" i="1"/>
  <c r="B428" i="1"/>
  <c r="B429" i="1"/>
  <c r="B430" i="1"/>
  <c r="B431" i="1"/>
  <c r="B432" i="1"/>
  <c r="B433" i="1"/>
  <c r="B434" i="1"/>
  <c r="B435" i="1"/>
  <c r="B436" i="1"/>
  <c r="B437" i="1"/>
  <c r="B438" i="1"/>
  <c r="B439" i="1"/>
  <c r="B440" i="1"/>
  <c r="B441" i="1"/>
  <c r="B442" i="1"/>
  <c r="B443" i="1"/>
  <c r="B444" i="1"/>
  <c r="B445" i="1"/>
  <c r="B446" i="1"/>
  <c r="B447" i="1"/>
  <c r="B448" i="1"/>
  <c r="B449" i="1"/>
  <c r="B450" i="1"/>
  <c r="B451" i="1"/>
  <c r="B452" i="1"/>
  <c r="B453" i="1"/>
  <c r="B454" i="1"/>
  <c r="B455" i="1"/>
  <c r="B456" i="1"/>
  <c r="B457" i="1"/>
  <c r="B458" i="1"/>
  <c r="B459" i="1"/>
  <c r="B460" i="1"/>
  <c r="B461" i="1"/>
  <c r="B462" i="1"/>
  <c r="B463" i="1"/>
  <c r="B464" i="1"/>
  <c r="B465" i="1"/>
  <c r="B466" i="1"/>
  <c r="B467" i="1"/>
  <c r="B468" i="1"/>
  <c r="B469" i="1"/>
  <c r="B470" i="1"/>
  <c r="B471" i="1"/>
  <c r="B472" i="1"/>
  <c r="B473" i="1"/>
  <c r="B474" i="1"/>
  <c r="B475" i="1"/>
  <c r="B476" i="1"/>
  <c r="B477" i="1"/>
  <c r="B478" i="1"/>
  <c r="B479" i="1"/>
  <c r="B480" i="1"/>
  <c r="B481" i="1"/>
  <c r="B482" i="1"/>
  <c r="B483" i="1"/>
  <c r="B484" i="1"/>
  <c r="B485" i="1"/>
  <c r="B486" i="1"/>
  <c r="B487" i="1"/>
  <c r="B488" i="1"/>
  <c r="B489" i="1"/>
  <c r="B490" i="1"/>
  <c r="B491" i="1"/>
  <c r="B492" i="1"/>
  <c r="B493" i="1"/>
  <c r="B494" i="1"/>
  <c r="B495" i="1"/>
  <c r="B496" i="1"/>
  <c r="B497" i="1"/>
  <c r="B498" i="1"/>
  <c r="B499" i="1"/>
  <c r="B500" i="1"/>
  <c r="B501" i="1"/>
  <c r="B502" i="1"/>
  <c r="B698" i="7" s="1"/>
  <c r="B3" i="1"/>
  <c r="T13" i="3" l="1"/>
  <c r="Q13" i="3"/>
  <c r="T12" i="3"/>
  <c r="Q12" i="3"/>
  <c r="T11" i="3"/>
  <c r="Q11" i="3"/>
  <c r="T10" i="3"/>
  <c r="Q10" i="3"/>
  <c r="Q7" i="1"/>
  <c r="B19" i="7"/>
  <c r="CA2" i="8" a="1"/>
  <c r="CA2" i="8" s="1"/>
  <c r="B61" i="8" s="1"/>
  <c r="B29" i="7"/>
  <c r="CA4" i="8" a="1"/>
  <c r="CA4" i="8" s="1"/>
  <c r="B63" i="8" s="1"/>
  <c r="B23" i="7"/>
  <c r="CA3" i="8" a="1"/>
  <c r="CA3" i="8" s="1"/>
  <c r="B62" i="8" s="1"/>
  <c r="AF493" i="1"/>
  <c r="X500" i="3" s="1"/>
  <c r="B689" i="7"/>
  <c r="AF477" i="1"/>
  <c r="X484" i="3" s="1"/>
  <c r="B663" i="7"/>
  <c r="AF461" i="1"/>
  <c r="X468" i="3" s="1"/>
  <c r="B647" i="7"/>
  <c r="AF445" i="1"/>
  <c r="X452" i="3" s="1"/>
  <c r="B621" i="7"/>
  <c r="AF433" i="1"/>
  <c r="X440" i="3" s="1"/>
  <c r="B609" i="7"/>
  <c r="AF413" i="1"/>
  <c r="X420" i="3" s="1"/>
  <c r="B579" i="7"/>
  <c r="AF401" i="1"/>
  <c r="X408" i="3" s="1"/>
  <c r="B557" i="7"/>
  <c r="AF381" i="1"/>
  <c r="X388" i="3" s="1"/>
  <c r="B537" i="7"/>
  <c r="AF369" i="1"/>
  <c r="X376" i="3" s="1"/>
  <c r="B515" i="7"/>
  <c r="AF357" i="1"/>
  <c r="X364" i="3" s="1"/>
  <c r="B503" i="7"/>
  <c r="AF345" i="1"/>
  <c r="X352" i="3" s="1"/>
  <c r="B481" i="7"/>
  <c r="AF333" i="1"/>
  <c r="X340" i="3" s="1"/>
  <c r="B469" i="7"/>
  <c r="AF321" i="1"/>
  <c r="X328" i="3" s="1"/>
  <c r="B447" i="7"/>
  <c r="AF305" i="1"/>
  <c r="X312" i="3" s="1"/>
  <c r="B431" i="7"/>
  <c r="AF293" i="1"/>
  <c r="X300" i="3" s="1"/>
  <c r="B409" i="7"/>
  <c r="AF277" i="1"/>
  <c r="X284" i="3" s="1"/>
  <c r="B383" i="7"/>
  <c r="AF265" i="1"/>
  <c r="X272" i="3" s="1"/>
  <c r="B371" i="7"/>
  <c r="AF257" i="1"/>
  <c r="X264" i="3" s="1"/>
  <c r="B363" i="7"/>
  <c r="AF249" i="1"/>
  <c r="X256" i="3" s="1"/>
  <c r="B345" i="7"/>
  <c r="AF237" i="1"/>
  <c r="X244" i="3" s="1"/>
  <c r="B333" i="7"/>
  <c r="AF225" i="1"/>
  <c r="X232" i="3" s="1"/>
  <c r="B311" i="7"/>
  <c r="AF209" i="1"/>
  <c r="X216" i="3" s="1"/>
  <c r="B295" i="7"/>
  <c r="AF201" i="1"/>
  <c r="X208" i="3" s="1"/>
  <c r="B277" i="7"/>
  <c r="AF189" i="1"/>
  <c r="X196" i="3" s="1"/>
  <c r="B265" i="7"/>
  <c r="AF177" i="1"/>
  <c r="X184" i="3" s="1"/>
  <c r="B243" i="7"/>
  <c r="AF165" i="1"/>
  <c r="X172" i="3" s="1"/>
  <c r="B231" i="7"/>
  <c r="AF153" i="1"/>
  <c r="X160" i="3" s="1"/>
  <c r="B219" i="7"/>
  <c r="AF117" i="1"/>
  <c r="X124" i="3" s="1"/>
  <c r="B163" i="7"/>
  <c r="AF489" i="1"/>
  <c r="X496" i="3" s="1"/>
  <c r="B685" i="7"/>
  <c r="AF473" i="1"/>
  <c r="X480" i="3" s="1"/>
  <c r="B659" i="7"/>
  <c r="AF457" i="1"/>
  <c r="X464" i="3" s="1"/>
  <c r="B643" i="7"/>
  <c r="AF441" i="1"/>
  <c r="X448" i="3" s="1"/>
  <c r="B617" i="7"/>
  <c r="AF421" i="1"/>
  <c r="X428" i="3" s="1"/>
  <c r="B587" i="7"/>
  <c r="AF405" i="1"/>
  <c r="X412" i="3" s="1"/>
  <c r="B571" i="7"/>
  <c r="AF389" i="1"/>
  <c r="X396" i="3" s="1"/>
  <c r="B545" i="7"/>
  <c r="AF365" i="1"/>
  <c r="X372" i="3" s="1"/>
  <c r="B511" i="7"/>
  <c r="AF313" i="1"/>
  <c r="X320" i="3" s="1"/>
  <c r="B439" i="7"/>
  <c r="AF500" i="1"/>
  <c r="X507" i="3" s="1"/>
  <c r="B696" i="7"/>
  <c r="AF496" i="1"/>
  <c r="X503" i="3" s="1"/>
  <c r="B692" i="7"/>
  <c r="AF492" i="1"/>
  <c r="X499" i="3" s="1"/>
  <c r="B688" i="7"/>
  <c r="AF488" i="1"/>
  <c r="X495" i="3" s="1"/>
  <c r="B684" i="7"/>
  <c r="AF484" i="1"/>
  <c r="X491" i="3" s="1"/>
  <c r="B680" i="7"/>
  <c r="AF480" i="1"/>
  <c r="X487" i="3" s="1"/>
  <c r="B676" i="7"/>
  <c r="AF476" i="1"/>
  <c r="X483" i="3" s="1"/>
  <c r="B662" i="7"/>
  <c r="AF472" i="1"/>
  <c r="X479" i="3" s="1"/>
  <c r="B658" i="7"/>
  <c r="AF468" i="1"/>
  <c r="X475" i="3" s="1"/>
  <c r="B654" i="7"/>
  <c r="AF464" i="1"/>
  <c r="X471" i="3" s="1"/>
  <c r="B650" i="7"/>
  <c r="AF460" i="1"/>
  <c r="X467" i="3" s="1"/>
  <c r="B646" i="7"/>
  <c r="AF456" i="1"/>
  <c r="X463" i="3" s="1"/>
  <c r="B642" i="7"/>
  <c r="AF452" i="1"/>
  <c r="X459" i="3" s="1"/>
  <c r="B628" i="7"/>
  <c r="AF448" i="1"/>
  <c r="X455" i="3" s="1"/>
  <c r="B624" i="7"/>
  <c r="AF444" i="1"/>
  <c r="X451" i="3" s="1"/>
  <c r="B620" i="7"/>
  <c r="AF440" i="1"/>
  <c r="X447" i="3" s="1"/>
  <c r="B616" i="7"/>
  <c r="AF436" i="1"/>
  <c r="X443" i="3" s="1"/>
  <c r="B612" i="7"/>
  <c r="AF432" i="1"/>
  <c r="X439" i="3" s="1"/>
  <c r="B608" i="7"/>
  <c r="AF428" i="1"/>
  <c r="X435" i="3" s="1"/>
  <c r="B604" i="7"/>
  <c r="AF424" i="1"/>
  <c r="X431" i="3" s="1"/>
  <c r="B590" i="7"/>
  <c r="AF420" i="1"/>
  <c r="X427" i="3" s="1"/>
  <c r="B586" i="7"/>
  <c r="AF416" i="1"/>
  <c r="X423" i="3" s="1"/>
  <c r="B582" i="7"/>
  <c r="AF412" i="1"/>
  <c r="X419" i="3" s="1"/>
  <c r="B578" i="7"/>
  <c r="AF408" i="1"/>
  <c r="X415" i="3" s="1"/>
  <c r="B574" i="7"/>
  <c r="AF404" i="1"/>
  <c r="X411" i="3" s="1"/>
  <c r="B570" i="7"/>
  <c r="AF400" i="1"/>
  <c r="X407" i="3" s="1"/>
  <c r="B556" i="7"/>
  <c r="AF396" i="1"/>
  <c r="X403" i="3" s="1"/>
  <c r="B552" i="7"/>
  <c r="AF392" i="1"/>
  <c r="X399" i="3" s="1"/>
  <c r="B548" i="7"/>
  <c r="AF388" i="1"/>
  <c r="X395" i="3" s="1"/>
  <c r="B544" i="7"/>
  <c r="AF384" i="1"/>
  <c r="X391" i="3" s="1"/>
  <c r="B540" i="7"/>
  <c r="AF380" i="1"/>
  <c r="X387" i="3" s="1"/>
  <c r="B536" i="7"/>
  <c r="AF376" i="1"/>
  <c r="X383" i="3" s="1"/>
  <c r="B522" i="7"/>
  <c r="AF372" i="1"/>
  <c r="X379" i="3" s="1"/>
  <c r="B518" i="7"/>
  <c r="AF368" i="1"/>
  <c r="X375" i="3" s="1"/>
  <c r="B514" i="7"/>
  <c r="AF364" i="1"/>
  <c r="X371" i="3" s="1"/>
  <c r="B510" i="7"/>
  <c r="AF360" i="1"/>
  <c r="X367" i="3" s="1"/>
  <c r="B506" i="7"/>
  <c r="AF356" i="1"/>
  <c r="X363" i="3" s="1"/>
  <c r="B502" i="7"/>
  <c r="AF352" i="1"/>
  <c r="X359" i="3" s="1"/>
  <c r="B488" i="7"/>
  <c r="AF348" i="1"/>
  <c r="X355" i="3" s="1"/>
  <c r="B484" i="7"/>
  <c r="AF344" i="1"/>
  <c r="X351" i="3" s="1"/>
  <c r="B480" i="7"/>
  <c r="AF340" i="1"/>
  <c r="X347" i="3" s="1"/>
  <c r="B476" i="7"/>
  <c r="AF336" i="1"/>
  <c r="X343" i="3" s="1"/>
  <c r="B472" i="7"/>
  <c r="AF332" i="1"/>
  <c r="X339" i="3" s="1"/>
  <c r="B468" i="7"/>
  <c r="AF328" i="1"/>
  <c r="X335" i="3" s="1"/>
  <c r="B464" i="7"/>
  <c r="AF324" i="1"/>
  <c r="X331" i="3" s="1"/>
  <c r="B450" i="7"/>
  <c r="AF320" i="1"/>
  <c r="X327" i="3" s="1"/>
  <c r="B446" i="7"/>
  <c r="AF316" i="1"/>
  <c r="X323" i="3" s="1"/>
  <c r="B442" i="7"/>
  <c r="AF312" i="1"/>
  <c r="X319" i="3" s="1"/>
  <c r="B438" i="7"/>
  <c r="AF308" i="1"/>
  <c r="X315" i="3" s="1"/>
  <c r="B434" i="7"/>
  <c r="AF304" i="1"/>
  <c r="X311" i="3" s="1"/>
  <c r="B430" i="7"/>
  <c r="AF300" i="1"/>
  <c r="X307" i="3" s="1"/>
  <c r="B416" i="7"/>
  <c r="AF296" i="1"/>
  <c r="X303" i="3" s="1"/>
  <c r="B412" i="7"/>
  <c r="AF292" i="1"/>
  <c r="X299" i="3" s="1"/>
  <c r="B408" i="7"/>
  <c r="AF288" i="1"/>
  <c r="X295" i="3" s="1"/>
  <c r="B404" i="7"/>
  <c r="AF284" i="1"/>
  <c r="X291" i="3" s="1"/>
  <c r="B400" i="7"/>
  <c r="AF280" i="1"/>
  <c r="X287" i="3" s="1"/>
  <c r="B396" i="7"/>
  <c r="AF276" i="1"/>
  <c r="X283" i="3" s="1"/>
  <c r="B382" i="7"/>
  <c r="AF272" i="1"/>
  <c r="X279" i="3" s="1"/>
  <c r="B378" i="7"/>
  <c r="AF268" i="1"/>
  <c r="X275" i="3" s="1"/>
  <c r="B374" i="7"/>
  <c r="AF264" i="1"/>
  <c r="X271" i="3" s="1"/>
  <c r="B370" i="7"/>
  <c r="AF260" i="1"/>
  <c r="X267" i="3" s="1"/>
  <c r="B366" i="7"/>
  <c r="AF256" i="1"/>
  <c r="X263" i="3" s="1"/>
  <c r="B362" i="7"/>
  <c r="AF252" i="1"/>
  <c r="X259" i="3" s="1"/>
  <c r="B348" i="7"/>
  <c r="AF248" i="1"/>
  <c r="X255" i="3" s="1"/>
  <c r="B344" i="7"/>
  <c r="AF244" i="1"/>
  <c r="X251" i="3" s="1"/>
  <c r="B340" i="7"/>
  <c r="AF240" i="1"/>
  <c r="X247" i="3" s="1"/>
  <c r="B336" i="7"/>
  <c r="AF236" i="1"/>
  <c r="X243" i="3" s="1"/>
  <c r="B332" i="7"/>
  <c r="AF232" i="1"/>
  <c r="X239" i="3" s="1"/>
  <c r="B328" i="7"/>
  <c r="AF228" i="1"/>
  <c r="X235" i="3" s="1"/>
  <c r="B324" i="7"/>
  <c r="AF224" i="1"/>
  <c r="X231" i="3" s="1"/>
  <c r="B310" i="7"/>
  <c r="AF220" i="1"/>
  <c r="X227" i="3" s="1"/>
  <c r="B306" i="7"/>
  <c r="AF216" i="1"/>
  <c r="X223" i="3" s="1"/>
  <c r="B302" i="7"/>
  <c r="AF212" i="1"/>
  <c r="X219" i="3" s="1"/>
  <c r="B298" i="7"/>
  <c r="AF208" i="1"/>
  <c r="X215" i="3" s="1"/>
  <c r="B294" i="7"/>
  <c r="AF204" i="1"/>
  <c r="X211" i="3" s="1"/>
  <c r="B290" i="7"/>
  <c r="AF200" i="1"/>
  <c r="X207" i="3" s="1"/>
  <c r="B276" i="7"/>
  <c r="AF196" i="1"/>
  <c r="X203" i="3" s="1"/>
  <c r="B272" i="7"/>
  <c r="AF192" i="1"/>
  <c r="X199" i="3" s="1"/>
  <c r="B268" i="7"/>
  <c r="AF188" i="1"/>
  <c r="X195" i="3" s="1"/>
  <c r="B264" i="7"/>
  <c r="AF184" i="1"/>
  <c r="X191" i="3" s="1"/>
  <c r="B260" i="7"/>
  <c r="AF180" i="1"/>
  <c r="X187" i="3" s="1"/>
  <c r="B256" i="7"/>
  <c r="AF176" i="1"/>
  <c r="X183" i="3" s="1"/>
  <c r="B242" i="7"/>
  <c r="AF172" i="1"/>
  <c r="X179" i="3" s="1"/>
  <c r="B238" i="7"/>
  <c r="AF168" i="1"/>
  <c r="X175" i="3" s="1"/>
  <c r="B234" i="7"/>
  <c r="AF164" i="1"/>
  <c r="X171" i="3" s="1"/>
  <c r="B230" i="7"/>
  <c r="AF160" i="1"/>
  <c r="X167" i="3" s="1"/>
  <c r="B226" i="7"/>
  <c r="AF156" i="1"/>
  <c r="X163" i="3" s="1"/>
  <c r="B222" i="7"/>
  <c r="AF152" i="1"/>
  <c r="X159" i="3" s="1"/>
  <c r="B208" i="7"/>
  <c r="AF148" i="1"/>
  <c r="X155" i="3" s="1"/>
  <c r="B204" i="7"/>
  <c r="AF144" i="1"/>
  <c r="X151" i="3" s="1"/>
  <c r="B200" i="7"/>
  <c r="AF140" i="1"/>
  <c r="X147" i="3" s="1"/>
  <c r="B196" i="7"/>
  <c r="AF136" i="1"/>
  <c r="X143" i="3" s="1"/>
  <c r="B192" i="7"/>
  <c r="AF132" i="1"/>
  <c r="X139" i="3" s="1"/>
  <c r="B188" i="7"/>
  <c r="AF128" i="1"/>
  <c r="X135" i="3" s="1"/>
  <c r="B184" i="7"/>
  <c r="AF124" i="1"/>
  <c r="X131" i="3" s="1"/>
  <c r="B170" i="7"/>
  <c r="AF120" i="1"/>
  <c r="X127" i="3" s="1"/>
  <c r="B166" i="7"/>
  <c r="AF116" i="1"/>
  <c r="X123" i="3" s="1"/>
  <c r="B162" i="7"/>
  <c r="AF112" i="1"/>
  <c r="X119" i="3" s="1"/>
  <c r="B158" i="7"/>
  <c r="AF108" i="1"/>
  <c r="X115" i="3" s="1"/>
  <c r="B154" i="7"/>
  <c r="AF104" i="1"/>
  <c r="X111" i="3" s="1"/>
  <c r="B150" i="7"/>
  <c r="AF100" i="1"/>
  <c r="X107" i="3" s="1"/>
  <c r="B136" i="7"/>
  <c r="AF96" i="1"/>
  <c r="X103" i="3" s="1"/>
  <c r="B132" i="7"/>
  <c r="AF92" i="1"/>
  <c r="X99" i="3" s="1"/>
  <c r="B128" i="7"/>
  <c r="AF88" i="1"/>
  <c r="X95" i="3" s="1"/>
  <c r="B124" i="7"/>
  <c r="AF84" i="1"/>
  <c r="X91" i="3" s="1"/>
  <c r="B120" i="7"/>
  <c r="AF80" i="1"/>
  <c r="X87" i="3" s="1"/>
  <c r="B116" i="7"/>
  <c r="AF76" i="1"/>
  <c r="X83" i="3" s="1"/>
  <c r="B102" i="7"/>
  <c r="AF72" i="1"/>
  <c r="X79" i="3" s="1"/>
  <c r="B98" i="7"/>
  <c r="AF68" i="1"/>
  <c r="X75" i="3" s="1"/>
  <c r="B94" i="7"/>
  <c r="AF64" i="1"/>
  <c r="X71" i="3" s="1"/>
  <c r="B90" i="7"/>
  <c r="AF60" i="1"/>
  <c r="X67" i="3" s="1"/>
  <c r="B86" i="7"/>
  <c r="AF56" i="1"/>
  <c r="X63" i="3" s="1"/>
  <c r="B82" i="7"/>
  <c r="AF52" i="1"/>
  <c r="X59" i="3" s="1"/>
  <c r="B68" i="7"/>
  <c r="AF48" i="1"/>
  <c r="X55" i="3" s="1"/>
  <c r="B64" i="7"/>
  <c r="AF44" i="1"/>
  <c r="X51" i="3" s="1"/>
  <c r="B60" i="7"/>
  <c r="AF40" i="1"/>
  <c r="X47" i="3" s="1"/>
  <c r="B56" i="7"/>
  <c r="AF36" i="1"/>
  <c r="X43" i="3" s="1"/>
  <c r="B52" i="7"/>
  <c r="Q6" i="1"/>
  <c r="Q3" i="1"/>
  <c r="AF501" i="1"/>
  <c r="X508" i="3" s="1"/>
  <c r="B697" i="7"/>
  <c r="AF485" i="1"/>
  <c r="X492" i="3" s="1"/>
  <c r="B681" i="7"/>
  <c r="AF469" i="1"/>
  <c r="X476" i="3" s="1"/>
  <c r="B655" i="7"/>
  <c r="AF453" i="1"/>
  <c r="X460" i="3" s="1"/>
  <c r="B639" i="7"/>
  <c r="AF437" i="1"/>
  <c r="X444" i="3" s="1"/>
  <c r="B613" i="7"/>
  <c r="AF425" i="1"/>
  <c r="X432" i="3" s="1"/>
  <c r="B591" i="7"/>
  <c r="AF409" i="1"/>
  <c r="X416" i="3" s="1"/>
  <c r="B575" i="7"/>
  <c r="AF393" i="1"/>
  <c r="X400" i="3" s="1"/>
  <c r="B549" i="7"/>
  <c r="AF377" i="1"/>
  <c r="X384" i="3" s="1"/>
  <c r="B523" i="7"/>
  <c r="AF361" i="1"/>
  <c r="X368" i="3" s="1"/>
  <c r="B507" i="7"/>
  <c r="AF349" i="1"/>
  <c r="X356" i="3" s="1"/>
  <c r="B485" i="7"/>
  <c r="AF337" i="1"/>
  <c r="X344" i="3" s="1"/>
  <c r="B473" i="7"/>
  <c r="AF325" i="1"/>
  <c r="X332" i="3" s="1"/>
  <c r="B451" i="7"/>
  <c r="AF309" i="1"/>
  <c r="X316" i="3" s="1"/>
  <c r="B435" i="7"/>
  <c r="AF297" i="1"/>
  <c r="X304" i="3" s="1"/>
  <c r="B413" i="7"/>
  <c r="AF285" i="1"/>
  <c r="X292" i="3" s="1"/>
  <c r="B401" i="7"/>
  <c r="AF273" i="1"/>
  <c r="X280" i="3" s="1"/>
  <c r="B379" i="7"/>
  <c r="AF253" i="1"/>
  <c r="X260" i="3" s="1"/>
  <c r="B359" i="7"/>
  <c r="AF241" i="1"/>
  <c r="X248" i="3" s="1"/>
  <c r="B337" i="7"/>
  <c r="AF229" i="1"/>
  <c r="X236" i="3" s="1"/>
  <c r="B325" i="7"/>
  <c r="AF217" i="1"/>
  <c r="X224" i="3" s="1"/>
  <c r="B303" i="7"/>
  <c r="AF205" i="1"/>
  <c r="X212" i="3" s="1"/>
  <c r="B291" i="7"/>
  <c r="AF193" i="1"/>
  <c r="X200" i="3" s="1"/>
  <c r="B269" i="7"/>
  <c r="AF181" i="1"/>
  <c r="X188" i="3" s="1"/>
  <c r="B257" i="7"/>
  <c r="AF169" i="1"/>
  <c r="X176" i="3" s="1"/>
  <c r="B235" i="7"/>
  <c r="AF157" i="1"/>
  <c r="X164" i="3" s="1"/>
  <c r="B223" i="7"/>
  <c r="AF145" i="1"/>
  <c r="X152" i="3" s="1"/>
  <c r="B201" i="7"/>
  <c r="AF137" i="1"/>
  <c r="X144" i="3" s="1"/>
  <c r="B193" i="7"/>
  <c r="AF133" i="1"/>
  <c r="X140" i="3" s="1"/>
  <c r="B189" i="7"/>
  <c r="AF125" i="1"/>
  <c r="X132" i="3" s="1"/>
  <c r="B171" i="7"/>
  <c r="AF113" i="1"/>
  <c r="X120" i="3" s="1"/>
  <c r="B159" i="7"/>
  <c r="AF105" i="1"/>
  <c r="X112" i="3" s="1"/>
  <c r="B151" i="7"/>
  <c r="AF97" i="1"/>
  <c r="X104" i="3" s="1"/>
  <c r="B133" i="7"/>
  <c r="AF89" i="1"/>
  <c r="X96" i="3" s="1"/>
  <c r="B125" i="7"/>
  <c r="AF81" i="1"/>
  <c r="X88" i="3" s="1"/>
  <c r="B117" i="7"/>
  <c r="AF73" i="1"/>
  <c r="X80" i="3" s="1"/>
  <c r="B99" i="7"/>
  <c r="AF69" i="1"/>
  <c r="X76" i="3" s="1"/>
  <c r="B95" i="7"/>
  <c r="AF61" i="1"/>
  <c r="X68" i="3" s="1"/>
  <c r="B87" i="7"/>
  <c r="AF53" i="1"/>
  <c r="X60" i="3" s="1"/>
  <c r="B79" i="7"/>
  <c r="AF45" i="1"/>
  <c r="X52" i="3" s="1"/>
  <c r="B61" i="7"/>
  <c r="AF37" i="1"/>
  <c r="X44" i="3" s="1"/>
  <c r="B53" i="7"/>
  <c r="B9" i="7"/>
  <c r="BF50" i="6"/>
  <c r="BE55" i="6" s="1"/>
  <c r="BK50" i="6"/>
  <c r="BE60" i="6" s="1"/>
  <c r="D19" i="6"/>
  <c r="D23" i="6"/>
  <c r="BH50" i="6"/>
  <c r="BE57" i="6" s="1"/>
  <c r="BI50" i="6"/>
  <c r="BE58" i="6" s="1"/>
  <c r="BG50" i="6"/>
  <c r="BE56" i="6" s="1"/>
  <c r="D16" i="6"/>
  <c r="D20" i="6"/>
  <c r="D24" i="6"/>
  <c r="D18" i="6"/>
  <c r="BE50" i="6"/>
  <c r="BJ50" i="6"/>
  <c r="BE59" i="6" s="1"/>
  <c r="D17" i="6"/>
  <c r="D21" i="6"/>
  <c r="D15" i="6"/>
  <c r="D22" i="6"/>
  <c r="AF499" i="1"/>
  <c r="X506" i="3" s="1"/>
  <c r="B695" i="7"/>
  <c r="AF495" i="1"/>
  <c r="X502" i="3" s="1"/>
  <c r="B691" i="7"/>
  <c r="AF491" i="1"/>
  <c r="X498" i="3" s="1"/>
  <c r="B687" i="7"/>
  <c r="AF487" i="1"/>
  <c r="X494" i="3" s="1"/>
  <c r="B683" i="7"/>
  <c r="AF483" i="1"/>
  <c r="X490" i="3" s="1"/>
  <c r="B679" i="7"/>
  <c r="AF479" i="1"/>
  <c r="X486" i="3" s="1"/>
  <c r="B675" i="7"/>
  <c r="AF475" i="1"/>
  <c r="X482" i="3" s="1"/>
  <c r="B661" i="7"/>
  <c r="AF471" i="1"/>
  <c r="X478" i="3" s="1"/>
  <c r="B657" i="7"/>
  <c r="AF467" i="1"/>
  <c r="X474" i="3" s="1"/>
  <c r="B653" i="7"/>
  <c r="AF463" i="1"/>
  <c r="X470" i="3" s="1"/>
  <c r="B649" i="7"/>
  <c r="AF459" i="1"/>
  <c r="X466" i="3" s="1"/>
  <c r="B645" i="7"/>
  <c r="AF455" i="1"/>
  <c r="X462" i="3" s="1"/>
  <c r="B641" i="7"/>
  <c r="AF451" i="1"/>
  <c r="X458" i="3" s="1"/>
  <c r="B627" i="7"/>
  <c r="AF447" i="1"/>
  <c r="X454" i="3" s="1"/>
  <c r="B623" i="7"/>
  <c r="AF443" i="1"/>
  <c r="X450" i="3" s="1"/>
  <c r="B619" i="7"/>
  <c r="AF439" i="1"/>
  <c r="X446" i="3" s="1"/>
  <c r="B615" i="7"/>
  <c r="AF435" i="1"/>
  <c r="X442" i="3" s="1"/>
  <c r="B611" i="7"/>
  <c r="AF431" i="1"/>
  <c r="X438" i="3" s="1"/>
  <c r="B607" i="7"/>
  <c r="AF427" i="1"/>
  <c r="X434" i="3" s="1"/>
  <c r="B593" i="7"/>
  <c r="AF423" i="1"/>
  <c r="X430" i="3" s="1"/>
  <c r="B589" i="7"/>
  <c r="AF419" i="1"/>
  <c r="X426" i="3" s="1"/>
  <c r="B585" i="7"/>
  <c r="AF415" i="1"/>
  <c r="X422" i="3" s="1"/>
  <c r="B581" i="7"/>
  <c r="AF411" i="1"/>
  <c r="X418" i="3" s="1"/>
  <c r="B577" i="7"/>
  <c r="AF407" i="1"/>
  <c r="X414" i="3" s="1"/>
  <c r="B573" i="7"/>
  <c r="AF403" i="1"/>
  <c r="X410" i="3" s="1"/>
  <c r="B569" i="7"/>
  <c r="AF399" i="1"/>
  <c r="X406" i="3" s="1"/>
  <c r="B555" i="7"/>
  <c r="AF395" i="1"/>
  <c r="X402" i="3" s="1"/>
  <c r="B551" i="7"/>
  <c r="AF391" i="1"/>
  <c r="X398" i="3" s="1"/>
  <c r="B547" i="7"/>
  <c r="AF387" i="1"/>
  <c r="X394" i="3" s="1"/>
  <c r="B543" i="7"/>
  <c r="AF383" i="1"/>
  <c r="X390" i="3" s="1"/>
  <c r="B539" i="7"/>
  <c r="AF379" i="1"/>
  <c r="X386" i="3" s="1"/>
  <c r="B535" i="7"/>
  <c r="AF375" i="1"/>
  <c r="X382" i="3" s="1"/>
  <c r="B521" i="7"/>
  <c r="AF371" i="1"/>
  <c r="X378" i="3" s="1"/>
  <c r="B517" i="7"/>
  <c r="AF367" i="1"/>
  <c r="X374" i="3" s="1"/>
  <c r="B513" i="7"/>
  <c r="AF363" i="1"/>
  <c r="X370" i="3" s="1"/>
  <c r="B509" i="7"/>
  <c r="AF359" i="1"/>
  <c r="X366" i="3" s="1"/>
  <c r="B505" i="7"/>
  <c r="AF355" i="1"/>
  <c r="X362" i="3" s="1"/>
  <c r="B501" i="7"/>
  <c r="AF351" i="1"/>
  <c r="X358" i="3" s="1"/>
  <c r="B487" i="7"/>
  <c r="AF347" i="1"/>
  <c r="X354" i="3" s="1"/>
  <c r="B483" i="7"/>
  <c r="AF343" i="1"/>
  <c r="X350" i="3" s="1"/>
  <c r="B479" i="7"/>
  <c r="AF339" i="1"/>
  <c r="X346" i="3" s="1"/>
  <c r="B475" i="7"/>
  <c r="AF335" i="1"/>
  <c r="X342" i="3" s="1"/>
  <c r="B471" i="7"/>
  <c r="AF331" i="1"/>
  <c r="X338" i="3" s="1"/>
  <c r="B467" i="7"/>
  <c r="AF327" i="1"/>
  <c r="X334" i="3" s="1"/>
  <c r="B453" i="7"/>
  <c r="AF323" i="1"/>
  <c r="X330" i="3" s="1"/>
  <c r="B449" i="7"/>
  <c r="AF319" i="1"/>
  <c r="X326" i="3" s="1"/>
  <c r="B445" i="7"/>
  <c r="AF315" i="1"/>
  <c r="X322" i="3" s="1"/>
  <c r="B441" i="7"/>
  <c r="AF311" i="1"/>
  <c r="X318" i="3" s="1"/>
  <c r="B437" i="7"/>
  <c r="AF307" i="1"/>
  <c r="X314" i="3" s="1"/>
  <c r="B433" i="7"/>
  <c r="AF303" i="1"/>
  <c r="X310" i="3" s="1"/>
  <c r="B429" i="7"/>
  <c r="AF299" i="1"/>
  <c r="X306" i="3" s="1"/>
  <c r="B415" i="7"/>
  <c r="AF295" i="1"/>
  <c r="X302" i="3" s="1"/>
  <c r="B411" i="7"/>
  <c r="AF291" i="1"/>
  <c r="X298" i="3" s="1"/>
  <c r="B407" i="7"/>
  <c r="AF287" i="1"/>
  <c r="X294" i="3" s="1"/>
  <c r="B403" i="7"/>
  <c r="AF283" i="1"/>
  <c r="X290" i="3" s="1"/>
  <c r="B399" i="7"/>
  <c r="AF279" i="1"/>
  <c r="X286" i="3" s="1"/>
  <c r="B395" i="7"/>
  <c r="AF275" i="1"/>
  <c r="X282" i="3" s="1"/>
  <c r="B381" i="7"/>
  <c r="AF271" i="1"/>
  <c r="X278" i="3" s="1"/>
  <c r="B377" i="7"/>
  <c r="AF267" i="1"/>
  <c r="X274" i="3" s="1"/>
  <c r="B373" i="7"/>
  <c r="AF263" i="1"/>
  <c r="X270" i="3" s="1"/>
  <c r="B369" i="7"/>
  <c r="AF259" i="1"/>
  <c r="X266" i="3" s="1"/>
  <c r="B365" i="7"/>
  <c r="AF255" i="1"/>
  <c r="X262" i="3" s="1"/>
  <c r="B361" i="7"/>
  <c r="AF251" i="1"/>
  <c r="X258" i="3" s="1"/>
  <c r="B347" i="7"/>
  <c r="AF247" i="1"/>
  <c r="X254" i="3" s="1"/>
  <c r="B343" i="7"/>
  <c r="AF243" i="1"/>
  <c r="X250" i="3" s="1"/>
  <c r="B339" i="7"/>
  <c r="AF239" i="1"/>
  <c r="X246" i="3" s="1"/>
  <c r="B335" i="7"/>
  <c r="AF235" i="1"/>
  <c r="X242" i="3" s="1"/>
  <c r="B331" i="7"/>
  <c r="AF231" i="1"/>
  <c r="X238" i="3" s="1"/>
  <c r="B327" i="7"/>
  <c r="AF227" i="1"/>
  <c r="X234" i="3" s="1"/>
  <c r="B313" i="7"/>
  <c r="AF223" i="1"/>
  <c r="X230" i="3" s="1"/>
  <c r="B309" i="7"/>
  <c r="AF219" i="1"/>
  <c r="X226" i="3" s="1"/>
  <c r="B305" i="7"/>
  <c r="AF215" i="1"/>
  <c r="X222" i="3" s="1"/>
  <c r="B301" i="7"/>
  <c r="AF211" i="1"/>
  <c r="X218" i="3" s="1"/>
  <c r="B297" i="7"/>
  <c r="AF207" i="1"/>
  <c r="X214" i="3" s="1"/>
  <c r="B293" i="7"/>
  <c r="AF203" i="1"/>
  <c r="X210" i="3" s="1"/>
  <c r="B289" i="7"/>
  <c r="AF199" i="1"/>
  <c r="X206" i="3" s="1"/>
  <c r="B275" i="7"/>
  <c r="AF195" i="1"/>
  <c r="X202" i="3" s="1"/>
  <c r="B271" i="7"/>
  <c r="AF191" i="1"/>
  <c r="X198" i="3" s="1"/>
  <c r="B267" i="7"/>
  <c r="AF187" i="1"/>
  <c r="X194" i="3" s="1"/>
  <c r="B263" i="7"/>
  <c r="AF183" i="1"/>
  <c r="X190" i="3" s="1"/>
  <c r="B259" i="7"/>
  <c r="AF179" i="1"/>
  <c r="X186" i="3" s="1"/>
  <c r="B255" i="7"/>
  <c r="AF175" i="1"/>
  <c r="X182" i="3" s="1"/>
  <c r="B241" i="7"/>
  <c r="AF171" i="1"/>
  <c r="X178" i="3" s="1"/>
  <c r="B237" i="7"/>
  <c r="AF167" i="1"/>
  <c r="X174" i="3" s="1"/>
  <c r="B233" i="7"/>
  <c r="AF163" i="1"/>
  <c r="X170" i="3" s="1"/>
  <c r="B229" i="7"/>
  <c r="AF159" i="1"/>
  <c r="X166" i="3" s="1"/>
  <c r="B225" i="7"/>
  <c r="AF155" i="1"/>
  <c r="X162" i="3" s="1"/>
  <c r="B221" i="7"/>
  <c r="AF151" i="1"/>
  <c r="X158" i="3" s="1"/>
  <c r="B207" i="7"/>
  <c r="AF147" i="1"/>
  <c r="X154" i="3" s="1"/>
  <c r="B203" i="7"/>
  <c r="AF143" i="1"/>
  <c r="X150" i="3" s="1"/>
  <c r="B199" i="7"/>
  <c r="AF139" i="1"/>
  <c r="X146" i="3" s="1"/>
  <c r="B195" i="7"/>
  <c r="AF135" i="1"/>
  <c r="X142" i="3" s="1"/>
  <c r="B191" i="7"/>
  <c r="AF131" i="1"/>
  <c r="X138" i="3" s="1"/>
  <c r="B187" i="7"/>
  <c r="AF127" i="1"/>
  <c r="X134" i="3" s="1"/>
  <c r="B173" i="7"/>
  <c r="AF123" i="1"/>
  <c r="X130" i="3" s="1"/>
  <c r="B169" i="7"/>
  <c r="AF119" i="1"/>
  <c r="X126" i="3" s="1"/>
  <c r="B165" i="7"/>
  <c r="AF115" i="1"/>
  <c r="X122" i="3" s="1"/>
  <c r="B161" i="7"/>
  <c r="AF111" i="1"/>
  <c r="X118" i="3" s="1"/>
  <c r="B157" i="7"/>
  <c r="AF107" i="1"/>
  <c r="X114" i="3" s="1"/>
  <c r="B153" i="7"/>
  <c r="AF103" i="1"/>
  <c r="X110" i="3" s="1"/>
  <c r="B149" i="7"/>
  <c r="AF99" i="1"/>
  <c r="X106" i="3" s="1"/>
  <c r="B135" i="7"/>
  <c r="AF95" i="1"/>
  <c r="X102" i="3" s="1"/>
  <c r="B131" i="7"/>
  <c r="AF91" i="1"/>
  <c r="X98" i="3" s="1"/>
  <c r="B127" i="7"/>
  <c r="AF87" i="1"/>
  <c r="X94" i="3" s="1"/>
  <c r="B123" i="7"/>
  <c r="AF83" i="1"/>
  <c r="X90" i="3" s="1"/>
  <c r="B119" i="7"/>
  <c r="AF79" i="1"/>
  <c r="X86" i="3" s="1"/>
  <c r="B115" i="7"/>
  <c r="AF75" i="1"/>
  <c r="X82" i="3" s="1"/>
  <c r="B101" i="7"/>
  <c r="AF71" i="1"/>
  <c r="X78" i="3" s="1"/>
  <c r="B97" i="7"/>
  <c r="AF67" i="1"/>
  <c r="X74" i="3" s="1"/>
  <c r="B93" i="7"/>
  <c r="AF63" i="1"/>
  <c r="X70" i="3" s="1"/>
  <c r="B89" i="7"/>
  <c r="AF59" i="1"/>
  <c r="X66" i="3" s="1"/>
  <c r="B85" i="7"/>
  <c r="AF55" i="1"/>
  <c r="X62" i="3" s="1"/>
  <c r="B81" i="7"/>
  <c r="AF51" i="1"/>
  <c r="X58" i="3" s="1"/>
  <c r="B67" i="7"/>
  <c r="AF47" i="1"/>
  <c r="X54" i="3" s="1"/>
  <c r="B63" i="7"/>
  <c r="AF43" i="1"/>
  <c r="X50" i="3" s="1"/>
  <c r="B59" i="7"/>
  <c r="AF39" i="1"/>
  <c r="X46" i="3" s="1"/>
  <c r="B55" i="7"/>
  <c r="AF35" i="1"/>
  <c r="X42" i="3" s="1"/>
  <c r="B51" i="7"/>
  <c r="Q9" i="1"/>
  <c r="Q5" i="1"/>
  <c r="AF497" i="1"/>
  <c r="X504" i="3" s="1"/>
  <c r="B693" i="7"/>
  <c r="AF481" i="1"/>
  <c r="X488" i="3" s="1"/>
  <c r="B677" i="7"/>
  <c r="AF465" i="1"/>
  <c r="X472" i="3" s="1"/>
  <c r="B651" i="7"/>
  <c r="AF449" i="1"/>
  <c r="X456" i="3" s="1"/>
  <c r="B625" i="7"/>
  <c r="AF429" i="1"/>
  <c r="X436" i="3" s="1"/>
  <c r="B605" i="7"/>
  <c r="AF417" i="1"/>
  <c r="X424" i="3" s="1"/>
  <c r="B583" i="7"/>
  <c r="AF397" i="1"/>
  <c r="X404" i="3" s="1"/>
  <c r="B553" i="7"/>
  <c r="AF385" i="1"/>
  <c r="X392" i="3" s="1"/>
  <c r="B541" i="7"/>
  <c r="AF373" i="1"/>
  <c r="X380" i="3" s="1"/>
  <c r="B519" i="7"/>
  <c r="AF353" i="1"/>
  <c r="X360" i="3" s="1"/>
  <c r="B499" i="7"/>
  <c r="AF341" i="1"/>
  <c r="X348" i="3" s="1"/>
  <c r="B477" i="7"/>
  <c r="AF329" i="1"/>
  <c r="X336" i="3" s="1"/>
  <c r="B465" i="7"/>
  <c r="AF317" i="1"/>
  <c r="X324" i="3" s="1"/>
  <c r="B443" i="7"/>
  <c r="AF301" i="1"/>
  <c r="X308" i="3" s="1"/>
  <c r="B417" i="7"/>
  <c r="AF289" i="1"/>
  <c r="X296" i="3" s="1"/>
  <c r="B405" i="7"/>
  <c r="AF281" i="1"/>
  <c r="X288" i="3" s="1"/>
  <c r="B397" i="7"/>
  <c r="AF269" i="1"/>
  <c r="X276" i="3" s="1"/>
  <c r="B375" i="7"/>
  <c r="AF261" i="1"/>
  <c r="X268" i="3" s="1"/>
  <c r="B367" i="7"/>
  <c r="AF245" i="1"/>
  <c r="X252" i="3" s="1"/>
  <c r="B341" i="7"/>
  <c r="AF233" i="1"/>
  <c r="X240" i="3" s="1"/>
  <c r="B329" i="7"/>
  <c r="AF221" i="1"/>
  <c r="X228" i="3" s="1"/>
  <c r="B307" i="7"/>
  <c r="AF213" i="1"/>
  <c r="X220" i="3" s="1"/>
  <c r="B299" i="7"/>
  <c r="AF197" i="1"/>
  <c r="X204" i="3" s="1"/>
  <c r="B273" i="7"/>
  <c r="AF185" i="1"/>
  <c r="X192" i="3" s="1"/>
  <c r="B261" i="7"/>
  <c r="AF173" i="1"/>
  <c r="X180" i="3" s="1"/>
  <c r="B239" i="7"/>
  <c r="AF161" i="1"/>
  <c r="X168" i="3" s="1"/>
  <c r="B227" i="7"/>
  <c r="AF149" i="1"/>
  <c r="X156" i="3" s="1"/>
  <c r="B205" i="7"/>
  <c r="AF141" i="1"/>
  <c r="X148" i="3" s="1"/>
  <c r="B197" i="7"/>
  <c r="AF129" i="1"/>
  <c r="X136" i="3" s="1"/>
  <c r="B185" i="7"/>
  <c r="AF121" i="1"/>
  <c r="X128" i="3" s="1"/>
  <c r="B167" i="7"/>
  <c r="AF109" i="1"/>
  <c r="X116" i="3" s="1"/>
  <c r="B155" i="7"/>
  <c r="AF101" i="1"/>
  <c r="X108" i="3" s="1"/>
  <c r="B137" i="7"/>
  <c r="AF93" i="1"/>
  <c r="X100" i="3" s="1"/>
  <c r="B129" i="7"/>
  <c r="AF85" i="1"/>
  <c r="X92" i="3" s="1"/>
  <c r="B121" i="7"/>
  <c r="AF77" i="1"/>
  <c r="X84" i="3" s="1"/>
  <c r="B103" i="7"/>
  <c r="AF65" i="1"/>
  <c r="X72" i="3" s="1"/>
  <c r="B91" i="7"/>
  <c r="AF57" i="1"/>
  <c r="X64" i="3" s="1"/>
  <c r="B83" i="7"/>
  <c r="AF49" i="1"/>
  <c r="X56" i="3" s="1"/>
  <c r="B65" i="7"/>
  <c r="AF41" i="1"/>
  <c r="X48" i="3" s="1"/>
  <c r="B57" i="7"/>
  <c r="B49" i="7"/>
  <c r="AF498" i="1"/>
  <c r="X505" i="3" s="1"/>
  <c r="B694" i="7"/>
  <c r="AF494" i="1"/>
  <c r="X501" i="3" s="1"/>
  <c r="B690" i="7"/>
  <c r="AF490" i="1"/>
  <c r="X497" i="3" s="1"/>
  <c r="B686" i="7"/>
  <c r="AF486" i="1"/>
  <c r="X493" i="3" s="1"/>
  <c r="B682" i="7"/>
  <c r="AF482" i="1"/>
  <c r="X489" i="3" s="1"/>
  <c r="B678" i="7"/>
  <c r="AF478" i="1"/>
  <c r="X485" i="3" s="1"/>
  <c r="B674" i="7"/>
  <c r="AF474" i="1"/>
  <c r="X481" i="3" s="1"/>
  <c r="B660" i="7"/>
  <c r="AF470" i="1"/>
  <c r="X477" i="3" s="1"/>
  <c r="B656" i="7"/>
  <c r="AF466" i="1"/>
  <c r="X473" i="3" s="1"/>
  <c r="B652" i="7"/>
  <c r="AF462" i="1"/>
  <c r="X469" i="3" s="1"/>
  <c r="B648" i="7"/>
  <c r="AF458" i="1"/>
  <c r="X465" i="3" s="1"/>
  <c r="B644" i="7"/>
  <c r="AF454" i="1"/>
  <c r="X461" i="3" s="1"/>
  <c r="B640" i="7"/>
  <c r="AF450" i="1"/>
  <c r="X457" i="3" s="1"/>
  <c r="B626" i="7"/>
  <c r="AF446" i="1"/>
  <c r="X453" i="3" s="1"/>
  <c r="B622" i="7"/>
  <c r="AF442" i="1"/>
  <c r="X449" i="3" s="1"/>
  <c r="B618" i="7"/>
  <c r="AF438" i="1"/>
  <c r="X445" i="3" s="1"/>
  <c r="B614" i="7"/>
  <c r="AF434" i="1"/>
  <c r="X441" i="3" s="1"/>
  <c r="B610" i="7"/>
  <c r="AF430" i="1"/>
  <c r="X437" i="3" s="1"/>
  <c r="B606" i="7"/>
  <c r="AF426" i="1"/>
  <c r="X433" i="3" s="1"/>
  <c r="B592" i="7"/>
  <c r="AF422" i="1"/>
  <c r="X429" i="3" s="1"/>
  <c r="B588" i="7"/>
  <c r="AF418" i="1"/>
  <c r="X425" i="3" s="1"/>
  <c r="B584" i="7"/>
  <c r="AF414" i="1"/>
  <c r="X421" i="3" s="1"/>
  <c r="B580" i="7"/>
  <c r="AF410" i="1"/>
  <c r="X417" i="3" s="1"/>
  <c r="B576" i="7"/>
  <c r="AF406" i="1"/>
  <c r="X413" i="3" s="1"/>
  <c r="B572" i="7"/>
  <c r="AF402" i="1"/>
  <c r="X409" i="3" s="1"/>
  <c r="B558" i="7"/>
  <c r="AF398" i="1"/>
  <c r="X405" i="3" s="1"/>
  <c r="B554" i="7"/>
  <c r="AF394" i="1"/>
  <c r="X401" i="3" s="1"/>
  <c r="B550" i="7"/>
  <c r="AF390" i="1"/>
  <c r="X397" i="3" s="1"/>
  <c r="B546" i="7"/>
  <c r="AF386" i="1"/>
  <c r="X393" i="3" s="1"/>
  <c r="B542" i="7"/>
  <c r="AF382" i="1"/>
  <c r="X389" i="3" s="1"/>
  <c r="B538" i="7"/>
  <c r="AF378" i="1"/>
  <c r="X385" i="3" s="1"/>
  <c r="B534" i="7"/>
  <c r="AF374" i="1"/>
  <c r="X381" i="3" s="1"/>
  <c r="B520" i="7"/>
  <c r="AF370" i="1"/>
  <c r="X377" i="3" s="1"/>
  <c r="B516" i="7"/>
  <c r="AF366" i="1"/>
  <c r="X373" i="3" s="1"/>
  <c r="B512" i="7"/>
  <c r="AF362" i="1"/>
  <c r="X369" i="3" s="1"/>
  <c r="B508" i="7"/>
  <c r="AF358" i="1"/>
  <c r="X365" i="3" s="1"/>
  <c r="B504" i="7"/>
  <c r="AF354" i="1"/>
  <c r="X361" i="3" s="1"/>
  <c r="B500" i="7"/>
  <c r="AF350" i="1"/>
  <c r="X357" i="3" s="1"/>
  <c r="B486" i="7"/>
  <c r="AF346" i="1"/>
  <c r="X353" i="3" s="1"/>
  <c r="B482" i="7"/>
  <c r="AF342" i="1"/>
  <c r="X349" i="3" s="1"/>
  <c r="B478" i="7"/>
  <c r="AF338" i="1"/>
  <c r="X345" i="3" s="1"/>
  <c r="B474" i="7"/>
  <c r="AF334" i="1"/>
  <c r="X341" i="3" s="1"/>
  <c r="B470" i="7"/>
  <c r="AF330" i="1"/>
  <c r="X337" i="3" s="1"/>
  <c r="B466" i="7"/>
  <c r="AF326" i="1"/>
  <c r="X333" i="3" s="1"/>
  <c r="B452" i="7"/>
  <c r="AF322" i="1"/>
  <c r="X329" i="3" s="1"/>
  <c r="B448" i="7"/>
  <c r="AF318" i="1"/>
  <c r="X325" i="3" s="1"/>
  <c r="B444" i="7"/>
  <c r="AF314" i="1"/>
  <c r="X321" i="3" s="1"/>
  <c r="B440" i="7"/>
  <c r="AF310" i="1"/>
  <c r="X317" i="3" s="1"/>
  <c r="B436" i="7"/>
  <c r="AF306" i="1"/>
  <c r="X313" i="3" s="1"/>
  <c r="B432" i="7"/>
  <c r="AF302" i="1"/>
  <c r="X309" i="3" s="1"/>
  <c r="B418" i="7"/>
  <c r="AF298" i="1"/>
  <c r="X305" i="3" s="1"/>
  <c r="B414" i="7"/>
  <c r="AF294" i="1"/>
  <c r="X301" i="3" s="1"/>
  <c r="B410" i="7"/>
  <c r="AF290" i="1"/>
  <c r="X297" i="3" s="1"/>
  <c r="B406" i="7"/>
  <c r="AF286" i="1"/>
  <c r="X293" i="3" s="1"/>
  <c r="B402" i="7"/>
  <c r="AF282" i="1"/>
  <c r="X289" i="3" s="1"/>
  <c r="B398" i="7"/>
  <c r="AF278" i="1"/>
  <c r="X285" i="3" s="1"/>
  <c r="B394" i="7"/>
  <c r="AF274" i="1"/>
  <c r="X281" i="3" s="1"/>
  <c r="B380" i="7"/>
  <c r="AF270" i="1"/>
  <c r="X277" i="3" s="1"/>
  <c r="B376" i="7"/>
  <c r="AF266" i="1"/>
  <c r="X273" i="3" s="1"/>
  <c r="B372" i="7"/>
  <c r="AF262" i="1"/>
  <c r="X269" i="3" s="1"/>
  <c r="B368" i="7"/>
  <c r="AF258" i="1"/>
  <c r="X265" i="3" s="1"/>
  <c r="B364" i="7"/>
  <c r="AF254" i="1"/>
  <c r="X261" i="3" s="1"/>
  <c r="B360" i="7"/>
  <c r="AF250" i="1"/>
  <c r="X257" i="3" s="1"/>
  <c r="B346" i="7"/>
  <c r="AF246" i="1"/>
  <c r="X253" i="3" s="1"/>
  <c r="B342" i="7"/>
  <c r="AF242" i="1"/>
  <c r="X249" i="3" s="1"/>
  <c r="B338" i="7"/>
  <c r="AF238" i="1"/>
  <c r="X245" i="3" s="1"/>
  <c r="B334" i="7"/>
  <c r="AF234" i="1"/>
  <c r="X241" i="3" s="1"/>
  <c r="B330" i="7"/>
  <c r="AF230" i="1"/>
  <c r="X237" i="3" s="1"/>
  <c r="B326" i="7"/>
  <c r="AF226" i="1"/>
  <c r="X233" i="3" s="1"/>
  <c r="B312" i="7"/>
  <c r="AF222" i="1"/>
  <c r="X229" i="3" s="1"/>
  <c r="B308" i="7"/>
  <c r="AF218" i="1"/>
  <c r="X225" i="3" s="1"/>
  <c r="B304" i="7"/>
  <c r="AF214" i="1"/>
  <c r="X221" i="3" s="1"/>
  <c r="B300" i="7"/>
  <c r="AF210" i="1"/>
  <c r="X217" i="3" s="1"/>
  <c r="B296" i="7"/>
  <c r="AF206" i="1"/>
  <c r="X213" i="3" s="1"/>
  <c r="B292" i="7"/>
  <c r="AF202" i="1"/>
  <c r="X209" i="3" s="1"/>
  <c r="B278" i="7"/>
  <c r="AF198" i="1"/>
  <c r="X205" i="3" s="1"/>
  <c r="B274" i="7"/>
  <c r="AF194" i="1"/>
  <c r="X201" i="3" s="1"/>
  <c r="B270" i="7"/>
  <c r="AF190" i="1"/>
  <c r="X197" i="3" s="1"/>
  <c r="B266" i="7"/>
  <c r="AF186" i="1"/>
  <c r="X193" i="3" s="1"/>
  <c r="B262" i="7"/>
  <c r="AF182" i="1"/>
  <c r="X189" i="3" s="1"/>
  <c r="B258" i="7"/>
  <c r="AF178" i="1"/>
  <c r="X185" i="3" s="1"/>
  <c r="B254" i="7"/>
  <c r="AF174" i="1"/>
  <c r="X181" i="3" s="1"/>
  <c r="B240" i="7"/>
  <c r="AF170" i="1"/>
  <c r="X177" i="3" s="1"/>
  <c r="B236" i="7"/>
  <c r="AF166" i="1"/>
  <c r="X173" i="3" s="1"/>
  <c r="B232" i="7"/>
  <c r="AF162" i="1"/>
  <c r="X169" i="3" s="1"/>
  <c r="B228" i="7"/>
  <c r="AF158" i="1"/>
  <c r="X165" i="3" s="1"/>
  <c r="B224" i="7"/>
  <c r="AF154" i="1"/>
  <c r="X161" i="3" s="1"/>
  <c r="B220" i="7"/>
  <c r="AF150" i="1"/>
  <c r="X157" i="3" s="1"/>
  <c r="B206" i="7"/>
  <c r="AF146" i="1"/>
  <c r="X153" i="3" s="1"/>
  <c r="B202" i="7"/>
  <c r="AF142" i="1"/>
  <c r="X149" i="3" s="1"/>
  <c r="B198" i="7"/>
  <c r="AF138" i="1"/>
  <c r="X145" i="3" s="1"/>
  <c r="B194" i="7"/>
  <c r="AF134" i="1"/>
  <c r="X141" i="3" s="1"/>
  <c r="B190" i="7"/>
  <c r="AF130" i="1"/>
  <c r="X137" i="3" s="1"/>
  <c r="B186" i="7"/>
  <c r="AF126" i="1"/>
  <c r="X133" i="3" s="1"/>
  <c r="B172" i="7"/>
  <c r="AF122" i="1"/>
  <c r="X129" i="3" s="1"/>
  <c r="B168" i="7"/>
  <c r="AF118" i="1"/>
  <c r="X125" i="3" s="1"/>
  <c r="B164" i="7"/>
  <c r="AF114" i="1"/>
  <c r="X121" i="3" s="1"/>
  <c r="B160" i="7"/>
  <c r="AF110" i="1"/>
  <c r="X117" i="3" s="1"/>
  <c r="B156" i="7"/>
  <c r="AF106" i="1"/>
  <c r="X113" i="3" s="1"/>
  <c r="B152" i="7"/>
  <c r="AF102" i="1"/>
  <c r="X109" i="3" s="1"/>
  <c r="B138" i="7"/>
  <c r="AF98" i="1"/>
  <c r="X105" i="3" s="1"/>
  <c r="B134" i="7"/>
  <c r="AF94" i="1"/>
  <c r="X101" i="3" s="1"/>
  <c r="B130" i="7"/>
  <c r="AF90" i="1"/>
  <c r="X97" i="3" s="1"/>
  <c r="B126" i="7"/>
  <c r="AF86" i="1"/>
  <c r="X93" i="3" s="1"/>
  <c r="B122" i="7"/>
  <c r="AF82" i="1"/>
  <c r="X89" i="3" s="1"/>
  <c r="B118" i="7"/>
  <c r="AF78" i="1"/>
  <c r="X85" i="3" s="1"/>
  <c r="B114" i="7"/>
  <c r="AF74" i="1"/>
  <c r="X81" i="3" s="1"/>
  <c r="B100" i="7"/>
  <c r="AF70" i="1"/>
  <c r="X77" i="3" s="1"/>
  <c r="B96" i="7"/>
  <c r="AF66" i="1"/>
  <c r="X73" i="3" s="1"/>
  <c r="B92" i="7"/>
  <c r="AF62" i="1"/>
  <c r="X69" i="3" s="1"/>
  <c r="B88" i="7"/>
  <c r="AF58" i="1"/>
  <c r="X65" i="3" s="1"/>
  <c r="B84" i="7"/>
  <c r="AF54" i="1"/>
  <c r="X61" i="3" s="1"/>
  <c r="B80" i="7"/>
  <c r="AF50" i="1"/>
  <c r="X57" i="3" s="1"/>
  <c r="B66" i="7"/>
  <c r="AF46" i="1"/>
  <c r="X53" i="3" s="1"/>
  <c r="B62" i="7"/>
  <c r="AF42" i="1"/>
  <c r="X49" i="3" s="1"/>
  <c r="B58" i="7"/>
  <c r="AF38" i="1"/>
  <c r="X45" i="3" s="1"/>
  <c r="B54" i="7"/>
  <c r="AF34" i="1"/>
  <c r="X41" i="3" s="1"/>
  <c r="B50" i="7"/>
  <c r="Q8" i="1"/>
  <c r="Q4" i="1"/>
  <c r="O4" i="1"/>
  <c r="B32" i="5" s="1"/>
  <c r="O5" i="1"/>
  <c r="B33" i="5" s="1"/>
  <c r="O6" i="1"/>
  <c r="B34" i="5" s="1"/>
  <c r="O7" i="1"/>
  <c r="B35" i="5" s="1"/>
  <c r="O8" i="1"/>
  <c r="B36" i="5" s="1"/>
  <c r="O9" i="1"/>
  <c r="B37" i="5" s="1"/>
  <c r="O3" i="1"/>
  <c r="B31" i="5" s="1"/>
  <c r="L4" i="1"/>
  <c r="L5" i="1"/>
  <c r="L6" i="1"/>
  <c r="L7" i="1"/>
  <c r="L8" i="1"/>
  <c r="L9" i="1"/>
  <c r="L10" i="1"/>
  <c r="L11" i="1"/>
  <c r="L12" i="1"/>
  <c r="L13" i="1"/>
  <c r="L14" i="1"/>
  <c r="L15" i="1"/>
  <c r="L16" i="1"/>
  <c r="L17" i="1"/>
  <c r="L18" i="1"/>
  <c r="L19" i="1"/>
  <c r="L20" i="1"/>
  <c r="L21" i="1"/>
  <c r="L22" i="1"/>
  <c r="L23" i="1"/>
  <c r="L24" i="1"/>
  <c r="L25" i="1"/>
  <c r="L26" i="1"/>
  <c r="L27" i="1"/>
  <c r="L28" i="1"/>
  <c r="L29" i="1"/>
  <c r="L30" i="1"/>
  <c r="L31" i="1"/>
  <c r="L32" i="1"/>
  <c r="L33" i="1"/>
  <c r="L34" i="1"/>
  <c r="L35" i="1"/>
  <c r="L36" i="1"/>
  <c r="L37" i="1"/>
  <c r="L38" i="1"/>
  <c r="L39" i="1"/>
  <c r="L40" i="1"/>
  <c r="L41" i="1"/>
  <c r="L42" i="1"/>
  <c r="L43" i="1"/>
  <c r="L44" i="1"/>
  <c r="L45" i="1"/>
  <c r="L46" i="1"/>
  <c r="L47" i="1"/>
  <c r="L48" i="1"/>
  <c r="L49" i="1"/>
  <c r="L50" i="1"/>
  <c r="L51" i="1"/>
  <c r="L52" i="1"/>
  <c r="L53" i="1"/>
  <c r="L54" i="1"/>
  <c r="L55" i="1"/>
  <c r="L56" i="1"/>
  <c r="L57" i="1"/>
  <c r="L58" i="1"/>
  <c r="L59" i="1"/>
  <c r="L60" i="1"/>
  <c r="L61" i="1"/>
  <c r="L62" i="1"/>
  <c r="L63" i="1"/>
  <c r="L64" i="1"/>
  <c r="L65" i="1"/>
  <c r="L66" i="1"/>
  <c r="L67" i="1"/>
  <c r="L68" i="1"/>
  <c r="L69" i="1"/>
  <c r="L70" i="1"/>
  <c r="L71" i="1"/>
  <c r="L72" i="1"/>
  <c r="L73" i="1"/>
  <c r="L74" i="1"/>
  <c r="L75" i="1"/>
  <c r="L76" i="1"/>
  <c r="L77" i="1"/>
  <c r="L78" i="1"/>
  <c r="L79" i="1"/>
  <c r="L80" i="1"/>
  <c r="L81" i="1"/>
  <c r="L82" i="1"/>
  <c r="L83" i="1"/>
  <c r="L84" i="1"/>
  <c r="L85" i="1"/>
  <c r="L86" i="1"/>
  <c r="L87" i="1"/>
  <c r="L88" i="1"/>
  <c r="L89" i="1"/>
  <c r="L90" i="1"/>
  <c r="L91" i="1"/>
  <c r="L92" i="1"/>
  <c r="L93" i="1"/>
  <c r="L94" i="1"/>
  <c r="L95" i="1"/>
  <c r="L96" i="1"/>
  <c r="L97" i="1"/>
  <c r="L98" i="1"/>
  <c r="L99" i="1"/>
  <c r="L100" i="1"/>
  <c r="L101" i="1"/>
  <c r="L102" i="1"/>
  <c r="L103" i="1"/>
  <c r="L104" i="1"/>
  <c r="L105" i="1"/>
  <c r="L106" i="1"/>
  <c r="L107" i="1"/>
  <c r="L108" i="1"/>
  <c r="L109" i="1"/>
  <c r="L110" i="1"/>
  <c r="L111" i="1"/>
  <c r="L112" i="1"/>
  <c r="L113" i="1"/>
  <c r="L114" i="1"/>
  <c r="L115" i="1"/>
  <c r="L116" i="1"/>
  <c r="L117" i="1"/>
  <c r="L118" i="1"/>
  <c r="L119" i="1"/>
  <c r="L120" i="1"/>
  <c r="L121" i="1"/>
  <c r="L122" i="1"/>
  <c r="L123" i="1"/>
  <c r="L124" i="1"/>
  <c r="L125" i="1"/>
  <c r="L126" i="1"/>
  <c r="L127" i="1"/>
  <c r="L128" i="1"/>
  <c r="L129" i="1"/>
  <c r="L130" i="1"/>
  <c r="L131" i="1"/>
  <c r="L132" i="1"/>
  <c r="L133" i="1"/>
  <c r="L134" i="1"/>
  <c r="L135" i="1"/>
  <c r="L136" i="1"/>
  <c r="L137" i="1"/>
  <c r="L138" i="1"/>
  <c r="L139" i="1"/>
  <c r="L140" i="1"/>
  <c r="L141" i="1"/>
  <c r="L142" i="1"/>
  <c r="L143" i="1"/>
  <c r="L144" i="1"/>
  <c r="L145" i="1"/>
  <c r="L146" i="1"/>
  <c r="L147" i="1"/>
  <c r="L148" i="1"/>
  <c r="L149" i="1"/>
  <c r="L150" i="1"/>
  <c r="L151" i="1"/>
  <c r="L152" i="1"/>
  <c r="L153" i="1"/>
  <c r="L154" i="1"/>
  <c r="L155" i="1"/>
  <c r="L156" i="1"/>
  <c r="L157" i="1"/>
  <c r="L158" i="1"/>
  <c r="L159" i="1"/>
  <c r="L160" i="1"/>
  <c r="L161" i="1"/>
  <c r="L162" i="1"/>
  <c r="L163" i="1"/>
  <c r="L164" i="1"/>
  <c r="L165" i="1"/>
  <c r="L166" i="1"/>
  <c r="L167" i="1"/>
  <c r="L168" i="1"/>
  <c r="L169" i="1"/>
  <c r="L170" i="1"/>
  <c r="L171" i="1"/>
  <c r="L172" i="1"/>
  <c r="L173" i="1"/>
  <c r="L174" i="1"/>
  <c r="L175" i="1"/>
  <c r="L176" i="1"/>
  <c r="L177" i="1"/>
  <c r="L178" i="1"/>
  <c r="L179" i="1"/>
  <c r="L180" i="1"/>
  <c r="L181" i="1"/>
  <c r="L182" i="1"/>
  <c r="L183" i="1"/>
  <c r="L184" i="1"/>
  <c r="L185" i="1"/>
  <c r="L186" i="1"/>
  <c r="L187" i="1"/>
  <c r="L188" i="1"/>
  <c r="L189" i="1"/>
  <c r="L190" i="1"/>
  <c r="L191" i="1"/>
  <c r="L192" i="1"/>
  <c r="L193" i="1"/>
  <c r="L194" i="1"/>
  <c r="L195" i="1"/>
  <c r="L196" i="1"/>
  <c r="L197" i="1"/>
  <c r="L198" i="1"/>
  <c r="L199" i="1"/>
  <c r="L200" i="1"/>
  <c r="L201" i="1"/>
  <c r="L202" i="1"/>
  <c r="L203" i="1"/>
  <c r="L204" i="1"/>
  <c r="L205" i="1"/>
  <c r="L206" i="1"/>
  <c r="L207" i="1"/>
  <c r="L208" i="1"/>
  <c r="L209" i="1"/>
  <c r="L210" i="1"/>
  <c r="L211" i="1"/>
  <c r="L212" i="1"/>
  <c r="L213" i="1"/>
  <c r="L214" i="1"/>
  <c r="L215" i="1"/>
  <c r="L216" i="1"/>
  <c r="L217" i="1"/>
  <c r="L218" i="1"/>
  <c r="L219" i="1"/>
  <c r="L220" i="1"/>
  <c r="L221" i="1"/>
  <c r="L222" i="1"/>
  <c r="L223" i="1"/>
  <c r="L224" i="1"/>
  <c r="L225" i="1"/>
  <c r="L226" i="1"/>
  <c r="L227" i="1"/>
  <c r="L228" i="1"/>
  <c r="L229" i="1"/>
  <c r="L230" i="1"/>
  <c r="L231" i="1"/>
  <c r="L232" i="1"/>
  <c r="L233" i="1"/>
  <c r="L234" i="1"/>
  <c r="L235" i="1"/>
  <c r="L236" i="1"/>
  <c r="L237" i="1"/>
  <c r="L238" i="1"/>
  <c r="L239" i="1"/>
  <c r="L240" i="1"/>
  <c r="L241" i="1"/>
  <c r="L242" i="1"/>
  <c r="L243" i="1"/>
  <c r="L244" i="1"/>
  <c r="L245" i="1"/>
  <c r="L246" i="1"/>
  <c r="L247" i="1"/>
  <c r="L248" i="1"/>
  <c r="L249" i="1"/>
  <c r="L250" i="1"/>
  <c r="L251" i="1"/>
  <c r="L252" i="1"/>
  <c r="L253" i="1"/>
  <c r="L254" i="1"/>
  <c r="L255" i="1"/>
  <c r="L256" i="1"/>
  <c r="L257" i="1"/>
  <c r="L258" i="1"/>
  <c r="L259" i="1"/>
  <c r="L260" i="1"/>
  <c r="L261" i="1"/>
  <c r="L262" i="1"/>
  <c r="L263" i="1"/>
  <c r="L264" i="1"/>
  <c r="L265" i="1"/>
  <c r="L266" i="1"/>
  <c r="L267" i="1"/>
  <c r="L268" i="1"/>
  <c r="L269" i="1"/>
  <c r="L270" i="1"/>
  <c r="L271" i="1"/>
  <c r="L272" i="1"/>
  <c r="L273" i="1"/>
  <c r="L274" i="1"/>
  <c r="L275" i="1"/>
  <c r="L276" i="1"/>
  <c r="L277" i="1"/>
  <c r="L278" i="1"/>
  <c r="L279" i="1"/>
  <c r="L280" i="1"/>
  <c r="L281" i="1"/>
  <c r="L282" i="1"/>
  <c r="L283" i="1"/>
  <c r="L284" i="1"/>
  <c r="L285" i="1"/>
  <c r="L286" i="1"/>
  <c r="L287" i="1"/>
  <c r="L288" i="1"/>
  <c r="L289" i="1"/>
  <c r="L290" i="1"/>
  <c r="L291" i="1"/>
  <c r="L292" i="1"/>
  <c r="L293" i="1"/>
  <c r="L294" i="1"/>
  <c r="L295" i="1"/>
  <c r="L296" i="1"/>
  <c r="L297" i="1"/>
  <c r="L298" i="1"/>
  <c r="L299" i="1"/>
  <c r="L300" i="1"/>
  <c r="L301" i="1"/>
  <c r="L302" i="1"/>
  <c r="L303" i="1"/>
  <c r="L304" i="1"/>
  <c r="L305" i="1"/>
  <c r="L306" i="1"/>
  <c r="L307" i="1"/>
  <c r="L308" i="1"/>
  <c r="L309" i="1"/>
  <c r="L310" i="1"/>
  <c r="L311" i="1"/>
  <c r="L312" i="1"/>
  <c r="L313" i="1"/>
  <c r="L314" i="1"/>
  <c r="L315" i="1"/>
  <c r="L316" i="1"/>
  <c r="L317" i="1"/>
  <c r="L318" i="1"/>
  <c r="L319" i="1"/>
  <c r="L320" i="1"/>
  <c r="L321" i="1"/>
  <c r="L322" i="1"/>
  <c r="L323" i="1"/>
  <c r="L324" i="1"/>
  <c r="L325" i="1"/>
  <c r="L326" i="1"/>
  <c r="L327" i="1"/>
  <c r="L328" i="1"/>
  <c r="L329" i="1"/>
  <c r="L330" i="1"/>
  <c r="L331" i="1"/>
  <c r="L332" i="1"/>
  <c r="L333" i="1"/>
  <c r="L334" i="1"/>
  <c r="L335" i="1"/>
  <c r="L336" i="1"/>
  <c r="L337" i="1"/>
  <c r="L338" i="1"/>
  <c r="L339" i="1"/>
  <c r="L340" i="1"/>
  <c r="L341" i="1"/>
  <c r="L342" i="1"/>
  <c r="L343" i="1"/>
  <c r="L344" i="1"/>
  <c r="L345" i="1"/>
  <c r="L346" i="1"/>
  <c r="L347" i="1"/>
  <c r="L348" i="1"/>
  <c r="L349" i="1"/>
  <c r="L350" i="1"/>
  <c r="L351" i="1"/>
  <c r="L352" i="1"/>
  <c r="L353" i="1"/>
  <c r="L354" i="1"/>
  <c r="L355" i="1"/>
  <c r="L356" i="1"/>
  <c r="L357" i="1"/>
  <c r="L358" i="1"/>
  <c r="L359" i="1"/>
  <c r="L360" i="1"/>
  <c r="L361" i="1"/>
  <c r="L362" i="1"/>
  <c r="L363" i="1"/>
  <c r="L364" i="1"/>
  <c r="L365" i="1"/>
  <c r="L366" i="1"/>
  <c r="L367" i="1"/>
  <c r="L368" i="1"/>
  <c r="L369" i="1"/>
  <c r="L370" i="1"/>
  <c r="L371" i="1"/>
  <c r="L372" i="1"/>
  <c r="L373" i="1"/>
  <c r="L374" i="1"/>
  <c r="L375" i="1"/>
  <c r="L376" i="1"/>
  <c r="L377" i="1"/>
  <c r="L378" i="1"/>
  <c r="L379" i="1"/>
  <c r="L380" i="1"/>
  <c r="L381" i="1"/>
  <c r="L382" i="1"/>
  <c r="L383" i="1"/>
  <c r="L384" i="1"/>
  <c r="L385" i="1"/>
  <c r="L386" i="1"/>
  <c r="L387" i="1"/>
  <c r="L388" i="1"/>
  <c r="L389" i="1"/>
  <c r="L390" i="1"/>
  <c r="L391" i="1"/>
  <c r="L392" i="1"/>
  <c r="L393" i="1"/>
  <c r="L394" i="1"/>
  <c r="L395" i="1"/>
  <c r="L396" i="1"/>
  <c r="L397" i="1"/>
  <c r="L398" i="1"/>
  <c r="L399" i="1"/>
  <c r="L400" i="1"/>
  <c r="L401" i="1"/>
  <c r="L402" i="1"/>
  <c r="L403" i="1"/>
  <c r="L404" i="1"/>
  <c r="L405" i="1"/>
  <c r="L406" i="1"/>
  <c r="L407" i="1"/>
  <c r="L408" i="1"/>
  <c r="L409" i="1"/>
  <c r="L410" i="1"/>
  <c r="L411" i="1"/>
  <c r="L412" i="1"/>
  <c r="L413" i="1"/>
  <c r="L414" i="1"/>
  <c r="L415" i="1"/>
  <c r="L416" i="1"/>
  <c r="L417" i="1"/>
  <c r="L418" i="1"/>
  <c r="L419" i="1"/>
  <c r="L420" i="1"/>
  <c r="L421" i="1"/>
  <c r="L422" i="1"/>
  <c r="L423" i="1"/>
  <c r="L424" i="1"/>
  <c r="L425" i="1"/>
  <c r="L426" i="1"/>
  <c r="L427" i="1"/>
  <c r="L428" i="1"/>
  <c r="L429" i="1"/>
  <c r="L430" i="1"/>
  <c r="L431" i="1"/>
  <c r="L432" i="1"/>
  <c r="L433" i="1"/>
  <c r="L434" i="1"/>
  <c r="L435" i="1"/>
  <c r="L436" i="1"/>
  <c r="L437" i="1"/>
  <c r="L438" i="1"/>
  <c r="L439" i="1"/>
  <c r="L440" i="1"/>
  <c r="L441" i="1"/>
  <c r="L442" i="1"/>
  <c r="L443" i="1"/>
  <c r="L444" i="1"/>
  <c r="L445" i="1"/>
  <c r="L446" i="1"/>
  <c r="L447" i="1"/>
  <c r="L448" i="1"/>
  <c r="L449" i="1"/>
  <c r="L450" i="1"/>
  <c r="L451" i="1"/>
  <c r="L452" i="1"/>
  <c r="L453" i="1"/>
  <c r="L454" i="1"/>
  <c r="L455" i="1"/>
  <c r="L456" i="1"/>
  <c r="L457" i="1"/>
  <c r="L458" i="1"/>
  <c r="L459" i="1"/>
  <c r="L460" i="1"/>
  <c r="L461" i="1"/>
  <c r="L462" i="1"/>
  <c r="L463" i="1"/>
  <c r="L464" i="1"/>
  <c r="L465" i="1"/>
  <c r="L466" i="1"/>
  <c r="L467" i="1"/>
  <c r="L468" i="1"/>
  <c r="L469" i="1"/>
  <c r="L470" i="1"/>
  <c r="L471" i="1"/>
  <c r="L472" i="1"/>
  <c r="L473" i="1"/>
  <c r="L474" i="1"/>
  <c r="L475" i="1"/>
  <c r="L476" i="1"/>
  <c r="L477" i="1"/>
  <c r="L478" i="1"/>
  <c r="L479" i="1"/>
  <c r="L480" i="1"/>
  <c r="L481" i="1"/>
  <c r="L482" i="1"/>
  <c r="L483" i="1"/>
  <c r="L484" i="1"/>
  <c r="L485" i="1"/>
  <c r="L486" i="1"/>
  <c r="L487" i="1"/>
  <c r="L488" i="1"/>
  <c r="L489" i="1"/>
  <c r="L490" i="1"/>
  <c r="L491" i="1"/>
  <c r="L492" i="1"/>
  <c r="L493" i="1"/>
  <c r="L494" i="1"/>
  <c r="L495" i="1"/>
  <c r="L496" i="1"/>
  <c r="L497" i="1"/>
  <c r="L498" i="1"/>
  <c r="L499" i="1"/>
  <c r="L500" i="1"/>
  <c r="L501" i="1"/>
  <c r="L502" i="1"/>
  <c r="L3" i="1"/>
  <c r="J4" i="1"/>
  <c r="J5" i="1"/>
  <c r="J6" i="1"/>
  <c r="J7" i="1"/>
  <c r="J8" i="1"/>
  <c r="J9" i="1"/>
  <c r="J10" i="1"/>
  <c r="J11" i="1"/>
  <c r="J12" i="1"/>
  <c r="J13" i="1"/>
  <c r="J14" i="1"/>
  <c r="J15" i="1"/>
  <c r="J16" i="1"/>
  <c r="J17" i="1"/>
  <c r="J18" i="1"/>
  <c r="J19" i="1"/>
  <c r="J20" i="1"/>
  <c r="J21" i="1"/>
  <c r="J22" i="1"/>
  <c r="J23" i="1"/>
  <c r="J24" i="1"/>
  <c r="J25" i="1"/>
  <c r="J26" i="1"/>
  <c r="J27" i="1"/>
  <c r="J28" i="1"/>
  <c r="J29" i="1"/>
  <c r="J30" i="1"/>
  <c r="J31" i="1"/>
  <c r="J32" i="1"/>
  <c r="J33" i="1"/>
  <c r="J34" i="1"/>
  <c r="J35" i="1"/>
  <c r="J36" i="1"/>
  <c r="J37" i="1"/>
  <c r="J38" i="1"/>
  <c r="J39" i="1"/>
  <c r="J40" i="1"/>
  <c r="J41" i="1"/>
  <c r="J42" i="1"/>
  <c r="J43" i="1"/>
  <c r="J44" i="1"/>
  <c r="J45" i="1"/>
  <c r="J46" i="1"/>
  <c r="J47" i="1"/>
  <c r="J48" i="1"/>
  <c r="J49" i="1"/>
  <c r="J50" i="1"/>
  <c r="J51" i="1"/>
  <c r="J52" i="1"/>
  <c r="J53" i="1"/>
  <c r="J54" i="1"/>
  <c r="J55" i="1"/>
  <c r="J56" i="1"/>
  <c r="J57" i="1"/>
  <c r="J58" i="1"/>
  <c r="J59" i="1"/>
  <c r="J60" i="1"/>
  <c r="J61" i="1"/>
  <c r="J62" i="1"/>
  <c r="J63" i="1"/>
  <c r="J64" i="1"/>
  <c r="J65" i="1"/>
  <c r="J66" i="1"/>
  <c r="J67" i="1"/>
  <c r="J68" i="1"/>
  <c r="J69" i="1"/>
  <c r="J70" i="1"/>
  <c r="J71" i="1"/>
  <c r="J72" i="1"/>
  <c r="J73" i="1"/>
  <c r="J74" i="1"/>
  <c r="J75" i="1"/>
  <c r="J76" i="1"/>
  <c r="J77" i="1"/>
  <c r="J78" i="1"/>
  <c r="J79" i="1"/>
  <c r="J80" i="1"/>
  <c r="J81" i="1"/>
  <c r="J82" i="1"/>
  <c r="J83" i="1"/>
  <c r="J84" i="1"/>
  <c r="J85" i="1"/>
  <c r="J86" i="1"/>
  <c r="J87" i="1"/>
  <c r="J88" i="1"/>
  <c r="J89" i="1"/>
  <c r="J90" i="1"/>
  <c r="J91" i="1"/>
  <c r="J92" i="1"/>
  <c r="J93" i="1"/>
  <c r="J94" i="1"/>
  <c r="J95" i="1"/>
  <c r="J96" i="1"/>
  <c r="J97" i="1"/>
  <c r="J98" i="1"/>
  <c r="J99" i="1"/>
  <c r="J100" i="1"/>
  <c r="J101" i="1"/>
  <c r="J102" i="1"/>
  <c r="J103" i="1"/>
  <c r="J104" i="1"/>
  <c r="J105" i="1"/>
  <c r="J106" i="1"/>
  <c r="J107" i="1"/>
  <c r="J108" i="1"/>
  <c r="J109" i="1"/>
  <c r="J110" i="1"/>
  <c r="J111" i="1"/>
  <c r="J112" i="1"/>
  <c r="J113" i="1"/>
  <c r="J114" i="1"/>
  <c r="J115" i="1"/>
  <c r="J116" i="1"/>
  <c r="J117" i="1"/>
  <c r="J118" i="1"/>
  <c r="J119" i="1"/>
  <c r="J120" i="1"/>
  <c r="J121" i="1"/>
  <c r="J122" i="1"/>
  <c r="J123" i="1"/>
  <c r="J124" i="1"/>
  <c r="J125" i="1"/>
  <c r="J126" i="1"/>
  <c r="J127" i="1"/>
  <c r="J128" i="1"/>
  <c r="J129" i="1"/>
  <c r="J130" i="1"/>
  <c r="J131" i="1"/>
  <c r="J132" i="1"/>
  <c r="J133" i="1"/>
  <c r="J134" i="1"/>
  <c r="J135" i="1"/>
  <c r="J136" i="1"/>
  <c r="J137" i="1"/>
  <c r="J138" i="1"/>
  <c r="J139" i="1"/>
  <c r="J140" i="1"/>
  <c r="J141" i="1"/>
  <c r="J142" i="1"/>
  <c r="J143" i="1"/>
  <c r="J144" i="1"/>
  <c r="J145" i="1"/>
  <c r="J146" i="1"/>
  <c r="J147" i="1"/>
  <c r="J148" i="1"/>
  <c r="J149" i="1"/>
  <c r="J150" i="1"/>
  <c r="J151" i="1"/>
  <c r="J152" i="1"/>
  <c r="J153" i="1"/>
  <c r="J154" i="1"/>
  <c r="J155" i="1"/>
  <c r="J156" i="1"/>
  <c r="J157" i="1"/>
  <c r="J158" i="1"/>
  <c r="J159" i="1"/>
  <c r="J160" i="1"/>
  <c r="J161" i="1"/>
  <c r="J162" i="1"/>
  <c r="J163" i="1"/>
  <c r="J164" i="1"/>
  <c r="J165" i="1"/>
  <c r="J166" i="1"/>
  <c r="J167" i="1"/>
  <c r="J168" i="1"/>
  <c r="J169" i="1"/>
  <c r="J170" i="1"/>
  <c r="J171" i="1"/>
  <c r="J172" i="1"/>
  <c r="J173" i="1"/>
  <c r="J174" i="1"/>
  <c r="J175" i="1"/>
  <c r="J176" i="1"/>
  <c r="J177" i="1"/>
  <c r="J178" i="1"/>
  <c r="J179" i="1"/>
  <c r="J180" i="1"/>
  <c r="J181" i="1"/>
  <c r="J182" i="1"/>
  <c r="J183" i="1"/>
  <c r="J184" i="1"/>
  <c r="J185" i="1"/>
  <c r="J186" i="1"/>
  <c r="J187" i="1"/>
  <c r="J188" i="1"/>
  <c r="J189" i="1"/>
  <c r="J190" i="1"/>
  <c r="J191" i="1"/>
  <c r="J192" i="1"/>
  <c r="J193" i="1"/>
  <c r="J194" i="1"/>
  <c r="J195" i="1"/>
  <c r="J196" i="1"/>
  <c r="J197" i="1"/>
  <c r="J198" i="1"/>
  <c r="J199" i="1"/>
  <c r="J200" i="1"/>
  <c r="J201" i="1"/>
  <c r="J202" i="1"/>
  <c r="J203" i="1"/>
  <c r="J204" i="1"/>
  <c r="J205" i="1"/>
  <c r="J206" i="1"/>
  <c r="J207" i="1"/>
  <c r="J208" i="1"/>
  <c r="J209" i="1"/>
  <c r="J210" i="1"/>
  <c r="J211" i="1"/>
  <c r="J212" i="1"/>
  <c r="J213" i="1"/>
  <c r="J214" i="1"/>
  <c r="J215" i="1"/>
  <c r="J216" i="1"/>
  <c r="J217" i="1"/>
  <c r="J218" i="1"/>
  <c r="J219" i="1"/>
  <c r="J220" i="1"/>
  <c r="J221" i="1"/>
  <c r="J222" i="1"/>
  <c r="J223" i="1"/>
  <c r="J224" i="1"/>
  <c r="J225" i="1"/>
  <c r="J226" i="1"/>
  <c r="J227" i="1"/>
  <c r="J228" i="1"/>
  <c r="J229" i="1"/>
  <c r="J230" i="1"/>
  <c r="J231" i="1"/>
  <c r="J232" i="1"/>
  <c r="J233" i="1"/>
  <c r="J234" i="1"/>
  <c r="J235" i="1"/>
  <c r="J236" i="1"/>
  <c r="J237" i="1"/>
  <c r="J238" i="1"/>
  <c r="J239" i="1"/>
  <c r="J240" i="1"/>
  <c r="J241" i="1"/>
  <c r="J242" i="1"/>
  <c r="J243" i="1"/>
  <c r="J244" i="1"/>
  <c r="J245" i="1"/>
  <c r="J246" i="1"/>
  <c r="J247" i="1"/>
  <c r="J248" i="1"/>
  <c r="J249" i="1"/>
  <c r="J250" i="1"/>
  <c r="J251" i="1"/>
  <c r="J252" i="1"/>
  <c r="J253" i="1"/>
  <c r="J254" i="1"/>
  <c r="J255" i="1"/>
  <c r="J256" i="1"/>
  <c r="J257" i="1"/>
  <c r="J258" i="1"/>
  <c r="J259" i="1"/>
  <c r="J260" i="1"/>
  <c r="J261" i="1"/>
  <c r="J262" i="1"/>
  <c r="J263" i="1"/>
  <c r="J264" i="1"/>
  <c r="J265" i="1"/>
  <c r="J266" i="1"/>
  <c r="J267" i="1"/>
  <c r="J268" i="1"/>
  <c r="J269" i="1"/>
  <c r="J270" i="1"/>
  <c r="J271" i="1"/>
  <c r="J272" i="1"/>
  <c r="J273" i="1"/>
  <c r="J274" i="1"/>
  <c r="J275" i="1"/>
  <c r="J276" i="1"/>
  <c r="J277" i="1"/>
  <c r="J278" i="1"/>
  <c r="J279" i="1"/>
  <c r="J280" i="1"/>
  <c r="J281" i="1"/>
  <c r="J282" i="1"/>
  <c r="J283" i="1"/>
  <c r="J284" i="1"/>
  <c r="J285" i="1"/>
  <c r="J286" i="1"/>
  <c r="J287" i="1"/>
  <c r="J288" i="1"/>
  <c r="J289" i="1"/>
  <c r="J290" i="1"/>
  <c r="J291" i="1"/>
  <c r="J292" i="1"/>
  <c r="J293" i="1"/>
  <c r="J294" i="1"/>
  <c r="J295" i="1"/>
  <c r="J296" i="1"/>
  <c r="J297" i="1"/>
  <c r="J298" i="1"/>
  <c r="J299" i="1"/>
  <c r="J300" i="1"/>
  <c r="J301" i="1"/>
  <c r="J302" i="1"/>
  <c r="J303" i="1"/>
  <c r="J304" i="1"/>
  <c r="J305" i="1"/>
  <c r="J306" i="1"/>
  <c r="J307" i="1"/>
  <c r="J308" i="1"/>
  <c r="J309" i="1"/>
  <c r="J310" i="1"/>
  <c r="J311" i="1"/>
  <c r="J312" i="1"/>
  <c r="J313" i="1"/>
  <c r="J314" i="1"/>
  <c r="J315" i="1"/>
  <c r="J316" i="1"/>
  <c r="J317" i="1"/>
  <c r="J318" i="1"/>
  <c r="J319" i="1"/>
  <c r="J320" i="1"/>
  <c r="J321" i="1"/>
  <c r="J322" i="1"/>
  <c r="J323" i="1"/>
  <c r="J324" i="1"/>
  <c r="J325" i="1"/>
  <c r="J326" i="1"/>
  <c r="J327" i="1"/>
  <c r="J328" i="1"/>
  <c r="J329" i="1"/>
  <c r="J330" i="1"/>
  <c r="J331" i="1"/>
  <c r="J332" i="1"/>
  <c r="J333" i="1"/>
  <c r="J334" i="1"/>
  <c r="J335" i="1"/>
  <c r="J336" i="1"/>
  <c r="J337" i="1"/>
  <c r="J338" i="1"/>
  <c r="J339" i="1"/>
  <c r="J340" i="1"/>
  <c r="J341" i="1"/>
  <c r="J342" i="1"/>
  <c r="J343" i="1"/>
  <c r="J344" i="1"/>
  <c r="J345" i="1"/>
  <c r="J346" i="1"/>
  <c r="J347" i="1"/>
  <c r="J348" i="1"/>
  <c r="J349" i="1"/>
  <c r="J350" i="1"/>
  <c r="J351" i="1"/>
  <c r="J352" i="1"/>
  <c r="J353" i="1"/>
  <c r="J354" i="1"/>
  <c r="J355" i="1"/>
  <c r="J356" i="1"/>
  <c r="J357" i="1"/>
  <c r="J358" i="1"/>
  <c r="J359" i="1"/>
  <c r="J360" i="1"/>
  <c r="J361" i="1"/>
  <c r="J362" i="1"/>
  <c r="J363" i="1"/>
  <c r="J364" i="1"/>
  <c r="J365" i="1"/>
  <c r="J366" i="1"/>
  <c r="J367" i="1"/>
  <c r="J368" i="1"/>
  <c r="J369" i="1"/>
  <c r="J370" i="1"/>
  <c r="J371" i="1"/>
  <c r="J372" i="1"/>
  <c r="J373" i="1"/>
  <c r="J374" i="1"/>
  <c r="J375" i="1"/>
  <c r="J376" i="1"/>
  <c r="J377" i="1"/>
  <c r="J378" i="1"/>
  <c r="J379" i="1"/>
  <c r="J380" i="1"/>
  <c r="J381" i="1"/>
  <c r="J382" i="1"/>
  <c r="J383" i="1"/>
  <c r="J384" i="1"/>
  <c r="J385" i="1"/>
  <c r="J386" i="1"/>
  <c r="J387" i="1"/>
  <c r="J388" i="1"/>
  <c r="J389" i="1"/>
  <c r="J390" i="1"/>
  <c r="J391" i="1"/>
  <c r="J392" i="1"/>
  <c r="J393" i="1"/>
  <c r="J394" i="1"/>
  <c r="J395" i="1"/>
  <c r="J396" i="1"/>
  <c r="J397" i="1"/>
  <c r="J398" i="1"/>
  <c r="J399" i="1"/>
  <c r="J400" i="1"/>
  <c r="J401" i="1"/>
  <c r="J402" i="1"/>
  <c r="J403" i="1"/>
  <c r="J404" i="1"/>
  <c r="J405" i="1"/>
  <c r="J406" i="1"/>
  <c r="J407" i="1"/>
  <c r="J408" i="1"/>
  <c r="J409" i="1"/>
  <c r="J410" i="1"/>
  <c r="J411" i="1"/>
  <c r="J412" i="1"/>
  <c r="J413" i="1"/>
  <c r="J414" i="1"/>
  <c r="J415" i="1"/>
  <c r="J416" i="1"/>
  <c r="J417" i="1"/>
  <c r="J418" i="1"/>
  <c r="J419" i="1"/>
  <c r="J420" i="1"/>
  <c r="J421" i="1"/>
  <c r="J422" i="1"/>
  <c r="J423" i="1"/>
  <c r="J424" i="1"/>
  <c r="J425" i="1"/>
  <c r="J426" i="1"/>
  <c r="J427" i="1"/>
  <c r="J428" i="1"/>
  <c r="J429" i="1"/>
  <c r="J430" i="1"/>
  <c r="J431" i="1"/>
  <c r="J432" i="1"/>
  <c r="J433" i="1"/>
  <c r="J434" i="1"/>
  <c r="J435" i="1"/>
  <c r="J436" i="1"/>
  <c r="J437" i="1"/>
  <c r="J438" i="1"/>
  <c r="J439" i="1"/>
  <c r="J440" i="1"/>
  <c r="J441" i="1"/>
  <c r="J442" i="1"/>
  <c r="J443" i="1"/>
  <c r="J444" i="1"/>
  <c r="J445" i="1"/>
  <c r="J446" i="1"/>
  <c r="J447" i="1"/>
  <c r="J448" i="1"/>
  <c r="J449" i="1"/>
  <c r="J450" i="1"/>
  <c r="J451" i="1"/>
  <c r="J452" i="1"/>
  <c r="J453" i="1"/>
  <c r="J454" i="1"/>
  <c r="J455" i="1"/>
  <c r="J456" i="1"/>
  <c r="J457" i="1"/>
  <c r="J458" i="1"/>
  <c r="J459" i="1"/>
  <c r="J460" i="1"/>
  <c r="J461" i="1"/>
  <c r="J462" i="1"/>
  <c r="J463" i="1"/>
  <c r="J464" i="1"/>
  <c r="J465" i="1"/>
  <c r="J466" i="1"/>
  <c r="J467" i="1"/>
  <c r="J468" i="1"/>
  <c r="J469" i="1"/>
  <c r="J470" i="1"/>
  <c r="J471" i="1"/>
  <c r="J472" i="1"/>
  <c r="J473" i="1"/>
  <c r="J474" i="1"/>
  <c r="J475" i="1"/>
  <c r="J476" i="1"/>
  <c r="J477" i="1"/>
  <c r="J478" i="1"/>
  <c r="J479" i="1"/>
  <c r="J480" i="1"/>
  <c r="J481" i="1"/>
  <c r="J482" i="1"/>
  <c r="J483" i="1"/>
  <c r="J484" i="1"/>
  <c r="J485" i="1"/>
  <c r="J486" i="1"/>
  <c r="J487" i="1"/>
  <c r="J488" i="1"/>
  <c r="J489" i="1"/>
  <c r="J490" i="1"/>
  <c r="J491" i="1"/>
  <c r="J492" i="1"/>
  <c r="J493" i="1"/>
  <c r="J494" i="1"/>
  <c r="J495" i="1"/>
  <c r="J496" i="1"/>
  <c r="J497" i="1"/>
  <c r="J498" i="1"/>
  <c r="J499" i="1"/>
  <c r="J500" i="1"/>
  <c r="J501" i="1"/>
  <c r="J502" i="1"/>
  <c r="J3" i="1"/>
  <c r="AW3" i="1" s="1"/>
  <c r="CC6" i="8" s="1"/>
  <c r="D503" i="1"/>
  <c r="P4" i="1" s="1"/>
  <c r="E503" i="1"/>
  <c r="P5" i="1" s="1"/>
  <c r="F503" i="1"/>
  <c r="P6" i="1" s="1"/>
  <c r="G503" i="1"/>
  <c r="P7" i="1" s="1"/>
  <c r="H503" i="1"/>
  <c r="P8" i="1" s="1"/>
  <c r="I503" i="1"/>
  <c r="P9" i="1" s="1"/>
  <c r="C503" i="1"/>
  <c r="P3" i="1" s="1"/>
  <c r="N51" i="6" l="1"/>
  <c r="DQ22" i="8"/>
  <c r="CM24" i="8"/>
  <c r="CM27" i="8"/>
  <c r="DQ4" i="8"/>
  <c r="CM6" i="8"/>
  <c r="CC26" i="8"/>
  <c r="CW11" i="8"/>
  <c r="CM22" i="8"/>
  <c r="CW6" i="8"/>
  <c r="CM21" i="8"/>
  <c r="CW5" i="8"/>
  <c r="DQ8" i="8"/>
  <c r="DQ21" i="8"/>
  <c r="DQ25" i="8"/>
  <c r="CM25" i="8"/>
  <c r="CW10" i="8"/>
  <c r="DG21" i="8"/>
  <c r="DG11" i="8"/>
  <c r="DG20" i="8"/>
  <c r="DG24" i="8"/>
  <c r="DQ13" i="8"/>
  <c r="DQ5" i="8"/>
  <c r="CW21" i="8"/>
  <c r="DQ16" i="8"/>
  <c r="CM11" i="8"/>
  <c r="CM10" i="8"/>
  <c r="CW15" i="8"/>
  <c r="DG4" i="8"/>
  <c r="CM16" i="8"/>
  <c r="CW14" i="8"/>
  <c r="DQ11" i="8"/>
  <c r="DQ24" i="8"/>
  <c r="CW26" i="8"/>
  <c r="CW3" i="8"/>
  <c r="DG27" i="8"/>
  <c r="DQ27" i="8"/>
  <c r="DG3" i="8"/>
  <c r="CM20" i="8"/>
  <c r="DG16" i="8"/>
  <c r="CW19" i="8"/>
  <c r="CM4" i="8"/>
  <c r="CW8" i="8"/>
  <c r="CM3" i="8"/>
  <c r="DQ26" i="8"/>
  <c r="DG17" i="8"/>
  <c r="DG22" i="8"/>
  <c r="CM7" i="8"/>
  <c r="CW20" i="8"/>
  <c r="CM2" i="8"/>
  <c r="DG5" i="8"/>
  <c r="DQ15" i="8"/>
  <c r="CW12" i="8"/>
  <c r="DQ10" i="8"/>
  <c r="CW27" i="8"/>
  <c r="DG6" i="8"/>
  <c r="CM23" i="8"/>
  <c r="DG12" i="8"/>
  <c r="DQ19" i="8"/>
  <c r="DG26" i="8"/>
  <c r="DG14" i="8"/>
  <c r="DQ6" i="8"/>
  <c r="CW23" i="8"/>
  <c r="CW22" i="8"/>
  <c r="CM13" i="8"/>
  <c r="DQ9" i="8"/>
  <c r="CW16" i="8"/>
  <c r="CC20" i="8"/>
  <c r="CC23" i="8"/>
  <c r="DG9" i="8"/>
  <c r="DG23" i="8"/>
  <c r="CW9" i="8"/>
  <c r="CM12" i="8"/>
  <c r="DQ23" i="8"/>
  <c r="CC24" i="8"/>
  <c r="CW13" i="8"/>
  <c r="DQ2" i="8"/>
  <c r="CM8" i="8"/>
  <c r="CW7" i="8"/>
  <c r="DQ20" i="8"/>
  <c r="DG18" i="8"/>
  <c r="CC22" i="8"/>
  <c r="DQ7" i="8"/>
  <c r="DQ12" i="8"/>
  <c r="DG8" i="8"/>
  <c r="DQ18" i="8"/>
  <c r="CC25" i="8"/>
  <c r="DQ17" i="8"/>
  <c r="CW17" i="8"/>
  <c r="CM15" i="8"/>
  <c r="CC18" i="8"/>
  <c r="DQ3" i="8"/>
  <c r="CM26" i="8"/>
  <c r="DG10" i="8"/>
  <c r="CC21" i="8"/>
  <c r="DG25" i="8"/>
  <c r="CM5" i="8"/>
  <c r="CM18" i="8"/>
  <c r="CW24" i="8"/>
  <c r="DG2" i="8"/>
  <c r="CM14" i="8"/>
  <c r="CW18" i="8"/>
  <c r="CM9" i="8"/>
  <c r="DG15" i="8"/>
  <c r="CW4" i="8"/>
  <c r="CC27" i="8"/>
  <c r="DG13" i="8"/>
  <c r="DG19" i="8"/>
  <c r="DG7" i="8"/>
  <c r="CM19" i="8"/>
  <c r="CW2" i="8"/>
  <c r="CC19" i="8"/>
  <c r="CW25" i="8"/>
  <c r="DQ14" i="8"/>
  <c r="CM17" i="8"/>
  <c r="AV14" i="5"/>
  <c r="AE14" i="5"/>
  <c r="B597" i="7"/>
  <c r="B58" i="8"/>
  <c r="B3" i="8"/>
  <c r="M493" i="1"/>
  <c r="AW493" i="1"/>
  <c r="BE493" i="1" s="1"/>
  <c r="M481" i="1"/>
  <c r="AW481" i="1"/>
  <c r="BE481" i="1" s="1"/>
  <c r="M469" i="1"/>
  <c r="AW469" i="1"/>
  <c r="BE469" i="1" s="1"/>
  <c r="M457" i="1"/>
  <c r="AW457" i="1"/>
  <c r="BE457" i="1" s="1"/>
  <c r="M437" i="1"/>
  <c r="AW437" i="1"/>
  <c r="BE437" i="1" s="1"/>
  <c r="M425" i="1"/>
  <c r="AW425" i="1"/>
  <c r="BE425" i="1" s="1"/>
  <c r="M413" i="1"/>
  <c r="AW413" i="1"/>
  <c r="BE413" i="1" s="1"/>
  <c r="M401" i="1"/>
  <c r="AW401" i="1"/>
  <c r="BE401" i="1" s="1"/>
  <c r="M389" i="1"/>
  <c r="AW389" i="1"/>
  <c r="BE389" i="1" s="1"/>
  <c r="M377" i="1"/>
  <c r="AW377" i="1"/>
  <c r="BE377" i="1" s="1"/>
  <c r="M365" i="1"/>
  <c r="AW365" i="1"/>
  <c r="BE365" i="1" s="1"/>
  <c r="M353" i="1"/>
  <c r="AW353" i="1"/>
  <c r="BE353" i="1" s="1"/>
  <c r="M341" i="1"/>
  <c r="AW341" i="1"/>
  <c r="BE341" i="1" s="1"/>
  <c r="M329" i="1"/>
  <c r="AW329" i="1"/>
  <c r="BE329" i="1" s="1"/>
  <c r="M313" i="1"/>
  <c r="AW313" i="1"/>
  <c r="BE313" i="1" s="1"/>
  <c r="M301" i="1"/>
  <c r="AW301" i="1"/>
  <c r="BE301" i="1" s="1"/>
  <c r="M289" i="1"/>
  <c r="AW289" i="1"/>
  <c r="BE289" i="1" s="1"/>
  <c r="M277" i="1"/>
  <c r="AW277" i="1"/>
  <c r="BE277" i="1" s="1"/>
  <c r="M265" i="1"/>
  <c r="AW265" i="1"/>
  <c r="BE265" i="1" s="1"/>
  <c r="M249" i="1"/>
  <c r="AW249" i="1"/>
  <c r="BE249" i="1" s="1"/>
  <c r="M233" i="1"/>
  <c r="AW233" i="1"/>
  <c r="BE233" i="1" s="1"/>
  <c r="M213" i="1"/>
  <c r="AW213" i="1"/>
  <c r="BE213" i="1" s="1"/>
  <c r="M201" i="1"/>
  <c r="AW201" i="1"/>
  <c r="BE201" i="1" s="1"/>
  <c r="M189" i="1"/>
  <c r="AW189" i="1"/>
  <c r="BE189" i="1" s="1"/>
  <c r="M177" i="1"/>
  <c r="AW177" i="1"/>
  <c r="BE177" i="1" s="1"/>
  <c r="M165" i="1"/>
  <c r="AW165" i="1"/>
  <c r="BE165" i="1" s="1"/>
  <c r="M153" i="1"/>
  <c r="AW153" i="1"/>
  <c r="BE153" i="1" s="1"/>
  <c r="M141" i="1"/>
  <c r="AW141" i="1"/>
  <c r="BE141" i="1" s="1"/>
  <c r="M129" i="1"/>
  <c r="AW129" i="1"/>
  <c r="BE129" i="1" s="1"/>
  <c r="M113" i="1"/>
  <c r="AW113" i="1"/>
  <c r="BE113" i="1" s="1"/>
  <c r="M97" i="1"/>
  <c r="AW97" i="1"/>
  <c r="BE97" i="1" s="1"/>
  <c r="M85" i="1"/>
  <c r="AW85" i="1"/>
  <c r="BE85" i="1" s="1"/>
  <c r="M69" i="1"/>
  <c r="AW69" i="1"/>
  <c r="BE69" i="1" s="1"/>
  <c r="M53" i="1"/>
  <c r="AW53" i="1"/>
  <c r="BE53" i="1" s="1"/>
  <c r="M37" i="1"/>
  <c r="AW37" i="1"/>
  <c r="BE37" i="1" s="1"/>
  <c r="M13" i="1"/>
  <c r="AW13" i="1"/>
  <c r="M500" i="1"/>
  <c r="AW500" i="1"/>
  <c r="BE500" i="1" s="1"/>
  <c r="M492" i="1"/>
  <c r="AW492" i="1"/>
  <c r="BE492" i="1" s="1"/>
  <c r="M480" i="1"/>
  <c r="AW480" i="1"/>
  <c r="BE480" i="1" s="1"/>
  <c r="M472" i="1"/>
  <c r="AW472" i="1"/>
  <c r="BE472" i="1" s="1"/>
  <c r="M464" i="1"/>
  <c r="AW464" i="1"/>
  <c r="BE464" i="1" s="1"/>
  <c r="M456" i="1"/>
  <c r="AW456" i="1"/>
  <c r="BE456" i="1" s="1"/>
  <c r="M448" i="1"/>
  <c r="AW448" i="1"/>
  <c r="BE448" i="1" s="1"/>
  <c r="M440" i="1"/>
  <c r="AW440" i="1"/>
  <c r="BE440" i="1" s="1"/>
  <c r="M432" i="1"/>
  <c r="AW432" i="1"/>
  <c r="BE432" i="1" s="1"/>
  <c r="M424" i="1"/>
  <c r="AW424" i="1"/>
  <c r="BE424" i="1" s="1"/>
  <c r="M416" i="1"/>
  <c r="AW416" i="1"/>
  <c r="BE416" i="1" s="1"/>
  <c r="M408" i="1"/>
  <c r="AW408" i="1"/>
  <c r="BE408" i="1" s="1"/>
  <c r="M400" i="1"/>
  <c r="AW400" i="1"/>
  <c r="BE400" i="1" s="1"/>
  <c r="M392" i="1"/>
  <c r="AW392" i="1"/>
  <c r="BE392" i="1" s="1"/>
  <c r="M384" i="1"/>
  <c r="AW384" i="1"/>
  <c r="BE384" i="1" s="1"/>
  <c r="M372" i="1"/>
  <c r="AW372" i="1"/>
  <c r="BE372" i="1" s="1"/>
  <c r="M364" i="1"/>
  <c r="AW364" i="1"/>
  <c r="BE364" i="1" s="1"/>
  <c r="M356" i="1"/>
  <c r="AW356" i="1"/>
  <c r="BE356" i="1" s="1"/>
  <c r="M348" i="1"/>
  <c r="AW348" i="1"/>
  <c r="BE348" i="1" s="1"/>
  <c r="M340" i="1"/>
  <c r="AW340" i="1"/>
  <c r="BE340" i="1" s="1"/>
  <c r="M332" i="1"/>
  <c r="AW332" i="1"/>
  <c r="BE332" i="1" s="1"/>
  <c r="M320" i="1"/>
  <c r="AW320" i="1"/>
  <c r="BE320" i="1" s="1"/>
  <c r="M312" i="1"/>
  <c r="AW312" i="1"/>
  <c r="BE312" i="1" s="1"/>
  <c r="M304" i="1"/>
  <c r="AW304" i="1"/>
  <c r="BE304" i="1" s="1"/>
  <c r="M300" i="1"/>
  <c r="AW300" i="1"/>
  <c r="BE300" i="1" s="1"/>
  <c r="M292" i="1"/>
  <c r="AW292" i="1"/>
  <c r="BE292" i="1" s="1"/>
  <c r="M280" i="1"/>
  <c r="AW280" i="1"/>
  <c r="BE280" i="1" s="1"/>
  <c r="M272" i="1"/>
  <c r="AW272" i="1"/>
  <c r="BE272" i="1" s="1"/>
  <c r="M268" i="1"/>
  <c r="AW268" i="1"/>
  <c r="BE268" i="1" s="1"/>
  <c r="M260" i="1"/>
  <c r="AW260" i="1"/>
  <c r="BE260" i="1" s="1"/>
  <c r="M252" i="1"/>
  <c r="AW252" i="1"/>
  <c r="BE252" i="1" s="1"/>
  <c r="M240" i="1"/>
  <c r="AW240" i="1"/>
  <c r="BE240" i="1" s="1"/>
  <c r="M232" i="1"/>
  <c r="AW232" i="1"/>
  <c r="BE232" i="1" s="1"/>
  <c r="M224" i="1"/>
  <c r="AW224" i="1"/>
  <c r="BE224" i="1" s="1"/>
  <c r="M216" i="1"/>
  <c r="AW216" i="1"/>
  <c r="BE216" i="1" s="1"/>
  <c r="M208" i="1"/>
  <c r="AW208" i="1"/>
  <c r="BE208" i="1" s="1"/>
  <c r="M200" i="1"/>
  <c r="AW200" i="1"/>
  <c r="BE200" i="1" s="1"/>
  <c r="M192" i="1"/>
  <c r="AW192" i="1"/>
  <c r="BE192" i="1" s="1"/>
  <c r="M184" i="1"/>
  <c r="AW184" i="1"/>
  <c r="BE184" i="1" s="1"/>
  <c r="M176" i="1"/>
  <c r="AW176" i="1"/>
  <c r="BE176" i="1" s="1"/>
  <c r="M164" i="1"/>
  <c r="AW164" i="1"/>
  <c r="BE164" i="1" s="1"/>
  <c r="M156" i="1"/>
  <c r="AW156" i="1"/>
  <c r="BE156" i="1" s="1"/>
  <c r="M148" i="1"/>
  <c r="AW148" i="1"/>
  <c r="BE148" i="1" s="1"/>
  <c r="M140" i="1"/>
  <c r="AW140" i="1"/>
  <c r="BE140" i="1" s="1"/>
  <c r="M132" i="1"/>
  <c r="AW132" i="1"/>
  <c r="BE132" i="1" s="1"/>
  <c r="M120" i="1"/>
  <c r="AW120" i="1"/>
  <c r="BE120" i="1" s="1"/>
  <c r="M112" i="1"/>
  <c r="AW112" i="1"/>
  <c r="BE112" i="1" s="1"/>
  <c r="M104" i="1"/>
  <c r="AW104" i="1"/>
  <c r="BE104" i="1" s="1"/>
  <c r="M96" i="1"/>
  <c r="AW96" i="1"/>
  <c r="BE96" i="1" s="1"/>
  <c r="M88" i="1"/>
  <c r="AW88" i="1"/>
  <c r="BE88" i="1" s="1"/>
  <c r="M76" i="1"/>
  <c r="AW76" i="1"/>
  <c r="BE76" i="1" s="1"/>
  <c r="M68" i="1"/>
  <c r="AW68" i="1"/>
  <c r="BE68" i="1" s="1"/>
  <c r="M60" i="1"/>
  <c r="AW60" i="1"/>
  <c r="BE60" i="1" s="1"/>
  <c r="M52" i="1"/>
  <c r="AW52" i="1"/>
  <c r="BE52" i="1" s="1"/>
  <c r="M44" i="1"/>
  <c r="AW44" i="1"/>
  <c r="BE44" i="1" s="1"/>
  <c r="M36" i="1"/>
  <c r="AW36" i="1"/>
  <c r="BE36" i="1" s="1"/>
  <c r="M28" i="1"/>
  <c r="AW28" i="1"/>
  <c r="M20" i="1"/>
  <c r="AW20" i="1"/>
  <c r="M12" i="1"/>
  <c r="AW12" i="1"/>
  <c r="M4" i="1"/>
  <c r="AW4" i="1"/>
  <c r="AY3" i="1"/>
  <c r="BC3" i="1"/>
  <c r="AZ3" i="1"/>
  <c r="BD3" i="1"/>
  <c r="BA3" i="1"/>
  <c r="AX3" i="1"/>
  <c r="BB3" i="1"/>
  <c r="M495" i="1"/>
  <c r="AW495" i="1"/>
  <c r="BE495" i="1" s="1"/>
  <c r="M487" i="1"/>
  <c r="AW487" i="1"/>
  <c r="BE487" i="1" s="1"/>
  <c r="M479" i="1"/>
  <c r="AW479" i="1"/>
  <c r="BE479" i="1" s="1"/>
  <c r="M471" i="1"/>
  <c r="AW471" i="1"/>
  <c r="BE471" i="1" s="1"/>
  <c r="M463" i="1"/>
  <c r="AW463" i="1"/>
  <c r="BE463" i="1" s="1"/>
  <c r="M455" i="1"/>
  <c r="AW455" i="1"/>
  <c r="BE455" i="1" s="1"/>
  <c r="M443" i="1"/>
  <c r="AW443" i="1"/>
  <c r="BE443" i="1" s="1"/>
  <c r="M435" i="1"/>
  <c r="AW435" i="1"/>
  <c r="BE435" i="1" s="1"/>
  <c r="M427" i="1"/>
  <c r="AW427" i="1"/>
  <c r="BE427" i="1" s="1"/>
  <c r="M415" i="1"/>
  <c r="AW415" i="1"/>
  <c r="BE415" i="1" s="1"/>
  <c r="M407" i="1"/>
  <c r="AW407" i="1"/>
  <c r="BE407" i="1" s="1"/>
  <c r="M399" i="1"/>
  <c r="AW399" i="1"/>
  <c r="BE399" i="1" s="1"/>
  <c r="M391" i="1"/>
  <c r="AW391" i="1"/>
  <c r="BE391" i="1" s="1"/>
  <c r="M383" i="1"/>
  <c r="AW383" i="1"/>
  <c r="BE383" i="1" s="1"/>
  <c r="M375" i="1"/>
  <c r="AW375" i="1"/>
  <c r="BE375" i="1" s="1"/>
  <c r="M367" i="1"/>
  <c r="AW367" i="1"/>
  <c r="BE367" i="1" s="1"/>
  <c r="M359" i="1"/>
  <c r="AW359" i="1"/>
  <c r="BE359" i="1" s="1"/>
  <c r="M351" i="1"/>
  <c r="AW351" i="1"/>
  <c r="BE351" i="1" s="1"/>
  <c r="M343" i="1"/>
  <c r="AW343" i="1"/>
  <c r="BE343" i="1" s="1"/>
  <c r="M335" i="1"/>
  <c r="AW335" i="1"/>
  <c r="BE335" i="1" s="1"/>
  <c r="M327" i="1"/>
  <c r="AW327" i="1"/>
  <c r="BE327" i="1" s="1"/>
  <c r="M319" i="1"/>
  <c r="AW319" i="1"/>
  <c r="BE319" i="1" s="1"/>
  <c r="M311" i="1"/>
  <c r="AW311" i="1"/>
  <c r="BE311" i="1" s="1"/>
  <c r="M303" i="1"/>
  <c r="AW303" i="1"/>
  <c r="BE303" i="1" s="1"/>
  <c r="M295" i="1"/>
  <c r="AW295" i="1"/>
  <c r="BE295" i="1" s="1"/>
  <c r="M287" i="1"/>
  <c r="AW287" i="1"/>
  <c r="BE287" i="1" s="1"/>
  <c r="M279" i="1"/>
  <c r="AW279" i="1"/>
  <c r="BE279" i="1" s="1"/>
  <c r="M271" i="1"/>
  <c r="AW271" i="1"/>
  <c r="BE271" i="1" s="1"/>
  <c r="M263" i="1"/>
  <c r="AW263" i="1"/>
  <c r="BE263" i="1" s="1"/>
  <c r="M251" i="1"/>
  <c r="AW251" i="1"/>
  <c r="BE251" i="1" s="1"/>
  <c r="M243" i="1"/>
  <c r="AW243" i="1"/>
  <c r="BE243" i="1" s="1"/>
  <c r="M235" i="1"/>
  <c r="AW235" i="1"/>
  <c r="BE235" i="1" s="1"/>
  <c r="M227" i="1"/>
  <c r="AW227" i="1"/>
  <c r="BE227" i="1" s="1"/>
  <c r="M219" i="1"/>
  <c r="AW219" i="1"/>
  <c r="BE219" i="1" s="1"/>
  <c r="M211" i="1"/>
  <c r="AW211" i="1"/>
  <c r="BE211" i="1" s="1"/>
  <c r="M203" i="1"/>
  <c r="AW203" i="1"/>
  <c r="BE203" i="1" s="1"/>
  <c r="M195" i="1"/>
  <c r="AW195" i="1"/>
  <c r="BE195" i="1" s="1"/>
  <c r="M187" i="1"/>
  <c r="AW187" i="1"/>
  <c r="BE187" i="1" s="1"/>
  <c r="M179" i="1"/>
  <c r="AW179" i="1"/>
  <c r="BE179" i="1" s="1"/>
  <c r="M171" i="1"/>
  <c r="AW171" i="1"/>
  <c r="BE171" i="1" s="1"/>
  <c r="M159" i="1"/>
  <c r="AW159" i="1"/>
  <c r="BE159" i="1" s="1"/>
  <c r="M151" i="1"/>
  <c r="AW151" i="1"/>
  <c r="BE151" i="1" s="1"/>
  <c r="M143" i="1"/>
  <c r="AW143" i="1"/>
  <c r="BE143" i="1" s="1"/>
  <c r="M135" i="1"/>
  <c r="AW135" i="1"/>
  <c r="BE135" i="1" s="1"/>
  <c r="M123" i="1"/>
  <c r="AW123" i="1"/>
  <c r="BE123" i="1" s="1"/>
  <c r="M115" i="1"/>
  <c r="AW115" i="1"/>
  <c r="BE115" i="1" s="1"/>
  <c r="M107" i="1"/>
  <c r="AW107" i="1"/>
  <c r="BE107" i="1" s="1"/>
  <c r="M99" i="1"/>
  <c r="AW99" i="1"/>
  <c r="BE99" i="1" s="1"/>
  <c r="M91" i="1"/>
  <c r="AW91" i="1"/>
  <c r="BE91" i="1" s="1"/>
  <c r="M83" i="1"/>
  <c r="AW83" i="1"/>
  <c r="BE83" i="1" s="1"/>
  <c r="M75" i="1"/>
  <c r="AW75" i="1"/>
  <c r="BE75" i="1" s="1"/>
  <c r="M67" i="1"/>
  <c r="AW67" i="1"/>
  <c r="BE67" i="1" s="1"/>
  <c r="M55" i="1"/>
  <c r="AW55" i="1"/>
  <c r="BE55" i="1" s="1"/>
  <c r="M47" i="1"/>
  <c r="AW47" i="1"/>
  <c r="BE47" i="1" s="1"/>
  <c r="M35" i="1"/>
  <c r="AW35" i="1"/>
  <c r="BE35" i="1" s="1"/>
  <c r="M19" i="1"/>
  <c r="AW19" i="1"/>
  <c r="M501" i="1"/>
  <c r="AW501" i="1"/>
  <c r="BE501" i="1" s="1"/>
  <c r="M489" i="1"/>
  <c r="AW489" i="1"/>
  <c r="BE489" i="1" s="1"/>
  <c r="M473" i="1"/>
  <c r="AW473" i="1"/>
  <c r="BE473" i="1" s="1"/>
  <c r="M461" i="1"/>
  <c r="AW461" i="1"/>
  <c r="BE461" i="1" s="1"/>
  <c r="M449" i="1"/>
  <c r="AW449" i="1"/>
  <c r="BE449" i="1" s="1"/>
  <c r="M445" i="1"/>
  <c r="AW445" i="1"/>
  <c r="BE445" i="1" s="1"/>
  <c r="M433" i="1"/>
  <c r="AW433" i="1"/>
  <c r="BE433" i="1" s="1"/>
  <c r="M421" i="1"/>
  <c r="AW421" i="1"/>
  <c r="BE421" i="1" s="1"/>
  <c r="M405" i="1"/>
  <c r="AW405" i="1"/>
  <c r="BE405" i="1" s="1"/>
  <c r="M393" i="1"/>
  <c r="AW393" i="1"/>
  <c r="BE393" i="1" s="1"/>
  <c r="M381" i="1"/>
  <c r="AW381" i="1"/>
  <c r="BE381" i="1" s="1"/>
  <c r="M369" i="1"/>
  <c r="AW369" i="1"/>
  <c r="BE369" i="1" s="1"/>
  <c r="M357" i="1"/>
  <c r="AW357" i="1"/>
  <c r="BE357" i="1" s="1"/>
  <c r="M345" i="1"/>
  <c r="AW345" i="1"/>
  <c r="BE345" i="1" s="1"/>
  <c r="M333" i="1"/>
  <c r="AW333" i="1"/>
  <c r="BE333" i="1" s="1"/>
  <c r="M321" i="1"/>
  <c r="AW321" i="1"/>
  <c r="BE321" i="1" s="1"/>
  <c r="M309" i="1"/>
  <c r="AW309" i="1"/>
  <c r="BE309" i="1" s="1"/>
  <c r="M297" i="1"/>
  <c r="AW297" i="1"/>
  <c r="BE297" i="1" s="1"/>
  <c r="M285" i="1"/>
  <c r="AW285" i="1"/>
  <c r="BE285" i="1" s="1"/>
  <c r="M273" i="1"/>
  <c r="AW273" i="1"/>
  <c r="BE273" i="1" s="1"/>
  <c r="M261" i="1"/>
  <c r="AW261" i="1"/>
  <c r="BE261" i="1" s="1"/>
  <c r="M245" i="1"/>
  <c r="AW245" i="1"/>
  <c r="BE245" i="1" s="1"/>
  <c r="M237" i="1"/>
  <c r="AW237" i="1"/>
  <c r="BE237" i="1" s="1"/>
  <c r="M225" i="1"/>
  <c r="AW225" i="1"/>
  <c r="BE225" i="1" s="1"/>
  <c r="M217" i="1"/>
  <c r="AW217" i="1"/>
  <c r="BE217" i="1" s="1"/>
  <c r="M209" i="1"/>
  <c r="AW209" i="1"/>
  <c r="BE209" i="1" s="1"/>
  <c r="M197" i="1"/>
  <c r="AW197" i="1"/>
  <c r="BE197" i="1" s="1"/>
  <c r="M185" i="1"/>
  <c r="AW185" i="1"/>
  <c r="BE185" i="1" s="1"/>
  <c r="M173" i="1"/>
  <c r="AW173" i="1"/>
  <c r="BE173" i="1" s="1"/>
  <c r="M161" i="1"/>
  <c r="AW161" i="1"/>
  <c r="BE161" i="1" s="1"/>
  <c r="M145" i="1"/>
  <c r="AW145" i="1"/>
  <c r="BE145" i="1" s="1"/>
  <c r="M133" i="1"/>
  <c r="AW133" i="1"/>
  <c r="BE133" i="1" s="1"/>
  <c r="M121" i="1"/>
  <c r="AW121" i="1"/>
  <c r="BE121" i="1" s="1"/>
  <c r="M109" i="1"/>
  <c r="AW109" i="1"/>
  <c r="BE109" i="1" s="1"/>
  <c r="M101" i="1"/>
  <c r="AW101" i="1"/>
  <c r="BE101" i="1" s="1"/>
  <c r="M89" i="1"/>
  <c r="AW89" i="1"/>
  <c r="BE89" i="1" s="1"/>
  <c r="M77" i="1"/>
  <c r="AW77" i="1"/>
  <c r="BE77" i="1" s="1"/>
  <c r="M65" i="1"/>
  <c r="AW65" i="1"/>
  <c r="BE65" i="1" s="1"/>
  <c r="M57" i="1"/>
  <c r="AW57" i="1"/>
  <c r="BE57" i="1" s="1"/>
  <c r="M45" i="1"/>
  <c r="AW45" i="1"/>
  <c r="BE45" i="1" s="1"/>
  <c r="M33" i="1"/>
  <c r="AW33" i="1"/>
  <c r="M25" i="1"/>
  <c r="AW25" i="1"/>
  <c r="M17" i="1"/>
  <c r="AW17" i="1"/>
  <c r="CC3" i="8" s="1"/>
  <c r="M5" i="1"/>
  <c r="AW5" i="1"/>
  <c r="M496" i="1"/>
  <c r="AW496" i="1"/>
  <c r="BE496" i="1" s="1"/>
  <c r="M488" i="1"/>
  <c r="AW488" i="1"/>
  <c r="BE488" i="1" s="1"/>
  <c r="M484" i="1"/>
  <c r="AW484" i="1"/>
  <c r="BE484" i="1" s="1"/>
  <c r="M476" i="1"/>
  <c r="AW476" i="1"/>
  <c r="BE476" i="1" s="1"/>
  <c r="M468" i="1"/>
  <c r="AW468" i="1"/>
  <c r="BE468" i="1" s="1"/>
  <c r="M460" i="1"/>
  <c r="AW460" i="1"/>
  <c r="BE460" i="1" s="1"/>
  <c r="M452" i="1"/>
  <c r="AW452" i="1"/>
  <c r="BE452" i="1" s="1"/>
  <c r="M444" i="1"/>
  <c r="AW444" i="1"/>
  <c r="BE444" i="1" s="1"/>
  <c r="M436" i="1"/>
  <c r="AW436" i="1"/>
  <c r="BE436" i="1" s="1"/>
  <c r="M428" i="1"/>
  <c r="AW428" i="1"/>
  <c r="BE428" i="1" s="1"/>
  <c r="M420" i="1"/>
  <c r="AW420" i="1"/>
  <c r="BE420" i="1" s="1"/>
  <c r="M412" i="1"/>
  <c r="AW412" i="1"/>
  <c r="BE412" i="1" s="1"/>
  <c r="M404" i="1"/>
  <c r="AW404" i="1"/>
  <c r="BE404" i="1" s="1"/>
  <c r="M396" i="1"/>
  <c r="AW396" i="1"/>
  <c r="BE396" i="1" s="1"/>
  <c r="M388" i="1"/>
  <c r="AW388" i="1"/>
  <c r="BE388" i="1" s="1"/>
  <c r="M380" i="1"/>
  <c r="AW380" i="1"/>
  <c r="BE380" i="1" s="1"/>
  <c r="M376" i="1"/>
  <c r="AW376" i="1"/>
  <c r="BE376" i="1" s="1"/>
  <c r="M368" i="1"/>
  <c r="AW368" i="1"/>
  <c r="BE368" i="1" s="1"/>
  <c r="M360" i="1"/>
  <c r="AW360" i="1"/>
  <c r="BE360" i="1" s="1"/>
  <c r="M352" i="1"/>
  <c r="AW352" i="1"/>
  <c r="BE352" i="1" s="1"/>
  <c r="M344" i="1"/>
  <c r="AW344" i="1"/>
  <c r="BE344" i="1" s="1"/>
  <c r="M336" i="1"/>
  <c r="AW336" i="1"/>
  <c r="BE336" i="1" s="1"/>
  <c r="M328" i="1"/>
  <c r="AW328" i="1"/>
  <c r="BE328" i="1" s="1"/>
  <c r="M324" i="1"/>
  <c r="AW324" i="1"/>
  <c r="BE324" i="1" s="1"/>
  <c r="M316" i="1"/>
  <c r="AW316" i="1"/>
  <c r="BE316" i="1" s="1"/>
  <c r="M308" i="1"/>
  <c r="AW308" i="1"/>
  <c r="BE308" i="1" s="1"/>
  <c r="M296" i="1"/>
  <c r="AW296" i="1"/>
  <c r="BE296" i="1" s="1"/>
  <c r="M288" i="1"/>
  <c r="AW288" i="1"/>
  <c r="BE288" i="1" s="1"/>
  <c r="M284" i="1"/>
  <c r="AW284" i="1"/>
  <c r="BE284" i="1" s="1"/>
  <c r="M276" i="1"/>
  <c r="AW276" i="1"/>
  <c r="BE276" i="1" s="1"/>
  <c r="M264" i="1"/>
  <c r="AW264" i="1"/>
  <c r="BE264" i="1" s="1"/>
  <c r="M256" i="1"/>
  <c r="AW256" i="1"/>
  <c r="BE256" i="1" s="1"/>
  <c r="M248" i="1"/>
  <c r="AW248" i="1"/>
  <c r="BE248" i="1" s="1"/>
  <c r="M244" i="1"/>
  <c r="AW244" i="1"/>
  <c r="BE244" i="1" s="1"/>
  <c r="M236" i="1"/>
  <c r="AW236" i="1"/>
  <c r="BE236" i="1" s="1"/>
  <c r="M228" i="1"/>
  <c r="AW228" i="1"/>
  <c r="BE228" i="1" s="1"/>
  <c r="M220" i="1"/>
  <c r="AW220" i="1"/>
  <c r="BE220" i="1" s="1"/>
  <c r="M212" i="1"/>
  <c r="AW212" i="1"/>
  <c r="BE212" i="1" s="1"/>
  <c r="M204" i="1"/>
  <c r="AW204" i="1"/>
  <c r="BE204" i="1" s="1"/>
  <c r="M196" i="1"/>
  <c r="AW196" i="1"/>
  <c r="BE196" i="1" s="1"/>
  <c r="M188" i="1"/>
  <c r="AW188" i="1"/>
  <c r="BE188" i="1" s="1"/>
  <c r="M180" i="1"/>
  <c r="AW180" i="1"/>
  <c r="BE180" i="1" s="1"/>
  <c r="M172" i="1"/>
  <c r="AW172" i="1"/>
  <c r="BE172" i="1" s="1"/>
  <c r="M168" i="1"/>
  <c r="AW168" i="1"/>
  <c r="BE168" i="1" s="1"/>
  <c r="M160" i="1"/>
  <c r="AW160" i="1"/>
  <c r="BE160" i="1" s="1"/>
  <c r="M152" i="1"/>
  <c r="AW152" i="1"/>
  <c r="BE152" i="1" s="1"/>
  <c r="M144" i="1"/>
  <c r="AW144" i="1"/>
  <c r="BE144" i="1" s="1"/>
  <c r="M136" i="1"/>
  <c r="AW136" i="1"/>
  <c r="BE136" i="1" s="1"/>
  <c r="M128" i="1"/>
  <c r="AW128" i="1"/>
  <c r="BE128" i="1" s="1"/>
  <c r="M124" i="1"/>
  <c r="AW124" i="1"/>
  <c r="BE124" i="1" s="1"/>
  <c r="M116" i="1"/>
  <c r="AW116" i="1"/>
  <c r="BE116" i="1" s="1"/>
  <c r="M108" i="1"/>
  <c r="AW108" i="1"/>
  <c r="BE108" i="1" s="1"/>
  <c r="M100" i="1"/>
  <c r="AW100" i="1"/>
  <c r="BE100" i="1" s="1"/>
  <c r="M92" i="1"/>
  <c r="AW92" i="1"/>
  <c r="BE92" i="1" s="1"/>
  <c r="M84" i="1"/>
  <c r="AW84" i="1"/>
  <c r="BE84" i="1" s="1"/>
  <c r="M80" i="1"/>
  <c r="AW80" i="1"/>
  <c r="BE80" i="1" s="1"/>
  <c r="M72" i="1"/>
  <c r="AW72" i="1"/>
  <c r="BE72" i="1" s="1"/>
  <c r="M64" i="1"/>
  <c r="AW64" i="1"/>
  <c r="BE64" i="1" s="1"/>
  <c r="M56" i="1"/>
  <c r="AW56" i="1"/>
  <c r="BE56" i="1" s="1"/>
  <c r="M48" i="1"/>
  <c r="AW48" i="1"/>
  <c r="BE48" i="1" s="1"/>
  <c r="M40" i="1"/>
  <c r="AW40" i="1"/>
  <c r="BE40" i="1" s="1"/>
  <c r="M32" i="1"/>
  <c r="AW32" i="1"/>
  <c r="BE32" i="1" s="1"/>
  <c r="M24" i="1"/>
  <c r="AW24" i="1"/>
  <c r="M16" i="1"/>
  <c r="AW16" i="1"/>
  <c r="M8" i="1"/>
  <c r="AW8" i="1"/>
  <c r="BE8" i="1" s="1"/>
  <c r="M499" i="1"/>
  <c r="AW499" i="1"/>
  <c r="BE499" i="1" s="1"/>
  <c r="M491" i="1"/>
  <c r="AW491" i="1"/>
  <c r="BE491" i="1" s="1"/>
  <c r="M483" i="1"/>
  <c r="AW483" i="1"/>
  <c r="BE483" i="1" s="1"/>
  <c r="M475" i="1"/>
  <c r="AW475" i="1"/>
  <c r="BE475" i="1" s="1"/>
  <c r="M467" i="1"/>
  <c r="AW467" i="1"/>
  <c r="BE467" i="1" s="1"/>
  <c r="M459" i="1"/>
  <c r="AW459" i="1"/>
  <c r="BE459" i="1" s="1"/>
  <c r="M451" i="1"/>
  <c r="AW451" i="1"/>
  <c r="BE451" i="1" s="1"/>
  <c r="M447" i="1"/>
  <c r="AW447" i="1"/>
  <c r="BE447" i="1" s="1"/>
  <c r="M439" i="1"/>
  <c r="AW439" i="1"/>
  <c r="BE439" i="1" s="1"/>
  <c r="M431" i="1"/>
  <c r="AW431" i="1"/>
  <c r="BE431" i="1" s="1"/>
  <c r="M423" i="1"/>
  <c r="AW423" i="1"/>
  <c r="BE423" i="1" s="1"/>
  <c r="M419" i="1"/>
  <c r="AW419" i="1"/>
  <c r="BE419" i="1" s="1"/>
  <c r="M411" i="1"/>
  <c r="AW411" i="1"/>
  <c r="BE411" i="1" s="1"/>
  <c r="M403" i="1"/>
  <c r="AW403" i="1"/>
  <c r="BE403" i="1" s="1"/>
  <c r="M395" i="1"/>
  <c r="AW395" i="1"/>
  <c r="BE395" i="1" s="1"/>
  <c r="M387" i="1"/>
  <c r="AW387" i="1"/>
  <c r="BE387" i="1" s="1"/>
  <c r="M379" i="1"/>
  <c r="AW379" i="1"/>
  <c r="BE379" i="1" s="1"/>
  <c r="M371" i="1"/>
  <c r="AW371" i="1"/>
  <c r="BE371" i="1" s="1"/>
  <c r="M363" i="1"/>
  <c r="AW363" i="1"/>
  <c r="BE363" i="1" s="1"/>
  <c r="M355" i="1"/>
  <c r="AW355" i="1"/>
  <c r="BE355" i="1" s="1"/>
  <c r="M347" i="1"/>
  <c r="AW347" i="1"/>
  <c r="BE347" i="1" s="1"/>
  <c r="M339" i="1"/>
  <c r="AW339" i="1"/>
  <c r="BE339" i="1" s="1"/>
  <c r="M331" i="1"/>
  <c r="AW331" i="1"/>
  <c r="BE331" i="1" s="1"/>
  <c r="M323" i="1"/>
  <c r="AW323" i="1"/>
  <c r="BE323" i="1" s="1"/>
  <c r="M315" i="1"/>
  <c r="AW315" i="1"/>
  <c r="BE315" i="1" s="1"/>
  <c r="M307" i="1"/>
  <c r="AW307" i="1"/>
  <c r="BE307" i="1" s="1"/>
  <c r="M299" i="1"/>
  <c r="AW299" i="1"/>
  <c r="BE299" i="1" s="1"/>
  <c r="M291" i="1"/>
  <c r="AW291" i="1"/>
  <c r="BE291" i="1" s="1"/>
  <c r="M283" i="1"/>
  <c r="AW283" i="1"/>
  <c r="BE283" i="1" s="1"/>
  <c r="M275" i="1"/>
  <c r="AW275" i="1"/>
  <c r="BE275" i="1" s="1"/>
  <c r="M267" i="1"/>
  <c r="AW267" i="1"/>
  <c r="BE267" i="1" s="1"/>
  <c r="M259" i="1"/>
  <c r="AW259" i="1"/>
  <c r="BE259" i="1" s="1"/>
  <c r="M255" i="1"/>
  <c r="AW255" i="1"/>
  <c r="BE255" i="1" s="1"/>
  <c r="M247" i="1"/>
  <c r="AW247" i="1"/>
  <c r="BE247" i="1" s="1"/>
  <c r="M239" i="1"/>
  <c r="AW239" i="1"/>
  <c r="BE239" i="1" s="1"/>
  <c r="M231" i="1"/>
  <c r="AW231" i="1"/>
  <c r="BE231" i="1" s="1"/>
  <c r="M223" i="1"/>
  <c r="AW223" i="1"/>
  <c r="BE223" i="1" s="1"/>
  <c r="M215" i="1"/>
  <c r="AW215" i="1"/>
  <c r="BE215" i="1" s="1"/>
  <c r="M207" i="1"/>
  <c r="AW207" i="1"/>
  <c r="BE207" i="1" s="1"/>
  <c r="M199" i="1"/>
  <c r="AW199" i="1"/>
  <c r="BE199" i="1" s="1"/>
  <c r="M191" i="1"/>
  <c r="AW191" i="1"/>
  <c r="BE191" i="1" s="1"/>
  <c r="M183" i="1"/>
  <c r="AW183" i="1"/>
  <c r="BE183" i="1" s="1"/>
  <c r="M175" i="1"/>
  <c r="AW175" i="1"/>
  <c r="BE175" i="1" s="1"/>
  <c r="M167" i="1"/>
  <c r="AW167" i="1"/>
  <c r="BE167" i="1" s="1"/>
  <c r="M163" i="1"/>
  <c r="AW163" i="1"/>
  <c r="BE163" i="1" s="1"/>
  <c r="M155" i="1"/>
  <c r="AW155" i="1"/>
  <c r="BE155" i="1" s="1"/>
  <c r="M147" i="1"/>
  <c r="AW147" i="1"/>
  <c r="BE147" i="1" s="1"/>
  <c r="M139" i="1"/>
  <c r="AW139" i="1"/>
  <c r="BE139" i="1" s="1"/>
  <c r="M131" i="1"/>
  <c r="AW131" i="1"/>
  <c r="BE131" i="1" s="1"/>
  <c r="M127" i="1"/>
  <c r="AW127" i="1"/>
  <c r="BE127" i="1" s="1"/>
  <c r="M119" i="1"/>
  <c r="AW119" i="1"/>
  <c r="BE119" i="1" s="1"/>
  <c r="M111" i="1"/>
  <c r="AW111" i="1"/>
  <c r="BE111" i="1" s="1"/>
  <c r="M103" i="1"/>
  <c r="AW103" i="1"/>
  <c r="BE103" i="1" s="1"/>
  <c r="M95" i="1"/>
  <c r="AW95" i="1"/>
  <c r="BE95" i="1" s="1"/>
  <c r="M87" i="1"/>
  <c r="AW87" i="1"/>
  <c r="BE87" i="1" s="1"/>
  <c r="M79" i="1"/>
  <c r="AW79" i="1"/>
  <c r="BE79" i="1" s="1"/>
  <c r="M71" i="1"/>
  <c r="AW71" i="1"/>
  <c r="BE71" i="1" s="1"/>
  <c r="M63" i="1"/>
  <c r="AW63" i="1"/>
  <c r="BE63" i="1" s="1"/>
  <c r="M59" i="1"/>
  <c r="AW59" i="1"/>
  <c r="BE59" i="1" s="1"/>
  <c r="M51" i="1"/>
  <c r="AW51" i="1"/>
  <c r="BE51" i="1" s="1"/>
  <c r="M43" i="1"/>
  <c r="AW43" i="1"/>
  <c r="BE43" i="1" s="1"/>
  <c r="M39" i="1"/>
  <c r="AW39" i="1"/>
  <c r="BE39" i="1" s="1"/>
  <c r="M31" i="1"/>
  <c r="AW31" i="1"/>
  <c r="M27" i="1"/>
  <c r="AW27" i="1"/>
  <c r="M23" i="1"/>
  <c r="AW23" i="1"/>
  <c r="M15" i="1"/>
  <c r="AW15" i="1"/>
  <c r="M11" i="1"/>
  <c r="AW11" i="1"/>
  <c r="BE11" i="1" s="1"/>
  <c r="M7" i="1"/>
  <c r="AW7" i="1"/>
  <c r="M502" i="1"/>
  <c r="AW502" i="1"/>
  <c r="BE502" i="1" s="1"/>
  <c r="M498" i="1"/>
  <c r="AW498" i="1"/>
  <c r="BE498" i="1" s="1"/>
  <c r="M494" i="1"/>
  <c r="AW494" i="1"/>
  <c r="BE494" i="1" s="1"/>
  <c r="M490" i="1"/>
  <c r="AW490" i="1"/>
  <c r="BE490" i="1" s="1"/>
  <c r="M486" i="1"/>
  <c r="AW486" i="1"/>
  <c r="BE486" i="1" s="1"/>
  <c r="M482" i="1"/>
  <c r="AW482" i="1"/>
  <c r="BE482" i="1" s="1"/>
  <c r="M478" i="1"/>
  <c r="AW478" i="1"/>
  <c r="BE478" i="1" s="1"/>
  <c r="M474" i="1"/>
  <c r="AW474" i="1"/>
  <c r="BE474" i="1" s="1"/>
  <c r="M470" i="1"/>
  <c r="AW470" i="1"/>
  <c r="BE470" i="1" s="1"/>
  <c r="M466" i="1"/>
  <c r="AW466" i="1"/>
  <c r="BE466" i="1" s="1"/>
  <c r="M462" i="1"/>
  <c r="AW462" i="1"/>
  <c r="BE462" i="1" s="1"/>
  <c r="M458" i="1"/>
  <c r="AW458" i="1"/>
  <c r="BE458" i="1" s="1"/>
  <c r="M454" i="1"/>
  <c r="AW454" i="1"/>
  <c r="BE454" i="1" s="1"/>
  <c r="M450" i="1"/>
  <c r="AW450" i="1"/>
  <c r="BE450" i="1" s="1"/>
  <c r="M446" i="1"/>
  <c r="AW446" i="1"/>
  <c r="BE446" i="1" s="1"/>
  <c r="M442" i="1"/>
  <c r="AW442" i="1"/>
  <c r="BE442" i="1" s="1"/>
  <c r="M438" i="1"/>
  <c r="AW438" i="1"/>
  <c r="BE438" i="1" s="1"/>
  <c r="M434" i="1"/>
  <c r="AW434" i="1"/>
  <c r="BE434" i="1" s="1"/>
  <c r="M430" i="1"/>
  <c r="AW430" i="1"/>
  <c r="BE430" i="1" s="1"/>
  <c r="M426" i="1"/>
  <c r="AW426" i="1"/>
  <c r="BE426" i="1" s="1"/>
  <c r="M422" i="1"/>
  <c r="AW422" i="1"/>
  <c r="BE422" i="1" s="1"/>
  <c r="M418" i="1"/>
  <c r="AW418" i="1"/>
  <c r="BE418" i="1" s="1"/>
  <c r="M414" i="1"/>
  <c r="AW414" i="1"/>
  <c r="BE414" i="1" s="1"/>
  <c r="M410" i="1"/>
  <c r="AW410" i="1"/>
  <c r="BE410" i="1" s="1"/>
  <c r="M406" i="1"/>
  <c r="AW406" i="1"/>
  <c r="BE406" i="1" s="1"/>
  <c r="M402" i="1"/>
  <c r="AW402" i="1"/>
  <c r="BE402" i="1" s="1"/>
  <c r="M398" i="1"/>
  <c r="AW398" i="1"/>
  <c r="BE398" i="1" s="1"/>
  <c r="M394" i="1"/>
  <c r="AW394" i="1"/>
  <c r="BE394" i="1" s="1"/>
  <c r="M390" i="1"/>
  <c r="AW390" i="1"/>
  <c r="BE390" i="1" s="1"/>
  <c r="M386" i="1"/>
  <c r="AW386" i="1"/>
  <c r="BE386" i="1" s="1"/>
  <c r="M382" i="1"/>
  <c r="AW382" i="1"/>
  <c r="BE382" i="1" s="1"/>
  <c r="M378" i="1"/>
  <c r="AW378" i="1"/>
  <c r="BE378" i="1" s="1"/>
  <c r="M374" i="1"/>
  <c r="AW374" i="1"/>
  <c r="BE374" i="1" s="1"/>
  <c r="M370" i="1"/>
  <c r="AW370" i="1"/>
  <c r="BE370" i="1" s="1"/>
  <c r="M366" i="1"/>
  <c r="AW366" i="1"/>
  <c r="BE366" i="1" s="1"/>
  <c r="M362" i="1"/>
  <c r="AW362" i="1"/>
  <c r="BE362" i="1" s="1"/>
  <c r="M358" i="1"/>
  <c r="AW358" i="1"/>
  <c r="BE358" i="1" s="1"/>
  <c r="M354" i="1"/>
  <c r="AW354" i="1"/>
  <c r="BE354" i="1" s="1"/>
  <c r="M350" i="1"/>
  <c r="AW350" i="1"/>
  <c r="BE350" i="1" s="1"/>
  <c r="M346" i="1"/>
  <c r="AW346" i="1"/>
  <c r="BE346" i="1" s="1"/>
  <c r="M342" i="1"/>
  <c r="AW342" i="1"/>
  <c r="BE342" i="1" s="1"/>
  <c r="M338" i="1"/>
  <c r="AW338" i="1"/>
  <c r="BE338" i="1" s="1"/>
  <c r="M334" i="1"/>
  <c r="AW334" i="1"/>
  <c r="BE334" i="1" s="1"/>
  <c r="M330" i="1"/>
  <c r="AW330" i="1"/>
  <c r="BE330" i="1" s="1"/>
  <c r="M326" i="1"/>
  <c r="AW326" i="1"/>
  <c r="BE326" i="1" s="1"/>
  <c r="M322" i="1"/>
  <c r="AW322" i="1"/>
  <c r="BE322" i="1" s="1"/>
  <c r="M318" i="1"/>
  <c r="AW318" i="1"/>
  <c r="BE318" i="1" s="1"/>
  <c r="M314" i="1"/>
  <c r="AW314" i="1"/>
  <c r="BE314" i="1" s="1"/>
  <c r="M310" i="1"/>
  <c r="AW310" i="1"/>
  <c r="BE310" i="1" s="1"/>
  <c r="M306" i="1"/>
  <c r="AW306" i="1"/>
  <c r="BE306" i="1" s="1"/>
  <c r="M302" i="1"/>
  <c r="AW302" i="1"/>
  <c r="BE302" i="1" s="1"/>
  <c r="M298" i="1"/>
  <c r="AW298" i="1"/>
  <c r="BE298" i="1" s="1"/>
  <c r="M294" i="1"/>
  <c r="AW294" i="1"/>
  <c r="BE294" i="1" s="1"/>
  <c r="M290" i="1"/>
  <c r="AW290" i="1"/>
  <c r="BE290" i="1" s="1"/>
  <c r="M286" i="1"/>
  <c r="AW286" i="1"/>
  <c r="BE286" i="1" s="1"/>
  <c r="M282" i="1"/>
  <c r="AW282" i="1"/>
  <c r="BE282" i="1" s="1"/>
  <c r="M278" i="1"/>
  <c r="AW278" i="1"/>
  <c r="BE278" i="1" s="1"/>
  <c r="M274" i="1"/>
  <c r="AW274" i="1"/>
  <c r="BE274" i="1" s="1"/>
  <c r="M270" i="1"/>
  <c r="AW270" i="1"/>
  <c r="BE270" i="1" s="1"/>
  <c r="M266" i="1"/>
  <c r="AW266" i="1"/>
  <c r="BE266" i="1" s="1"/>
  <c r="M262" i="1"/>
  <c r="AW262" i="1"/>
  <c r="BE262" i="1" s="1"/>
  <c r="M258" i="1"/>
  <c r="AW258" i="1"/>
  <c r="BE258" i="1" s="1"/>
  <c r="M254" i="1"/>
  <c r="AW254" i="1"/>
  <c r="BE254" i="1" s="1"/>
  <c r="M250" i="1"/>
  <c r="AW250" i="1"/>
  <c r="BE250" i="1" s="1"/>
  <c r="M246" i="1"/>
  <c r="AW246" i="1"/>
  <c r="BE246" i="1" s="1"/>
  <c r="M242" i="1"/>
  <c r="AW242" i="1"/>
  <c r="BE242" i="1" s="1"/>
  <c r="M238" i="1"/>
  <c r="AW238" i="1"/>
  <c r="BE238" i="1" s="1"/>
  <c r="M234" i="1"/>
  <c r="AW234" i="1"/>
  <c r="BE234" i="1" s="1"/>
  <c r="M230" i="1"/>
  <c r="AW230" i="1"/>
  <c r="BE230" i="1" s="1"/>
  <c r="M226" i="1"/>
  <c r="AW226" i="1"/>
  <c r="BE226" i="1" s="1"/>
  <c r="M222" i="1"/>
  <c r="AW222" i="1"/>
  <c r="BE222" i="1" s="1"/>
  <c r="M218" i="1"/>
  <c r="AW218" i="1"/>
  <c r="BE218" i="1" s="1"/>
  <c r="M214" i="1"/>
  <c r="AW214" i="1"/>
  <c r="BE214" i="1" s="1"/>
  <c r="M210" i="1"/>
  <c r="AW210" i="1"/>
  <c r="BE210" i="1" s="1"/>
  <c r="M206" i="1"/>
  <c r="AW206" i="1"/>
  <c r="BE206" i="1" s="1"/>
  <c r="M202" i="1"/>
  <c r="AW202" i="1"/>
  <c r="BE202" i="1" s="1"/>
  <c r="M198" i="1"/>
  <c r="AW198" i="1"/>
  <c r="BE198" i="1" s="1"/>
  <c r="M194" i="1"/>
  <c r="AW194" i="1"/>
  <c r="BE194" i="1" s="1"/>
  <c r="M190" i="1"/>
  <c r="AW190" i="1"/>
  <c r="BE190" i="1" s="1"/>
  <c r="M186" i="1"/>
  <c r="AW186" i="1"/>
  <c r="BE186" i="1" s="1"/>
  <c r="M182" i="1"/>
  <c r="AW182" i="1"/>
  <c r="BE182" i="1" s="1"/>
  <c r="M178" i="1"/>
  <c r="AW178" i="1"/>
  <c r="BE178" i="1" s="1"/>
  <c r="M174" i="1"/>
  <c r="AW174" i="1"/>
  <c r="BE174" i="1" s="1"/>
  <c r="M170" i="1"/>
  <c r="AW170" i="1"/>
  <c r="BE170" i="1" s="1"/>
  <c r="M166" i="1"/>
  <c r="AW166" i="1"/>
  <c r="BE166" i="1" s="1"/>
  <c r="M162" i="1"/>
  <c r="AW162" i="1"/>
  <c r="BE162" i="1" s="1"/>
  <c r="M158" i="1"/>
  <c r="AW158" i="1"/>
  <c r="BE158" i="1" s="1"/>
  <c r="M154" i="1"/>
  <c r="AW154" i="1"/>
  <c r="BE154" i="1" s="1"/>
  <c r="M150" i="1"/>
  <c r="AW150" i="1"/>
  <c r="BE150" i="1" s="1"/>
  <c r="M146" i="1"/>
  <c r="AW146" i="1"/>
  <c r="BE146" i="1" s="1"/>
  <c r="M142" i="1"/>
  <c r="AW142" i="1"/>
  <c r="BE142" i="1" s="1"/>
  <c r="M138" i="1"/>
  <c r="AW138" i="1"/>
  <c r="BE138" i="1" s="1"/>
  <c r="M134" i="1"/>
  <c r="AW134" i="1"/>
  <c r="BE134" i="1" s="1"/>
  <c r="M130" i="1"/>
  <c r="AW130" i="1"/>
  <c r="BE130" i="1" s="1"/>
  <c r="M126" i="1"/>
  <c r="AW126" i="1"/>
  <c r="BE126" i="1" s="1"/>
  <c r="M122" i="1"/>
  <c r="AW122" i="1"/>
  <c r="BE122" i="1" s="1"/>
  <c r="M118" i="1"/>
  <c r="AW118" i="1"/>
  <c r="BE118" i="1" s="1"/>
  <c r="M114" i="1"/>
  <c r="AW114" i="1"/>
  <c r="BE114" i="1" s="1"/>
  <c r="M110" i="1"/>
  <c r="AW110" i="1"/>
  <c r="BE110" i="1" s="1"/>
  <c r="M106" i="1"/>
  <c r="AW106" i="1"/>
  <c r="BE106" i="1" s="1"/>
  <c r="M102" i="1"/>
  <c r="AW102" i="1"/>
  <c r="BE102" i="1" s="1"/>
  <c r="M98" i="1"/>
  <c r="AW98" i="1"/>
  <c r="BE98" i="1" s="1"/>
  <c r="M94" i="1"/>
  <c r="AW94" i="1"/>
  <c r="BE94" i="1" s="1"/>
  <c r="M90" i="1"/>
  <c r="AW90" i="1"/>
  <c r="BE90" i="1" s="1"/>
  <c r="M86" i="1"/>
  <c r="AW86" i="1"/>
  <c r="BE86" i="1" s="1"/>
  <c r="M82" i="1"/>
  <c r="AW82" i="1"/>
  <c r="BE82" i="1" s="1"/>
  <c r="M78" i="1"/>
  <c r="AW78" i="1"/>
  <c r="BE78" i="1" s="1"/>
  <c r="M74" i="1"/>
  <c r="AW74" i="1"/>
  <c r="BE74" i="1" s="1"/>
  <c r="M70" i="1"/>
  <c r="AW70" i="1"/>
  <c r="BE70" i="1" s="1"/>
  <c r="M66" i="1"/>
  <c r="AW66" i="1"/>
  <c r="BE66" i="1" s="1"/>
  <c r="M62" i="1"/>
  <c r="AW62" i="1"/>
  <c r="BE62" i="1" s="1"/>
  <c r="M58" i="1"/>
  <c r="AW58" i="1"/>
  <c r="BE58" i="1" s="1"/>
  <c r="M54" i="1"/>
  <c r="AW54" i="1"/>
  <c r="BE54" i="1" s="1"/>
  <c r="M50" i="1"/>
  <c r="AW50" i="1"/>
  <c r="BE50" i="1" s="1"/>
  <c r="M46" i="1"/>
  <c r="AW46" i="1"/>
  <c r="BE46" i="1" s="1"/>
  <c r="M42" i="1"/>
  <c r="AW42" i="1"/>
  <c r="BE42" i="1" s="1"/>
  <c r="M38" i="1"/>
  <c r="AW38" i="1"/>
  <c r="BE38" i="1" s="1"/>
  <c r="M34" i="1"/>
  <c r="AW34" i="1"/>
  <c r="BE34" i="1" s="1"/>
  <c r="M30" i="1"/>
  <c r="AW30" i="1"/>
  <c r="M26" i="1"/>
  <c r="AW26" i="1"/>
  <c r="M22" i="1"/>
  <c r="AW22" i="1"/>
  <c r="M18" i="1"/>
  <c r="AW18" i="1"/>
  <c r="M14" i="1"/>
  <c r="AW14" i="1"/>
  <c r="M10" i="1"/>
  <c r="AW10" i="1"/>
  <c r="M6" i="1"/>
  <c r="AW6" i="1"/>
  <c r="M497" i="1"/>
  <c r="AW497" i="1"/>
  <c r="BE497" i="1" s="1"/>
  <c r="M485" i="1"/>
  <c r="AW485" i="1"/>
  <c r="BE485" i="1" s="1"/>
  <c r="M477" i="1"/>
  <c r="AW477" i="1"/>
  <c r="BE477" i="1" s="1"/>
  <c r="M465" i="1"/>
  <c r="AW465" i="1"/>
  <c r="BE465" i="1" s="1"/>
  <c r="M453" i="1"/>
  <c r="AW453" i="1"/>
  <c r="BE453" i="1" s="1"/>
  <c r="M441" i="1"/>
  <c r="AW441" i="1"/>
  <c r="BE441" i="1" s="1"/>
  <c r="M429" i="1"/>
  <c r="AW429" i="1"/>
  <c r="BE429" i="1" s="1"/>
  <c r="M417" i="1"/>
  <c r="AW417" i="1"/>
  <c r="BE417" i="1" s="1"/>
  <c r="M409" i="1"/>
  <c r="AW409" i="1"/>
  <c r="BE409" i="1" s="1"/>
  <c r="M397" i="1"/>
  <c r="AW397" i="1"/>
  <c r="BE397" i="1" s="1"/>
  <c r="M385" i="1"/>
  <c r="AW385" i="1"/>
  <c r="BE385" i="1" s="1"/>
  <c r="M373" i="1"/>
  <c r="AW373" i="1"/>
  <c r="BE373" i="1" s="1"/>
  <c r="M361" i="1"/>
  <c r="AW361" i="1"/>
  <c r="BE361" i="1" s="1"/>
  <c r="M349" i="1"/>
  <c r="AW349" i="1"/>
  <c r="BE349" i="1" s="1"/>
  <c r="M337" i="1"/>
  <c r="AW337" i="1"/>
  <c r="BE337" i="1" s="1"/>
  <c r="M325" i="1"/>
  <c r="AW325" i="1"/>
  <c r="BE325" i="1" s="1"/>
  <c r="M317" i="1"/>
  <c r="AW317" i="1"/>
  <c r="BE317" i="1" s="1"/>
  <c r="M305" i="1"/>
  <c r="AW305" i="1"/>
  <c r="BE305" i="1" s="1"/>
  <c r="M293" i="1"/>
  <c r="AW293" i="1"/>
  <c r="BE293" i="1" s="1"/>
  <c r="M281" i="1"/>
  <c r="AW281" i="1"/>
  <c r="BE281" i="1" s="1"/>
  <c r="M269" i="1"/>
  <c r="AW269" i="1"/>
  <c r="BE269" i="1" s="1"/>
  <c r="M257" i="1"/>
  <c r="AW257" i="1"/>
  <c r="BE257" i="1" s="1"/>
  <c r="M253" i="1"/>
  <c r="AW253" i="1"/>
  <c r="BE253" i="1" s="1"/>
  <c r="M241" i="1"/>
  <c r="AW241" i="1"/>
  <c r="BE241" i="1" s="1"/>
  <c r="M229" i="1"/>
  <c r="AW229" i="1"/>
  <c r="BE229" i="1" s="1"/>
  <c r="M221" i="1"/>
  <c r="AW221" i="1"/>
  <c r="BE221" i="1" s="1"/>
  <c r="M205" i="1"/>
  <c r="AW205" i="1"/>
  <c r="BE205" i="1" s="1"/>
  <c r="M193" i="1"/>
  <c r="AW193" i="1"/>
  <c r="BE193" i="1" s="1"/>
  <c r="M181" i="1"/>
  <c r="AW181" i="1"/>
  <c r="BE181" i="1" s="1"/>
  <c r="M169" i="1"/>
  <c r="AW169" i="1"/>
  <c r="BE169" i="1" s="1"/>
  <c r="M157" i="1"/>
  <c r="AW157" i="1"/>
  <c r="BE157" i="1" s="1"/>
  <c r="M149" i="1"/>
  <c r="AW149" i="1"/>
  <c r="BE149" i="1" s="1"/>
  <c r="M137" i="1"/>
  <c r="AW137" i="1"/>
  <c r="BE137" i="1" s="1"/>
  <c r="M125" i="1"/>
  <c r="AW125" i="1"/>
  <c r="BE125" i="1" s="1"/>
  <c r="M117" i="1"/>
  <c r="AW117" i="1"/>
  <c r="BE117" i="1" s="1"/>
  <c r="M105" i="1"/>
  <c r="AW105" i="1"/>
  <c r="BE105" i="1" s="1"/>
  <c r="M93" i="1"/>
  <c r="AW93" i="1"/>
  <c r="BE93" i="1" s="1"/>
  <c r="M81" i="1"/>
  <c r="AW81" i="1"/>
  <c r="BE81" i="1" s="1"/>
  <c r="M73" i="1"/>
  <c r="AW73" i="1"/>
  <c r="BE73" i="1" s="1"/>
  <c r="M61" i="1"/>
  <c r="AW61" i="1"/>
  <c r="BE61" i="1" s="1"/>
  <c r="M49" i="1"/>
  <c r="AW49" i="1"/>
  <c r="BE49" i="1" s="1"/>
  <c r="M41" i="1"/>
  <c r="AW41" i="1"/>
  <c r="BE41" i="1" s="1"/>
  <c r="M29" i="1"/>
  <c r="AW29" i="1"/>
  <c r="BE29" i="1" s="1"/>
  <c r="M21" i="1"/>
  <c r="AW21" i="1"/>
  <c r="BE21" i="1" s="1"/>
  <c r="M9" i="1"/>
  <c r="AW9" i="1"/>
  <c r="AU16" i="6"/>
  <c r="AI16" i="6"/>
  <c r="BI14" i="6" s="1"/>
  <c r="W16" i="6"/>
  <c r="BF14" i="6" s="1"/>
  <c r="P16" i="6"/>
  <c r="AQ16" i="6"/>
  <c r="BK14" i="6" s="1"/>
  <c r="AM16" i="6"/>
  <c r="BJ14" i="6" s="1"/>
  <c r="AA16" i="6"/>
  <c r="BG14" i="6" s="1"/>
  <c r="AE16" i="6"/>
  <c r="BH14" i="6" s="1"/>
  <c r="S16" i="6"/>
  <c r="BE14" i="6" s="1"/>
  <c r="AU21" i="6"/>
  <c r="AE21" i="6"/>
  <c r="BH19" i="6" s="1"/>
  <c r="W21" i="6"/>
  <c r="BF19" i="6" s="1"/>
  <c r="S21" i="6"/>
  <c r="BE19" i="6" s="1"/>
  <c r="AQ21" i="6"/>
  <c r="BK19" i="6" s="1"/>
  <c r="AM21" i="6"/>
  <c r="BJ19" i="6" s="1"/>
  <c r="P21" i="6"/>
  <c r="AI21" i="6"/>
  <c r="BI19" i="6" s="1"/>
  <c r="AA21" i="6"/>
  <c r="BG19" i="6" s="1"/>
  <c r="AQ18" i="6"/>
  <c r="BK16" i="6" s="1"/>
  <c r="AM18" i="6"/>
  <c r="BJ16" i="6" s="1"/>
  <c r="AE18" i="6"/>
  <c r="BH16" i="6" s="1"/>
  <c r="P18" i="6"/>
  <c r="W18" i="6"/>
  <c r="BF16" i="6" s="1"/>
  <c r="AA18" i="6"/>
  <c r="BG16" i="6" s="1"/>
  <c r="AU18" i="6"/>
  <c r="AX18" i="6" s="1"/>
  <c r="S18" i="6"/>
  <c r="BE16" i="6" s="1"/>
  <c r="AI18" i="6"/>
  <c r="BI16" i="6" s="1"/>
  <c r="AI19" i="6"/>
  <c r="BI17" i="6" s="1"/>
  <c r="AE19" i="6"/>
  <c r="BH17" i="6" s="1"/>
  <c r="S19" i="6"/>
  <c r="BE17" i="6" s="1"/>
  <c r="P19" i="6"/>
  <c r="AU19" i="6"/>
  <c r="AQ19" i="6"/>
  <c r="BK17" i="6" s="1"/>
  <c r="AA19" i="6"/>
  <c r="BG17" i="6" s="1"/>
  <c r="W19" i="6"/>
  <c r="BF17" i="6" s="1"/>
  <c r="AM19" i="6"/>
  <c r="BJ17" i="6" s="1"/>
  <c r="M3" i="1"/>
  <c r="Z12" i="1" s="1"/>
  <c r="AF12" i="1" s="1"/>
  <c r="X19" i="3" s="1"/>
  <c r="AV18" i="5"/>
  <c r="AU17" i="6"/>
  <c r="P17" i="6"/>
  <c r="AA17" i="6"/>
  <c r="BG15" i="6" s="1"/>
  <c r="W17" i="6"/>
  <c r="BF15" i="6" s="1"/>
  <c r="AQ17" i="6"/>
  <c r="BK15" i="6" s="1"/>
  <c r="AI17" i="6"/>
  <c r="BI15" i="6" s="1"/>
  <c r="AM17" i="6"/>
  <c r="BJ15" i="6" s="1"/>
  <c r="S17" i="6"/>
  <c r="BE15" i="6" s="1"/>
  <c r="AE17" i="6"/>
  <c r="BH15" i="6" s="1"/>
  <c r="AI24" i="6"/>
  <c r="BI22" i="6" s="1"/>
  <c r="W24" i="6"/>
  <c r="BF22" i="6" s="1"/>
  <c r="AQ24" i="6"/>
  <c r="BK22" i="6" s="1"/>
  <c r="AM24" i="6"/>
  <c r="BJ22" i="6" s="1"/>
  <c r="AA24" i="6"/>
  <c r="BG22" i="6" s="1"/>
  <c r="AE24" i="6"/>
  <c r="BH22" i="6" s="1"/>
  <c r="AU24" i="6"/>
  <c r="P24" i="6"/>
  <c r="S24" i="6"/>
  <c r="BE22" i="6" s="1"/>
  <c r="S6" i="1"/>
  <c r="AQ22" i="6"/>
  <c r="BK20" i="6" s="1"/>
  <c r="AA22" i="6"/>
  <c r="BG20" i="6" s="1"/>
  <c r="AE22" i="6"/>
  <c r="BH20" i="6" s="1"/>
  <c r="W22" i="6"/>
  <c r="BF20" i="6" s="1"/>
  <c r="AI22" i="6"/>
  <c r="BI20" i="6" s="1"/>
  <c r="AM22" i="6"/>
  <c r="BJ20" i="6" s="1"/>
  <c r="AU22" i="6"/>
  <c r="S22" i="6"/>
  <c r="BE20" i="6" s="1"/>
  <c r="P22" i="6"/>
  <c r="S20" i="6"/>
  <c r="BE18" i="6" s="1"/>
  <c r="W20" i="6"/>
  <c r="BF18" i="6" s="1"/>
  <c r="AM20" i="6"/>
  <c r="BJ18" i="6" s="1"/>
  <c r="P20" i="6"/>
  <c r="AU20" i="6"/>
  <c r="AI20" i="6"/>
  <c r="BI18" i="6" s="1"/>
  <c r="AA20" i="6"/>
  <c r="BG18" i="6" s="1"/>
  <c r="AE20" i="6"/>
  <c r="BH18" i="6" s="1"/>
  <c r="AQ20" i="6"/>
  <c r="BK18" i="6" s="1"/>
  <c r="S5" i="1"/>
  <c r="T5" i="1" s="1"/>
  <c r="N18" i="5" s="1"/>
  <c r="BE54" i="6"/>
  <c r="BG54" i="6" s="1"/>
  <c r="BG55" i="6" s="1"/>
  <c r="N55" i="6" s="1"/>
  <c r="AI23" i="6"/>
  <c r="BI21" i="6" s="1"/>
  <c r="W23" i="6"/>
  <c r="BF21" i="6" s="1"/>
  <c r="P23" i="6"/>
  <c r="AQ23" i="6"/>
  <c r="BK21" i="6" s="1"/>
  <c r="AM23" i="6"/>
  <c r="BJ21" i="6" s="1"/>
  <c r="AE23" i="6"/>
  <c r="BH21" i="6" s="1"/>
  <c r="S23" i="6"/>
  <c r="BE21" i="6" s="1"/>
  <c r="AA23" i="6"/>
  <c r="BG21" i="6" s="1"/>
  <c r="AU23" i="6"/>
  <c r="B632" i="7"/>
  <c r="B247" i="7"/>
  <c r="B2" i="7"/>
  <c r="B142" i="7"/>
  <c r="B352" i="7"/>
  <c r="B177" i="7"/>
  <c r="B3" i="5"/>
  <c r="B212" i="7"/>
  <c r="B387" i="7"/>
  <c r="B72" i="7"/>
  <c r="B282" i="7"/>
  <c r="B317" i="7"/>
  <c r="B3" i="4"/>
  <c r="B527" i="7"/>
  <c r="B492" i="7"/>
  <c r="B422" i="7"/>
  <c r="B457" i="7"/>
  <c r="B3" i="6"/>
  <c r="B107" i="7"/>
  <c r="B667" i="7"/>
  <c r="B37" i="7"/>
  <c r="B562" i="7"/>
  <c r="BE33" i="5"/>
  <c r="R35" i="5"/>
  <c r="BF33" i="5" s="1"/>
  <c r="Z35" i="5"/>
  <c r="BH33" i="5" s="1"/>
  <c r="AR35" i="5"/>
  <c r="BL33" i="5" s="1"/>
  <c r="AV35" i="5"/>
  <c r="BM33" i="5" s="1"/>
  <c r="BE29" i="5"/>
  <c r="BE52" i="6"/>
  <c r="R31" i="5"/>
  <c r="BF29" i="5" s="1"/>
  <c r="Z31" i="5"/>
  <c r="BH29" i="5" s="1"/>
  <c r="AR31" i="5"/>
  <c r="BL29" i="5" s="1"/>
  <c r="AV31" i="5"/>
  <c r="BM29" i="5" s="1"/>
  <c r="BE32" i="5"/>
  <c r="R34" i="5"/>
  <c r="BF32" i="5" s="1"/>
  <c r="Z34" i="5"/>
  <c r="BH32" i="5" s="1"/>
  <c r="AR34" i="5"/>
  <c r="BL32" i="5" s="1"/>
  <c r="AV34" i="5"/>
  <c r="BM32" i="5" s="1"/>
  <c r="BE31" i="5"/>
  <c r="R33" i="5"/>
  <c r="BF31" i="5" s="1"/>
  <c r="Z33" i="5"/>
  <c r="BH31" i="5" s="1"/>
  <c r="AR33" i="5"/>
  <c r="BL31" i="5" s="1"/>
  <c r="AV33" i="5"/>
  <c r="BM31" i="5" s="1"/>
  <c r="BE34" i="5"/>
  <c r="AV36" i="5"/>
  <c r="BM34" i="5" s="1"/>
  <c r="R36" i="5"/>
  <c r="BF34" i="5" s="1"/>
  <c r="AR36" i="5"/>
  <c r="BL34" i="5" s="1"/>
  <c r="Z36" i="5"/>
  <c r="BH34" i="5" s="1"/>
  <c r="BE30" i="5"/>
  <c r="AR32" i="5"/>
  <c r="BL30" i="5" s="1"/>
  <c r="Z32" i="5"/>
  <c r="BH30" i="5" s="1"/>
  <c r="AV32" i="5"/>
  <c r="BM30" i="5" s="1"/>
  <c r="R32" i="5"/>
  <c r="BF30" i="5" s="1"/>
  <c r="BE35" i="5"/>
  <c r="AR37" i="5"/>
  <c r="BL35" i="5" s="1"/>
  <c r="AV37" i="5"/>
  <c r="BM35" i="5" s="1"/>
  <c r="R37" i="5"/>
  <c r="BF35" i="5" s="1"/>
  <c r="Z37" i="5"/>
  <c r="BH35" i="5" s="1"/>
  <c r="T6" i="1"/>
  <c r="AE18" i="5" s="1"/>
  <c r="AX16" i="6" l="1"/>
  <c r="AX17" i="6"/>
  <c r="BE3" i="1"/>
  <c r="Z257" i="1"/>
  <c r="Z29" i="1"/>
  <c r="AF29" i="1" s="1"/>
  <c r="X36" i="3" s="1"/>
  <c r="Z49" i="1"/>
  <c r="Z73" i="1"/>
  <c r="Z205" i="1"/>
  <c r="Z34" i="1"/>
  <c r="Z162" i="1"/>
  <c r="Z450" i="1"/>
  <c r="Z258" i="1"/>
  <c r="Z130" i="1"/>
  <c r="Z209" i="1"/>
  <c r="Z3" i="1"/>
  <c r="Z290" i="1"/>
  <c r="CC4" i="8"/>
  <c r="CC17" i="8"/>
  <c r="CC5" i="8"/>
  <c r="CC2" i="8"/>
  <c r="CC16" i="8"/>
  <c r="Z360" i="1"/>
  <c r="Z226" i="1"/>
  <c r="Z379" i="1"/>
  <c r="Z123" i="1"/>
  <c r="Z211" i="1"/>
  <c r="Z98" i="1"/>
  <c r="Z39" i="1"/>
  <c r="Z386" i="1"/>
  <c r="Z380" i="1"/>
  <c r="BE33" i="1"/>
  <c r="CC15" i="8"/>
  <c r="CC14" i="8"/>
  <c r="CC13" i="8"/>
  <c r="CC12" i="8"/>
  <c r="CC11" i="8"/>
  <c r="CC10" i="8"/>
  <c r="CC9" i="8"/>
  <c r="CC8" i="8"/>
  <c r="CC7" i="8"/>
  <c r="Z409" i="1"/>
  <c r="Z50" i="1"/>
  <c r="Z467" i="1"/>
  <c r="Z253" i="1"/>
  <c r="Z337" i="1"/>
  <c r="Z18" i="1"/>
  <c r="AF18" i="1" s="1"/>
  <c r="X25" i="3" s="1"/>
  <c r="Z82" i="1"/>
  <c r="Z45" i="1"/>
  <c r="Z96" i="1"/>
  <c r="Z64" i="1"/>
  <c r="Z293" i="1"/>
  <c r="Z66" i="1"/>
  <c r="Z194" i="1"/>
  <c r="Z322" i="1"/>
  <c r="Z228" i="1"/>
  <c r="Z389" i="1"/>
  <c r="Z295" i="1"/>
  <c r="Z204" i="1"/>
  <c r="Z381" i="1"/>
  <c r="Z117" i="1"/>
  <c r="Z181" i="1"/>
  <c r="Z361" i="1"/>
  <c r="Z429" i="1"/>
  <c r="Z497" i="1"/>
  <c r="Z58" i="1"/>
  <c r="Z90" i="1"/>
  <c r="Z138" i="1"/>
  <c r="Z186" i="1"/>
  <c r="Z218" i="1"/>
  <c r="Z266" i="1"/>
  <c r="Z314" i="1"/>
  <c r="Z362" i="1"/>
  <c r="Z410" i="1"/>
  <c r="Z458" i="1"/>
  <c r="Z27" i="1"/>
  <c r="AF27" i="1" s="1"/>
  <c r="X34" i="3" s="1"/>
  <c r="Z139" i="1"/>
  <c r="Z199" i="1"/>
  <c r="Z259" i="1"/>
  <c r="Z323" i="1"/>
  <c r="Z387" i="1"/>
  <c r="Z475" i="1"/>
  <c r="Z56" i="1"/>
  <c r="Z144" i="1"/>
  <c r="Z188" i="1"/>
  <c r="Z316" i="1"/>
  <c r="Z388" i="1"/>
  <c r="Z436" i="1"/>
  <c r="Z496" i="1"/>
  <c r="Z101" i="1"/>
  <c r="Z197" i="1"/>
  <c r="Z285" i="1"/>
  <c r="Z433" i="1"/>
  <c r="Z501" i="1"/>
  <c r="Z55" i="1"/>
  <c r="Z107" i="1"/>
  <c r="Z195" i="1"/>
  <c r="Z243" i="1"/>
  <c r="Z279" i="1"/>
  <c r="Z311" i="1"/>
  <c r="Z327" i="1"/>
  <c r="Z375" i="1"/>
  <c r="Z391" i="1"/>
  <c r="Z407" i="1"/>
  <c r="Z427" i="1"/>
  <c r="Z14" i="1"/>
  <c r="AF14" i="1" s="1"/>
  <c r="X21" i="3" s="1"/>
  <c r="Z46" i="1"/>
  <c r="Z78" i="1"/>
  <c r="Z110" i="1"/>
  <c r="Z142" i="1"/>
  <c r="Z174" i="1"/>
  <c r="Z206" i="1"/>
  <c r="Z238" i="1"/>
  <c r="Z270" i="1"/>
  <c r="Z302" i="1"/>
  <c r="Z338" i="1"/>
  <c r="Z402" i="1"/>
  <c r="Z466" i="1"/>
  <c r="Z128" i="1"/>
  <c r="Z264" i="1"/>
  <c r="Z392" i="1"/>
  <c r="Z85" i="1"/>
  <c r="Z437" i="1"/>
  <c r="Z59" i="1"/>
  <c r="Z147" i="1"/>
  <c r="Z231" i="1"/>
  <c r="Z315" i="1"/>
  <c r="Z403" i="1"/>
  <c r="Z487" i="1"/>
  <c r="Z84" i="1"/>
  <c r="Z252" i="1"/>
  <c r="Z412" i="1"/>
  <c r="Z446" i="1"/>
  <c r="Z430" i="1"/>
  <c r="Z414" i="1"/>
  <c r="Z398" i="1"/>
  <c r="Z382" i="1"/>
  <c r="Z366" i="1"/>
  <c r="Z350" i="1"/>
  <c r="Z334" i="1"/>
  <c r="Z9" i="1"/>
  <c r="AF9" i="1" s="1"/>
  <c r="X16" i="3" s="1"/>
  <c r="Z137" i="1"/>
  <c r="Z229" i="1"/>
  <c r="Z317" i="1"/>
  <c r="Z477" i="1"/>
  <c r="Z26" i="1"/>
  <c r="AF26" i="1" s="1"/>
  <c r="X33" i="3" s="1"/>
  <c r="Z122" i="1"/>
  <c r="Z170" i="1"/>
  <c r="Z234" i="1"/>
  <c r="Z282" i="1"/>
  <c r="Z346" i="1"/>
  <c r="Z394" i="1"/>
  <c r="Z442" i="1"/>
  <c r="Z490" i="1"/>
  <c r="Z155" i="1"/>
  <c r="Z215" i="1"/>
  <c r="Z291" i="1"/>
  <c r="Z355" i="1"/>
  <c r="Z419" i="1"/>
  <c r="Z491" i="1"/>
  <c r="Z100" i="1"/>
  <c r="Z172" i="1"/>
  <c r="Z248" i="1"/>
  <c r="Z376" i="1"/>
  <c r="Z404" i="1"/>
  <c r="Z468" i="1"/>
  <c r="Z57" i="1"/>
  <c r="Z173" i="1"/>
  <c r="Z261" i="1"/>
  <c r="Z405" i="1"/>
  <c r="Z75" i="1"/>
  <c r="Z114" i="1"/>
  <c r="Z178" i="1"/>
  <c r="Z274" i="1"/>
  <c r="Z354" i="1"/>
  <c r="Z418" i="1"/>
  <c r="Z482" i="1"/>
  <c r="Z168" i="1"/>
  <c r="Z292" i="1"/>
  <c r="Z448" i="1"/>
  <c r="Z129" i="1"/>
  <c r="Z297" i="1"/>
  <c r="Z485" i="1"/>
  <c r="Z83" i="1"/>
  <c r="Z167" i="1"/>
  <c r="Z251" i="1"/>
  <c r="Z339" i="1"/>
  <c r="Z423" i="1"/>
  <c r="Z16" i="1"/>
  <c r="AF16" i="1" s="1"/>
  <c r="X23" i="3" s="1"/>
  <c r="Z132" i="1"/>
  <c r="Z296" i="1"/>
  <c r="Z444" i="1"/>
  <c r="Z125" i="1"/>
  <c r="Z449" i="1"/>
  <c r="Z93" i="1"/>
  <c r="Z157" i="1"/>
  <c r="Z269" i="1"/>
  <c r="Z385" i="1"/>
  <c r="Z453" i="1"/>
  <c r="Z10" i="1"/>
  <c r="AF10" i="1" s="1"/>
  <c r="X17" i="3" s="1"/>
  <c r="Z42" i="1"/>
  <c r="Z74" i="1"/>
  <c r="Z106" i="1"/>
  <c r="Z154" i="1"/>
  <c r="Z202" i="1"/>
  <c r="Z250" i="1"/>
  <c r="Z298" i="1"/>
  <c r="Z330" i="1"/>
  <c r="Z378" i="1"/>
  <c r="Z426" i="1"/>
  <c r="Z474" i="1"/>
  <c r="Z51" i="1"/>
  <c r="Z183" i="1"/>
  <c r="Z247" i="1"/>
  <c r="Z307" i="1"/>
  <c r="Z371" i="1"/>
  <c r="Z459" i="1"/>
  <c r="Z24" i="1"/>
  <c r="AF24" i="1" s="1"/>
  <c r="X31" i="3" s="1"/>
  <c r="Z116" i="1"/>
  <c r="Z160" i="1"/>
  <c r="Z236" i="1"/>
  <c r="Z344" i="1"/>
  <c r="Z420" i="1"/>
  <c r="Z484" i="1"/>
  <c r="Z77" i="1"/>
  <c r="Z145" i="1"/>
  <c r="Z237" i="1"/>
  <c r="Z357" i="1"/>
  <c r="Z473" i="1"/>
  <c r="Z35" i="1"/>
  <c r="Z91" i="1"/>
  <c r="Z179" i="1"/>
  <c r="Z227" i="1"/>
  <c r="Z263" i="1"/>
  <c r="Z343" i="1"/>
  <c r="Z146" i="1"/>
  <c r="Z210" i="1"/>
  <c r="Z242" i="1"/>
  <c r="Z306" i="1"/>
  <c r="Z30" i="1"/>
  <c r="AF30" i="1" s="1"/>
  <c r="X37" i="3" s="1"/>
  <c r="Z62" i="1"/>
  <c r="Z94" i="1"/>
  <c r="Z126" i="1"/>
  <c r="Z158" i="1"/>
  <c r="Z190" i="1"/>
  <c r="Z222" i="1"/>
  <c r="Z254" i="1"/>
  <c r="Z286" i="1"/>
  <c r="Z318" i="1"/>
  <c r="Z370" i="1"/>
  <c r="Z434" i="1"/>
  <c r="Z498" i="1"/>
  <c r="Z200" i="1"/>
  <c r="Z328" i="1"/>
  <c r="Z500" i="1"/>
  <c r="Z169" i="1"/>
  <c r="Z333" i="1"/>
  <c r="Z19" i="1"/>
  <c r="AF19" i="1" s="1"/>
  <c r="X26" i="3" s="1"/>
  <c r="Z103" i="1"/>
  <c r="Z187" i="1"/>
  <c r="Z275" i="1"/>
  <c r="Z359" i="1"/>
  <c r="Z443" i="1"/>
  <c r="Z40" i="1"/>
  <c r="Z164" i="1"/>
  <c r="Z332" i="1"/>
  <c r="Z488" i="1"/>
  <c r="Z165" i="1"/>
  <c r="Z489" i="1"/>
  <c r="Z481" i="1"/>
  <c r="Z425" i="1"/>
  <c r="Z397" i="1"/>
  <c r="Z373" i="1"/>
  <c r="Z345" i="1"/>
  <c r="Z281" i="1"/>
  <c r="Z245" i="1"/>
  <c r="Z213" i="1"/>
  <c r="Z149" i="1"/>
  <c r="Z113" i="1"/>
  <c r="Z81" i="1"/>
  <c r="Z480" i="1"/>
  <c r="Z424" i="1"/>
  <c r="Z400" i="1"/>
  <c r="Z372" i="1"/>
  <c r="Z340" i="1"/>
  <c r="Z308" i="1"/>
  <c r="Z276" i="1"/>
  <c r="Z244" i="1"/>
  <c r="Z216" i="1"/>
  <c r="Z184" i="1"/>
  <c r="Z152" i="1"/>
  <c r="Z124" i="1"/>
  <c r="Z92" i="1"/>
  <c r="Z52" i="1"/>
  <c r="Z36" i="1"/>
  <c r="Z20" i="1"/>
  <c r="AF20" i="1" s="1"/>
  <c r="X27" i="3" s="1"/>
  <c r="Z415" i="1"/>
  <c r="Z399" i="1"/>
  <c r="Z383" i="1"/>
  <c r="Z367" i="1"/>
  <c r="Z351" i="1"/>
  <c r="Z335" i="1"/>
  <c r="Z319" i="1"/>
  <c r="Z303" i="1"/>
  <c r="Z287" i="1"/>
  <c r="Z271" i="1"/>
  <c r="Z255" i="1"/>
  <c r="Z239" i="1"/>
  <c r="Z223" i="1"/>
  <c r="Z207" i="1"/>
  <c r="Z191" i="1"/>
  <c r="Z175" i="1"/>
  <c r="Z47" i="1"/>
  <c r="Z31" i="1"/>
  <c r="AF31" i="1" s="1"/>
  <c r="X38" i="3" s="1"/>
  <c r="Z493" i="1"/>
  <c r="Z457" i="1"/>
  <c r="Z421" i="1"/>
  <c r="Z377" i="1"/>
  <c r="Z341" i="1"/>
  <c r="Z313" i="1"/>
  <c r="Z277" i="1"/>
  <c r="Z249" i="1"/>
  <c r="Z185" i="1"/>
  <c r="Z153" i="1"/>
  <c r="Z61" i="1"/>
  <c r="Z492" i="1"/>
  <c r="Z456" i="1"/>
  <c r="Z416" i="1"/>
  <c r="Z63" i="1"/>
  <c r="Z95" i="1"/>
  <c r="Z111" i="1"/>
  <c r="Z447" i="1"/>
  <c r="Z72" i="1"/>
  <c r="Z17" i="1"/>
  <c r="AF17" i="1" s="1"/>
  <c r="X24" i="3" s="1"/>
  <c r="Z121" i="1"/>
  <c r="Z217" i="1"/>
  <c r="Z159" i="1"/>
  <c r="Z463" i="1"/>
  <c r="Z495" i="1"/>
  <c r="Z6" i="1"/>
  <c r="Z38" i="1"/>
  <c r="Z70" i="1"/>
  <c r="Z102" i="1"/>
  <c r="Z134" i="1"/>
  <c r="Z166" i="1"/>
  <c r="Z198" i="1"/>
  <c r="Z230" i="1"/>
  <c r="Z262" i="1"/>
  <c r="Z294" i="1"/>
  <c r="Z326" i="1"/>
  <c r="Z358" i="1"/>
  <c r="Z390" i="1"/>
  <c r="Z422" i="1"/>
  <c r="Z470" i="1"/>
  <c r="Z502" i="1"/>
  <c r="AF502" i="1" s="1"/>
  <c r="X509" i="3" s="1"/>
  <c r="Z136" i="1"/>
  <c r="Z240" i="1"/>
  <c r="Z304" i="1"/>
  <c r="Z368" i="1"/>
  <c r="Z13" i="1"/>
  <c r="AF13" i="1" s="1"/>
  <c r="X20" i="3" s="1"/>
  <c r="Z177" i="1"/>
  <c r="Z353" i="1"/>
  <c r="Z445" i="1"/>
  <c r="Z23" i="1"/>
  <c r="AF23" i="1" s="1"/>
  <c r="X30" i="3" s="1"/>
  <c r="Z67" i="1"/>
  <c r="Z131" i="1"/>
  <c r="Z171" i="1"/>
  <c r="Z235" i="1"/>
  <c r="Z299" i="1"/>
  <c r="Z363" i="1"/>
  <c r="Z451" i="1"/>
  <c r="Z68" i="1"/>
  <c r="Z176" i="1"/>
  <c r="Z260" i="1"/>
  <c r="Z348" i="1"/>
  <c r="Z460" i="1"/>
  <c r="Z133" i="1"/>
  <c r="Z221" i="1"/>
  <c r="Z301" i="1"/>
  <c r="Z417" i="1"/>
  <c r="Z15" i="1"/>
  <c r="AF15" i="1" s="1"/>
  <c r="X22" i="3" s="1"/>
  <c r="Z79" i="1"/>
  <c r="Z127" i="1"/>
  <c r="Z431" i="1"/>
  <c r="Z8" i="1"/>
  <c r="AF8" i="1" s="1"/>
  <c r="X15" i="3" s="1"/>
  <c r="Z452" i="1"/>
  <c r="Z33" i="1"/>
  <c r="AF33" i="1" s="1"/>
  <c r="X40" i="3" s="1"/>
  <c r="Z309" i="1"/>
  <c r="Z143" i="1"/>
  <c r="Z479" i="1"/>
  <c r="Z22" i="1"/>
  <c r="AF22" i="1" s="1"/>
  <c r="X29" i="3" s="1"/>
  <c r="Z54" i="1"/>
  <c r="Z86" i="1"/>
  <c r="Z118" i="1"/>
  <c r="Z150" i="1"/>
  <c r="Z182" i="1"/>
  <c r="Z214" i="1"/>
  <c r="Z246" i="1"/>
  <c r="Z278" i="1"/>
  <c r="Z310" i="1"/>
  <c r="Z342" i="1"/>
  <c r="Z374" i="1"/>
  <c r="Z406" i="1"/>
  <c r="Z438" i="1"/>
  <c r="Z454" i="1"/>
  <c r="Z486" i="1"/>
  <c r="Z104" i="1"/>
  <c r="Z208" i="1"/>
  <c r="Z272" i="1"/>
  <c r="Z336" i="1"/>
  <c r="Z464" i="1"/>
  <c r="Z53" i="1"/>
  <c r="Z225" i="1"/>
  <c r="Z305" i="1"/>
  <c r="Z401" i="1"/>
  <c r="Z43" i="1"/>
  <c r="Z87" i="1"/>
  <c r="Z151" i="1"/>
  <c r="Z471" i="1"/>
  <c r="Z44" i="1"/>
  <c r="Z140" i="1"/>
  <c r="Z224" i="1"/>
  <c r="Z300" i="1"/>
  <c r="Z37" i="1"/>
  <c r="Z89" i="1"/>
  <c r="Z265" i="1"/>
  <c r="Z349" i="1"/>
  <c r="Z461" i="1"/>
  <c r="Z60" i="1"/>
  <c r="Z112" i="1"/>
  <c r="Z148" i="1"/>
  <c r="Z180" i="1"/>
  <c r="Z212" i="1"/>
  <c r="Z280" i="1"/>
  <c r="Z312" i="1"/>
  <c r="Z428" i="1"/>
  <c r="Z472" i="1"/>
  <c r="Z25" i="1"/>
  <c r="AF25" i="1" s="1"/>
  <c r="X32" i="3" s="1"/>
  <c r="Z69" i="1"/>
  <c r="Z109" i="1"/>
  <c r="Z193" i="1"/>
  <c r="Z233" i="1"/>
  <c r="Z321" i="1"/>
  <c r="Z413" i="1"/>
  <c r="Z465" i="1"/>
  <c r="Z7" i="1"/>
  <c r="AF7" i="1" s="1"/>
  <c r="X14" i="3" s="1"/>
  <c r="Z71" i="1"/>
  <c r="Z115" i="1"/>
  <c r="Z135" i="1"/>
  <c r="Z219" i="1"/>
  <c r="Z283" i="1"/>
  <c r="Z347" i="1"/>
  <c r="Z411" i="1"/>
  <c r="Z435" i="1"/>
  <c r="Z455" i="1"/>
  <c r="Z499" i="1"/>
  <c r="Z28" i="1"/>
  <c r="AF28" i="1" s="1"/>
  <c r="X35" i="3" s="1"/>
  <c r="Z48" i="1"/>
  <c r="Z76" i="1"/>
  <c r="Z108" i="1"/>
  <c r="Z232" i="1"/>
  <c r="Z268" i="1"/>
  <c r="Z356" i="1"/>
  <c r="Z396" i="1"/>
  <c r="Z432" i="1"/>
  <c r="Z97" i="1"/>
  <c r="Z141" i="1"/>
  <c r="Z189" i="1"/>
  <c r="Z273" i="1"/>
  <c r="Z393" i="1"/>
  <c r="Z469" i="1"/>
  <c r="Z4" i="1"/>
  <c r="AF4" i="1" s="1"/>
  <c r="X11" i="3" s="1"/>
  <c r="Z462" i="1"/>
  <c r="Z478" i="1"/>
  <c r="Z494" i="1"/>
  <c r="Z88" i="1"/>
  <c r="Z120" i="1"/>
  <c r="Z156" i="1"/>
  <c r="Z192" i="1"/>
  <c r="Z220" i="1"/>
  <c r="Z256" i="1"/>
  <c r="Z284" i="1"/>
  <c r="Z320" i="1"/>
  <c r="Z352" i="1"/>
  <c r="Z384" i="1"/>
  <c r="Z440" i="1"/>
  <c r="Z41" i="1"/>
  <c r="Z161" i="1"/>
  <c r="Z201" i="1"/>
  <c r="Z241" i="1"/>
  <c r="Z329" i="1"/>
  <c r="Z369" i="1"/>
  <c r="Z11" i="1"/>
  <c r="AF11" i="1" s="1"/>
  <c r="X18" i="3" s="1"/>
  <c r="Z99" i="1"/>
  <c r="Z119" i="1"/>
  <c r="Z163" i="1"/>
  <c r="Z203" i="1"/>
  <c r="Z267" i="1"/>
  <c r="Z331" i="1"/>
  <c r="Z395" i="1"/>
  <c r="Z439" i="1"/>
  <c r="Z483" i="1"/>
  <c r="Z32" i="1"/>
  <c r="AF32" i="1" s="1"/>
  <c r="X39" i="3" s="1"/>
  <c r="Z80" i="1"/>
  <c r="Z196" i="1"/>
  <c r="Z288" i="1"/>
  <c r="Z324" i="1"/>
  <c r="Z364" i="1"/>
  <c r="Z408" i="1"/>
  <c r="Z476" i="1"/>
  <c r="Z21" i="1"/>
  <c r="AF21" i="1" s="1"/>
  <c r="X28" i="3" s="1"/>
  <c r="Z65" i="1"/>
  <c r="Z105" i="1"/>
  <c r="Z289" i="1"/>
  <c r="Z325" i="1"/>
  <c r="Z365" i="1"/>
  <c r="Z441" i="1"/>
  <c r="Z5" i="1"/>
  <c r="AF5" i="1" s="1"/>
  <c r="X12" i="3" s="1"/>
  <c r="AY21" i="1"/>
  <c r="BC21" i="1"/>
  <c r="AX21" i="1"/>
  <c r="BD21" i="1"/>
  <c r="AZ21" i="1"/>
  <c r="BA21" i="1"/>
  <c r="BB21" i="1"/>
  <c r="AY41" i="1"/>
  <c r="BC41" i="1"/>
  <c r="BB41" i="1"/>
  <c r="AX41" i="1"/>
  <c r="BD41" i="1"/>
  <c r="AZ41" i="1"/>
  <c r="BA41" i="1"/>
  <c r="AY61" i="1"/>
  <c r="BC61" i="1"/>
  <c r="AZ61" i="1"/>
  <c r="BD61" i="1"/>
  <c r="BA61" i="1"/>
  <c r="BB61" i="1"/>
  <c r="AX61" i="1"/>
  <c r="AY81" i="1"/>
  <c r="BC81" i="1"/>
  <c r="AZ81" i="1"/>
  <c r="BD81" i="1"/>
  <c r="BA81" i="1"/>
  <c r="AX81" i="1"/>
  <c r="BB81" i="1"/>
  <c r="AY105" i="1"/>
  <c r="BC105" i="1"/>
  <c r="AZ105" i="1"/>
  <c r="BD105" i="1"/>
  <c r="BA105" i="1"/>
  <c r="AX105" i="1"/>
  <c r="BB105" i="1"/>
  <c r="AY125" i="1"/>
  <c r="BC125" i="1"/>
  <c r="AZ125" i="1"/>
  <c r="BD125" i="1"/>
  <c r="BA125" i="1"/>
  <c r="BB125" i="1"/>
  <c r="AX125" i="1"/>
  <c r="AY149" i="1"/>
  <c r="BC149" i="1"/>
  <c r="AZ149" i="1"/>
  <c r="BD149" i="1"/>
  <c r="BA149" i="1"/>
  <c r="AX149" i="1"/>
  <c r="BB149" i="1"/>
  <c r="BA169" i="1"/>
  <c r="AX169" i="1"/>
  <c r="BB169" i="1"/>
  <c r="AY169" i="1"/>
  <c r="BC169" i="1"/>
  <c r="AZ169" i="1"/>
  <c r="BD169" i="1"/>
  <c r="BA193" i="1"/>
  <c r="AX193" i="1"/>
  <c r="BB193" i="1"/>
  <c r="AY193" i="1"/>
  <c r="BC193" i="1"/>
  <c r="BD193" i="1"/>
  <c r="AZ193" i="1"/>
  <c r="BA221" i="1"/>
  <c r="AX221" i="1"/>
  <c r="BB221" i="1"/>
  <c r="AY221" i="1"/>
  <c r="BC221" i="1"/>
  <c r="AZ221" i="1"/>
  <c r="BD221" i="1"/>
  <c r="BA241" i="1"/>
  <c r="AX241" i="1"/>
  <c r="BB241" i="1"/>
  <c r="BC241" i="1"/>
  <c r="BD241" i="1"/>
  <c r="AY241" i="1"/>
  <c r="AZ241" i="1"/>
  <c r="BA257" i="1"/>
  <c r="AX257" i="1"/>
  <c r="BB257" i="1"/>
  <c r="BC257" i="1"/>
  <c r="BD257" i="1"/>
  <c r="AY257" i="1"/>
  <c r="AZ257" i="1"/>
  <c r="BA281" i="1"/>
  <c r="AX281" i="1"/>
  <c r="BB281" i="1"/>
  <c r="BC281" i="1"/>
  <c r="BD281" i="1"/>
  <c r="AY281" i="1"/>
  <c r="AZ281" i="1"/>
  <c r="BA305" i="1"/>
  <c r="AX305" i="1"/>
  <c r="BB305" i="1"/>
  <c r="BC305" i="1"/>
  <c r="BD305" i="1"/>
  <c r="AY305" i="1"/>
  <c r="AZ305" i="1"/>
  <c r="BA325" i="1"/>
  <c r="AX325" i="1"/>
  <c r="BB325" i="1"/>
  <c r="AY325" i="1"/>
  <c r="AZ325" i="1"/>
  <c r="BC325" i="1"/>
  <c r="BD325" i="1"/>
  <c r="BA349" i="1"/>
  <c r="AX349" i="1"/>
  <c r="BB349" i="1"/>
  <c r="AY349" i="1"/>
  <c r="AZ349" i="1"/>
  <c r="BC349" i="1"/>
  <c r="BD349" i="1"/>
  <c r="BA373" i="1"/>
  <c r="AX373" i="1"/>
  <c r="BB373" i="1"/>
  <c r="AY373" i="1"/>
  <c r="AZ373" i="1"/>
  <c r="BC373" i="1"/>
  <c r="BD373" i="1"/>
  <c r="BA397" i="1"/>
  <c r="AY397" i="1"/>
  <c r="BD397" i="1"/>
  <c r="AZ397" i="1"/>
  <c r="BB397" i="1"/>
  <c r="AX397" i="1"/>
  <c r="BC397" i="1"/>
  <c r="AY417" i="1"/>
  <c r="BC417" i="1"/>
  <c r="AZ417" i="1"/>
  <c r="BD417" i="1"/>
  <c r="BA417" i="1"/>
  <c r="AX417" i="1"/>
  <c r="BB417" i="1"/>
  <c r="AY441" i="1"/>
  <c r="BC441" i="1"/>
  <c r="AZ441" i="1"/>
  <c r="BD441" i="1"/>
  <c r="AX441" i="1"/>
  <c r="BB441" i="1"/>
  <c r="BA441" i="1"/>
  <c r="AY465" i="1"/>
  <c r="BC465" i="1"/>
  <c r="AZ465" i="1"/>
  <c r="BD465" i="1"/>
  <c r="AX465" i="1"/>
  <c r="BA465" i="1"/>
  <c r="BB465" i="1"/>
  <c r="AY485" i="1"/>
  <c r="BC485" i="1"/>
  <c r="AZ485" i="1"/>
  <c r="BD485" i="1"/>
  <c r="BA485" i="1"/>
  <c r="BB485" i="1"/>
  <c r="AX485" i="1"/>
  <c r="AZ6" i="1"/>
  <c r="BD6" i="1"/>
  <c r="BA6" i="1"/>
  <c r="AX6" i="1"/>
  <c r="BB6" i="1"/>
  <c r="BC6" i="1"/>
  <c r="AY6" i="1"/>
  <c r="AZ14" i="1"/>
  <c r="BD14" i="1"/>
  <c r="BA14" i="1"/>
  <c r="AX14" i="1"/>
  <c r="BE14" i="1" s="1"/>
  <c r="BB14" i="1"/>
  <c r="AY14" i="1"/>
  <c r="BC14" i="1"/>
  <c r="AZ22" i="1"/>
  <c r="BD22" i="1"/>
  <c r="BB22" i="1"/>
  <c r="AX22" i="1"/>
  <c r="BC22" i="1"/>
  <c r="AY22" i="1"/>
  <c r="BA22" i="1"/>
  <c r="AZ30" i="1"/>
  <c r="BD30" i="1"/>
  <c r="AY30" i="1"/>
  <c r="BA30" i="1"/>
  <c r="BB30" i="1"/>
  <c r="AX30" i="1"/>
  <c r="BE30" i="1" s="1"/>
  <c r="BC30" i="1"/>
  <c r="AZ38" i="1"/>
  <c r="BD38" i="1"/>
  <c r="BB38" i="1"/>
  <c r="AX38" i="1"/>
  <c r="BC38" i="1"/>
  <c r="AY38" i="1"/>
  <c r="BA38" i="1"/>
  <c r="AZ46" i="1"/>
  <c r="BD46" i="1"/>
  <c r="AY46" i="1"/>
  <c r="BA46" i="1"/>
  <c r="BB46" i="1"/>
  <c r="BC46" i="1"/>
  <c r="AX46" i="1"/>
  <c r="AZ54" i="1"/>
  <c r="BD54" i="1"/>
  <c r="BB54" i="1"/>
  <c r="AX54" i="1"/>
  <c r="BC54" i="1"/>
  <c r="AY54" i="1"/>
  <c r="BA54" i="1"/>
  <c r="AZ62" i="1"/>
  <c r="BD62" i="1"/>
  <c r="BA62" i="1"/>
  <c r="AX62" i="1"/>
  <c r="BB62" i="1"/>
  <c r="AY62" i="1"/>
  <c r="BC62" i="1"/>
  <c r="AZ70" i="1"/>
  <c r="BD70" i="1"/>
  <c r="BA70" i="1"/>
  <c r="AX70" i="1"/>
  <c r="BB70" i="1"/>
  <c r="BC70" i="1"/>
  <c r="AY70" i="1"/>
  <c r="AZ78" i="1"/>
  <c r="BD78" i="1"/>
  <c r="BA78" i="1"/>
  <c r="AX78" i="1"/>
  <c r="BB78" i="1"/>
  <c r="AY78" i="1"/>
  <c r="BC78" i="1"/>
  <c r="AZ86" i="1"/>
  <c r="BD86" i="1"/>
  <c r="BA86" i="1"/>
  <c r="AX86" i="1"/>
  <c r="BB86" i="1"/>
  <c r="BC86" i="1"/>
  <c r="AY86" i="1"/>
  <c r="AZ94" i="1"/>
  <c r="BD94" i="1"/>
  <c r="BA94" i="1"/>
  <c r="AX94" i="1"/>
  <c r="BB94" i="1"/>
  <c r="AY94" i="1"/>
  <c r="BC94" i="1"/>
  <c r="AZ102" i="1"/>
  <c r="BD102" i="1"/>
  <c r="BA102" i="1"/>
  <c r="AX102" i="1"/>
  <c r="BB102" i="1"/>
  <c r="BC102" i="1"/>
  <c r="AY102" i="1"/>
  <c r="AZ110" i="1"/>
  <c r="BD110" i="1"/>
  <c r="BA110" i="1"/>
  <c r="AX110" i="1"/>
  <c r="BB110" i="1"/>
  <c r="AY110" i="1"/>
  <c r="BC110" i="1"/>
  <c r="AZ118" i="1"/>
  <c r="BD118" i="1"/>
  <c r="BA118" i="1"/>
  <c r="AX118" i="1"/>
  <c r="BB118" i="1"/>
  <c r="BC118" i="1"/>
  <c r="AY118" i="1"/>
  <c r="AZ126" i="1"/>
  <c r="BD126" i="1"/>
  <c r="BA126" i="1"/>
  <c r="AX126" i="1"/>
  <c r="BB126" i="1"/>
  <c r="AY126" i="1"/>
  <c r="BC126" i="1"/>
  <c r="AZ134" i="1"/>
  <c r="BD134" i="1"/>
  <c r="BA134" i="1"/>
  <c r="AX134" i="1"/>
  <c r="BB134" i="1"/>
  <c r="BC134" i="1"/>
  <c r="AY134" i="1"/>
  <c r="AZ142" i="1"/>
  <c r="BD142" i="1"/>
  <c r="BA142" i="1"/>
  <c r="AX142" i="1"/>
  <c r="BB142" i="1"/>
  <c r="AY142" i="1"/>
  <c r="BC142" i="1"/>
  <c r="AZ150" i="1"/>
  <c r="BD150" i="1"/>
  <c r="BA150" i="1"/>
  <c r="AX150" i="1"/>
  <c r="BB150" i="1"/>
  <c r="BC150" i="1"/>
  <c r="AY150" i="1"/>
  <c r="AX158" i="1"/>
  <c r="BB158" i="1"/>
  <c r="AY158" i="1"/>
  <c r="BC158" i="1"/>
  <c r="AZ158" i="1"/>
  <c r="BD158" i="1"/>
  <c r="BA158" i="1"/>
  <c r="AX166" i="1"/>
  <c r="BB166" i="1"/>
  <c r="AY166" i="1"/>
  <c r="BC166" i="1"/>
  <c r="AZ166" i="1"/>
  <c r="BD166" i="1"/>
  <c r="BA166" i="1"/>
  <c r="AX174" i="1"/>
  <c r="BB174" i="1"/>
  <c r="AY174" i="1"/>
  <c r="BC174" i="1"/>
  <c r="AZ174" i="1"/>
  <c r="BD174" i="1"/>
  <c r="BA174" i="1"/>
  <c r="AX182" i="1"/>
  <c r="BB182" i="1"/>
  <c r="AY182" i="1"/>
  <c r="BC182" i="1"/>
  <c r="AZ182" i="1"/>
  <c r="BD182" i="1"/>
  <c r="BA182" i="1"/>
  <c r="AX190" i="1"/>
  <c r="BB190" i="1"/>
  <c r="AY190" i="1"/>
  <c r="BC190" i="1"/>
  <c r="AZ190" i="1"/>
  <c r="BD190" i="1"/>
  <c r="BA190" i="1"/>
  <c r="AX198" i="1"/>
  <c r="BB198" i="1"/>
  <c r="AY198" i="1"/>
  <c r="BC198" i="1"/>
  <c r="AZ198" i="1"/>
  <c r="BD198" i="1"/>
  <c r="BA198" i="1"/>
  <c r="AX206" i="1"/>
  <c r="BB206" i="1"/>
  <c r="AY206" i="1"/>
  <c r="BC206" i="1"/>
  <c r="AZ206" i="1"/>
  <c r="BD206" i="1"/>
  <c r="BA206" i="1"/>
  <c r="AX214" i="1"/>
  <c r="BB214" i="1"/>
  <c r="AY214" i="1"/>
  <c r="BC214" i="1"/>
  <c r="AZ214" i="1"/>
  <c r="BD214" i="1"/>
  <c r="BA214" i="1"/>
  <c r="AX222" i="1"/>
  <c r="BB222" i="1"/>
  <c r="AY222" i="1"/>
  <c r="BC222" i="1"/>
  <c r="AZ222" i="1"/>
  <c r="BD222" i="1"/>
  <c r="BA222" i="1"/>
  <c r="AX230" i="1"/>
  <c r="BB230" i="1"/>
  <c r="AY230" i="1"/>
  <c r="BC230" i="1"/>
  <c r="AZ230" i="1"/>
  <c r="BD230" i="1"/>
  <c r="BA230" i="1"/>
  <c r="AX238" i="1"/>
  <c r="BB238" i="1"/>
  <c r="AY238" i="1"/>
  <c r="BC238" i="1"/>
  <c r="AZ238" i="1"/>
  <c r="BA238" i="1"/>
  <c r="BD238" i="1"/>
  <c r="AX246" i="1"/>
  <c r="BB246" i="1"/>
  <c r="AY246" i="1"/>
  <c r="BC246" i="1"/>
  <c r="AZ246" i="1"/>
  <c r="BA246" i="1"/>
  <c r="BD246" i="1"/>
  <c r="AX254" i="1"/>
  <c r="BB254" i="1"/>
  <c r="AY254" i="1"/>
  <c r="BC254" i="1"/>
  <c r="AZ254" i="1"/>
  <c r="BA254" i="1"/>
  <c r="BD254" i="1"/>
  <c r="AX262" i="1"/>
  <c r="BB262" i="1"/>
  <c r="AY262" i="1"/>
  <c r="BC262" i="1"/>
  <c r="AZ262" i="1"/>
  <c r="BA262" i="1"/>
  <c r="BD262" i="1"/>
  <c r="AX270" i="1"/>
  <c r="BB270" i="1"/>
  <c r="AY270" i="1"/>
  <c r="BC270" i="1"/>
  <c r="AZ270" i="1"/>
  <c r="BA270" i="1"/>
  <c r="BD270" i="1"/>
  <c r="AX278" i="1"/>
  <c r="BB278" i="1"/>
  <c r="AY278" i="1"/>
  <c r="BC278" i="1"/>
  <c r="AZ278" i="1"/>
  <c r="BA278" i="1"/>
  <c r="BD278" i="1"/>
  <c r="AX286" i="1"/>
  <c r="BB286" i="1"/>
  <c r="AY286" i="1"/>
  <c r="BC286" i="1"/>
  <c r="AZ286" i="1"/>
  <c r="BA286" i="1"/>
  <c r="BD286" i="1"/>
  <c r="AX294" i="1"/>
  <c r="BB294" i="1"/>
  <c r="AY294" i="1"/>
  <c r="BC294" i="1"/>
  <c r="AZ294" i="1"/>
  <c r="BA294" i="1"/>
  <c r="BD294" i="1"/>
  <c r="AX302" i="1"/>
  <c r="BB302" i="1"/>
  <c r="AY302" i="1"/>
  <c r="BC302" i="1"/>
  <c r="AZ302" i="1"/>
  <c r="BA302" i="1"/>
  <c r="BD302" i="1"/>
  <c r="AX310" i="1"/>
  <c r="BB310" i="1"/>
  <c r="AY310" i="1"/>
  <c r="BC310" i="1"/>
  <c r="AZ310" i="1"/>
  <c r="BA310" i="1"/>
  <c r="BD310" i="1"/>
  <c r="AX318" i="1"/>
  <c r="BB318" i="1"/>
  <c r="AY318" i="1"/>
  <c r="BC318" i="1"/>
  <c r="AZ318" i="1"/>
  <c r="BA318" i="1"/>
  <c r="BD318" i="1"/>
  <c r="AX326" i="1"/>
  <c r="BB326" i="1"/>
  <c r="AY326" i="1"/>
  <c r="BC326" i="1"/>
  <c r="AZ326" i="1"/>
  <c r="BA326" i="1"/>
  <c r="BD326" i="1"/>
  <c r="AX334" i="1"/>
  <c r="BB334" i="1"/>
  <c r="AY334" i="1"/>
  <c r="BC334" i="1"/>
  <c r="AZ334" i="1"/>
  <c r="BA334" i="1"/>
  <c r="BD334" i="1"/>
  <c r="AX342" i="1"/>
  <c r="BB342" i="1"/>
  <c r="AY342" i="1"/>
  <c r="BC342" i="1"/>
  <c r="AZ342" i="1"/>
  <c r="BA342" i="1"/>
  <c r="BD342" i="1"/>
  <c r="AX350" i="1"/>
  <c r="BB350" i="1"/>
  <c r="AY350" i="1"/>
  <c r="BC350" i="1"/>
  <c r="AZ350" i="1"/>
  <c r="BA350" i="1"/>
  <c r="BD350" i="1"/>
  <c r="AX358" i="1"/>
  <c r="BB358" i="1"/>
  <c r="AY358" i="1"/>
  <c r="BC358" i="1"/>
  <c r="AZ358" i="1"/>
  <c r="BA358" i="1"/>
  <c r="BD358" i="1"/>
  <c r="AX366" i="1"/>
  <c r="BB366" i="1"/>
  <c r="AY366" i="1"/>
  <c r="BC366" i="1"/>
  <c r="AZ366" i="1"/>
  <c r="BA366" i="1"/>
  <c r="BD366" i="1"/>
  <c r="AX374" i="1"/>
  <c r="BB374" i="1"/>
  <c r="AY374" i="1"/>
  <c r="BC374" i="1"/>
  <c r="AZ374" i="1"/>
  <c r="BA374" i="1"/>
  <c r="BD374" i="1"/>
  <c r="AX382" i="1"/>
  <c r="BB382" i="1"/>
  <c r="BC382" i="1"/>
  <c r="AY382" i="1"/>
  <c r="BD382" i="1"/>
  <c r="AZ382" i="1"/>
  <c r="BA382" i="1"/>
  <c r="AX390" i="1"/>
  <c r="BB390" i="1"/>
  <c r="AZ390" i="1"/>
  <c r="BA390" i="1"/>
  <c r="BC390" i="1"/>
  <c r="BD390" i="1"/>
  <c r="AY390" i="1"/>
  <c r="AX398" i="1"/>
  <c r="BB398" i="1"/>
  <c r="BC398" i="1"/>
  <c r="AY398" i="1"/>
  <c r="BD398" i="1"/>
  <c r="AZ398" i="1"/>
  <c r="BA398" i="1"/>
  <c r="AZ406" i="1"/>
  <c r="BD406" i="1"/>
  <c r="BA406" i="1"/>
  <c r="AX406" i="1"/>
  <c r="BB406" i="1"/>
  <c r="BC406" i="1"/>
  <c r="AY406" i="1"/>
  <c r="AZ414" i="1"/>
  <c r="BD414" i="1"/>
  <c r="BA414" i="1"/>
  <c r="AX414" i="1"/>
  <c r="BB414" i="1"/>
  <c r="AY414" i="1"/>
  <c r="BC414" i="1"/>
  <c r="AZ422" i="1"/>
  <c r="BD422" i="1"/>
  <c r="BA422" i="1"/>
  <c r="AX422" i="1"/>
  <c r="BB422" i="1"/>
  <c r="AY422" i="1"/>
  <c r="BC422" i="1"/>
  <c r="AZ430" i="1"/>
  <c r="BD430" i="1"/>
  <c r="BA430" i="1"/>
  <c r="AX430" i="1"/>
  <c r="BB430" i="1"/>
  <c r="AY430" i="1"/>
  <c r="BC430" i="1"/>
  <c r="AZ438" i="1"/>
  <c r="BD438" i="1"/>
  <c r="BA438" i="1"/>
  <c r="BB438" i="1"/>
  <c r="BC438" i="1"/>
  <c r="AX438" i="1"/>
  <c r="AY438" i="1"/>
  <c r="AZ446" i="1"/>
  <c r="BD446" i="1"/>
  <c r="BA446" i="1"/>
  <c r="BB446" i="1"/>
  <c r="BC446" i="1"/>
  <c r="AY446" i="1"/>
  <c r="AX446" i="1"/>
  <c r="AZ454" i="1"/>
  <c r="BD454" i="1"/>
  <c r="BA454" i="1"/>
  <c r="BB454" i="1"/>
  <c r="BC454" i="1"/>
  <c r="AX454" i="1"/>
  <c r="AY454" i="1"/>
  <c r="AZ462" i="1"/>
  <c r="BD462" i="1"/>
  <c r="BA462" i="1"/>
  <c r="BB462" i="1"/>
  <c r="BC462" i="1"/>
  <c r="AY462" i="1"/>
  <c r="AX462" i="1"/>
  <c r="AZ470" i="1"/>
  <c r="BD470" i="1"/>
  <c r="BA470" i="1"/>
  <c r="BB470" i="1"/>
  <c r="BC470" i="1"/>
  <c r="AX470" i="1"/>
  <c r="AY470" i="1"/>
  <c r="AZ478" i="1"/>
  <c r="BD478" i="1"/>
  <c r="BA478" i="1"/>
  <c r="BB478" i="1"/>
  <c r="BC478" i="1"/>
  <c r="AX478" i="1"/>
  <c r="AY478" i="1"/>
  <c r="AZ486" i="1"/>
  <c r="BD486" i="1"/>
  <c r="BA486" i="1"/>
  <c r="BB486" i="1"/>
  <c r="BC486" i="1"/>
  <c r="AX486" i="1"/>
  <c r="AY486" i="1"/>
  <c r="AZ494" i="1"/>
  <c r="BA494" i="1"/>
  <c r="BB494" i="1"/>
  <c r="AX494" i="1"/>
  <c r="BC494" i="1"/>
  <c r="AY494" i="1"/>
  <c r="BD494" i="1"/>
  <c r="BA502" i="1"/>
  <c r="AX502" i="1"/>
  <c r="BB502" i="1"/>
  <c r="AY502" i="1"/>
  <c r="BC502" i="1"/>
  <c r="AZ502" i="1"/>
  <c r="BD502" i="1"/>
  <c r="BA11" i="1"/>
  <c r="AX11" i="1"/>
  <c r="BB11" i="1"/>
  <c r="AY11" i="1"/>
  <c r="BC11" i="1"/>
  <c r="AZ11" i="1"/>
  <c r="BD11" i="1"/>
  <c r="BA23" i="1"/>
  <c r="AZ23" i="1"/>
  <c r="BB23" i="1"/>
  <c r="AX23" i="1"/>
  <c r="BC23" i="1"/>
  <c r="AY23" i="1"/>
  <c r="BD23" i="1"/>
  <c r="BA31" i="1"/>
  <c r="AX31" i="1"/>
  <c r="BC31" i="1"/>
  <c r="AY31" i="1"/>
  <c r="BD31" i="1"/>
  <c r="AZ31" i="1"/>
  <c r="BB31" i="1"/>
  <c r="BA43" i="1"/>
  <c r="AY43" i="1"/>
  <c r="BD43" i="1"/>
  <c r="AZ43" i="1"/>
  <c r="BB43" i="1"/>
  <c r="BC43" i="1"/>
  <c r="AX43" i="1"/>
  <c r="BA59" i="1"/>
  <c r="AY59" i="1"/>
  <c r="BD59" i="1"/>
  <c r="AZ59" i="1"/>
  <c r="BB59" i="1"/>
  <c r="AX59" i="1"/>
  <c r="BC59" i="1"/>
  <c r="BA71" i="1"/>
  <c r="AX71" i="1"/>
  <c r="BB71" i="1"/>
  <c r="AY71" i="1"/>
  <c r="BC71" i="1"/>
  <c r="AZ71" i="1"/>
  <c r="BD71" i="1"/>
  <c r="BA87" i="1"/>
  <c r="AX87" i="1"/>
  <c r="BB87" i="1"/>
  <c r="AY87" i="1"/>
  <c r="BC87" i="1"/>
  <c r="AZ87" i="1"/>
  <c r="BD87" i="1"/>
  <c r="BA103" i="1"/>
  <c r="AX103" i="1"/>
  <c r="BB103" i="1"/>
  <c r="AY103" i="1"/>
  <c r="BC103" i="1"/>
  <c r="AZ103" i="1"/>
  <c r="BD103" i="1"/>
  <c r="BA119" i="1"/>
  <c r="AX119" i="1"/>
  <c r="BB119" i="1"/>
  <c r="AY119" i="1"/>
  <c r="BC119" i="1"/>
  <c r="AZ119" i="1"/>
  <c r="BD119" i="1"/>
  <c r="BA131" i="1"/>
  <c r="AX131" i="1"/>
  <c r="BB131" i="1"/>
  <c r="AY131" i="1"/>
  <c r="BC131" i="1"/>
  <c r="AZ131" i="1"/>
  <c r="BD131" i="1"/>
  <c r="BA147" i="1"/>
  <c r="AX147" i="1"/>
  <c r="BB147" i="1"/>
  <c r="AY147" i="1"/>
  <c r="BC147" i="1"/>
  <c r="AZ147" i="1"/>
  <c r="BD147" i="1"/>
  <c r="AY163" i="1"/>
  <c r="BC163" i="1"/>
  <c r="AZ163" i="1"/>
  <c r="BD163" i="1"/>
  <c r="BA163" i="1"/>
  <c r="AX163" i="1"/>
  <c r="BB163" i="1"/>
  <c r="AY175" i="1"/>
  <c r="BC175" i="1"/>
  <c r="AZ175" i="1"/>
  <c r="BD175" i="1"/>
  <c r="BA175" i="1"/>
  <c r="BB175" i="1"/>
  <c r="AX175" i="1"/>
  <c r="AY191" i="1"/>
  <c r="BC191" i="1"/>
  <c r="AZ191" i="1"/>
  <c r="BD191" i="1"/>
  <c r="BA191" i="1"/>
  <c r="BB191" i="1"/>
  <c r="AX191" i="1"/>
  <c r="AY207" i="1"/>
  <c r="BC207" i="1"/>
  <c r="AZ207" i="1"/>
  <c r="BD207" i="1"/>
  <c r="BA207" i="1"/>
  <c r="BB207" i="1"/>
  <c r="AX207" i="1"/>
  <c r="AY223" i="1"/>
  <c r="BC223" i="1"/>
  <c r="AZ223" i="1"/>
  <c r="BD223" i="1"/>
  <c r="BA223" i="1"/>
  <c r="BB223" i="1"/>
  <c r="AX223" i="1"/>
  <c r="AY239" i="1"/>
  <c r="BC239" i="1"/>
  <c r="AZ239" i="1"/>
  <c r="BD239" i="1"/>
  <c r="BA239" i="1"/>
  <c r="BB239" i="1"/>
  <c r="AX239" i="1"/>
  <c r="AY255" i="1"/>
  <c r="BC255" i="1"/>
  <c r="AZ255" i="1"/>
  <c r="BD255" i="1"/>
  <c r="BA255" i="1"/>
  <c r="BB255" i="1"/>
  <c r="AX255" i="1"/>
  <c r="AY267" i="1"/>
  <c r="BC267" i="1"/>
  <c r="AZ267" i="1"/>
  <c r="BD267" i="1"/>
  <c r="AX267" i="1"/>
  <c r="BA267" i="1"/>
  <c r="BB267" i="1"/>
  <c r="AY283" i="1"/>
  <c r="BC283" i="1"/>
  <c r="AZ283" i="1"/>
  <c r="BD283" i="1"/>
  <c r="AX283" i="1"/>
  <c r="BA283" i="1"/>
  <c r="BB283" i="1"/>
  <c r="AY299" i="1"/>
  <c r="BC299" i="1"/>
  <c r="AZ299" i="1"/>
  <c r="BD299" i="1"/>
  <c r="AX299" i="1"/>
  <c r="BA299" i="1"/>
  <c r="BB299" i="1"/>
  <c r="AY315" i="1"/>
  <c r="BC315" i="1"/>
  <c r="AZ315" i="1"/>
  <c r="BD315" i="1"/>
  <c r="AX315" i="1"/>
  <c r="BA315" i="1"/>
  <c r="BB315" i="1"/>
  <c r="AY331" i="1"/>
  <c r="BC331" i="1"/>
  <c r="AZ331" i="1"/>
  <c r="BD331" i="1"/>
  <c r="AX331" i="1"/>
  <c r="BA331" i="1"/>
  <c r="BB331" i="1"/>
  <c r="AY347" i="1"/>
  <c r="BC347" i="1"/>
  <c r="AZ347" i="1"/>
  <c r="BD347" i="1"/>
  <c r="AX347" i="1"/>
  <c r="BA347" i="1"/>
  <c r="BB347" i="1"/>
  <c r="AY363" i="1"/>
  <c r="BC363" i="1"/>
  <c r="AZ363" i="1"/>
  <c r="BD363" i="1"/>
  <c r="AX363" i="1"/>
  <c r="BA363" i="1"/>
  <c r="BB363" i="1"/>
  <c r="AY379" i="1"/>
  <c r="BC379" i="1"/>
  <c r="AZ379" i="1"/>
  <c r="BD379" i="1"/>
  <c r="AX379" i="1"/>
  <c r="BA379" i="1"/>
  <c r="BB379" i="1"/>
  <c r="AY395" i="1"/>
  <c r="BC395" i="1"/>
  <c r="BB395" i="1"/>
  <c r="AX395" i="1"/>
  <c r="BD395" i="1"/>
  <c r="AZ395" i="1"/>
  <c r="BA395" i="1"/>
  <c r="BA411" i="1"/>
  <c r="AX411" i="1"/>
  <c r="BB411" i="1"/>
  <c r="AY411" i="1"/>
  <c r="BC411" i="1"/>
  <c r="BD411" i="1"/>
  <c r="AZ411" i="1"/>
  <c r="BA423" i="1"/>
  <c r="AX423" i="1"/>
  <c r="BB423" i="1"/>
  <c r="AY423" i="1"/>
  <c r="BC423" i="1"/>
  <c r="AZ423" i="1"/>
  <c r="BD423" i="1"/>
  <c r="BA439" i="1"/>
  <c r="AX439" i="1"/>
  <c r="BB439" i="1"/>
  <c r="BC439" i="1"/>
  <c r="BD439" i="1"/>
  <c r="AZ439" i="1"/>
  <c r="AY439" i="1"/>
  <c r="BA451" i="1"/>
  <c r="AX451" i="1"/>
  <c r="BB451" i="1"/>
  <c r="AY451" i="1"/>
  <c r="AZ451" i="1"/>
  <c r="BC451" i="1"/>
  <c r="BD451" i="1"/>
  <c r="BA467" i="1"/>
  <c r="AX467" i="1"/>
  <c r="BB467" i="1"/>
  <c r="AY467" i="1"/>
  <c r="AZ467" i="1"/>
  <c r="BC467" i="1"/>
  <c r="BD467" i="1"/>
  <c r="BA483" i="1"/>
  <c r="AX483" i="1"/>
  <c r="BB483" i="1"/>
  <c r="AY483" i="1"/>
  <c r="AZ483" i="1"/>
  <c r="BC483" i="1"/>
  <c r="BD483" i="1"/>
  <c r="AX499" i="1"/>
  <c r="BB499" i="1"/>
  <c r="AY499" i="1"/>
  <c r="BC499" i="1"/>
  <c r="AZ499" i="1"/>
  <c r="BD499" i="1"/>
  <c r="BA499" i="1"/>
  <c r="AX16" i="1"/>
  <c r="BB16" i="1"/>
  <c r="BA16" i="1"/>
  <c r="BC16" i="1"/>
  <c r="AY16" i="1"/>
  <c r="BD16" i="1"/>
  <c r="AZ16" i="1"/>
  <c r="AX32" i="1"/>
  <c r="BB32" i="1"/>
  <c r="BA32" i="1"/>
  <c r="BC32" i="1"/>
  <c r="AY32" i="1"/>
  <c r="BD32" i="1"/>
  <c r="AZ32" i="1"/>
  <c r="AX48" i="1"/>
  <c r="BB48" i="1"/>
  <c r="BA48" i="1"/>
  <c r="BC48" i="1"/>
  <c r="AY48" i="1"/>
  <c r="BD48" i="1"/>
  <c r="AZ48" i="1"/>
  <c r="AX64" i="1"/>
  <c r="BB64" i="1"/>
  <c r="AY64" i="1"/>
  <c r="BC64" i="1"/>
  <c r="AZ64" i="1"/>
  <c r="BD64" i="1"/>
  <c r="BA64" i="1"/>
  <c r="AX80" i="1"/>
  <c r="BB80" i="1"/>
  <c r="AY80" i="1"/>
  <c r="BC80" i="1"/>
  <c r="AZ80" i="1"/>
  <c r="BD80" i="1"/>
  <c r="BA80" i="1"/>
  <c r="AX92" i="1"/>
  <c r="BB92" i="1"/>
  <c r="AY92" i="1"/>
  <c r="BC92" i="1"/>
  <c r="AZ92" i="1"/>
  <c r="BD92" i="1"/>
  <c r="BA92" i="1"/>
  <c r="AX108" i="1"/>
  <c r="BB108" i="1"/>
  <c r="AY108" i="1"/>
  <c r="BC108" i="1"/>
  <c r="AZ108" i="1"/>
  <c r="BD108" i="1"/>
  <c r="BA108" i="1"/>
  <c r="AX124" i="1"/>
  <c r="BB124" i="1"/>
  <c r="AY124" i="1"/>
  <c r="BC124" i="1"/>
  <c r="AZ124" i="1"/>
  <c r="BD124" i="1"/>
  <c r="BA124" i="1"/>
  <c r="AX136" i="1"/>
  <c r="BB136" i="1"/>
  <c r="AY136" i="1"/>
  <c r="BC136" i="1"/>
  <c r="AZ136" i="1"/>
  <c r="BD136" i="1"/>
  <c r="BA136" i="1"/>
  <c r="AX152" i="1"/>
  <c r="BB152" i="1"/>
  <c r="AY152" i="1"/>
  <c r="BC152" i="1"/>
  <c r="AZ152" i="1"/>
  <c r="BD152" i="1"/>
  <c r="BA152" i="1"/>
  <c r="AZ168" i="1"/>
  <c r="BD168" i="1"/>
  <c r="BA168" i="1"/>
  <c r="AX168" i="1"/>
  <c r="BB168" i="1"/>
  <c r="BC168" i="1"/>
  <c r="AY168" i="1"/>
  <c r="AZ180" i="1"/>
  <c r="BD180" i="1"/>
  <c r="BA180" i="1"/>
  <c r="AX180" i="1"/>
  <c r="BB180" i="1"/>
  <c r="AY180" i="1"/>
  <c r="BC180" i="1"/>
  <c r="AZ196" i="1"/>
  <c r="BD196" i="1"/>
  <c r="BA196" i="1"/>
  <c r="AX196" i="1"/>
  <c r="BB196" i="1"/>
  <c r="AY196" i="1"/>
  <c r="BC196" i="1"/>
  <c r="AZ212" i="1"/>
  <c r="BD212" i="1"/>
  <c r="BA212" i="1"/>
  <c r="AX212" i="1"/>
  <c r="BB212" i="1"/>
  <c r="AY212" i="1"/>
  <c r="BC212" i="1"/>
  <c r="AZ228" i="1"/>
  <c r="BD228" i="1"/>
  <c r="BA228" i="1"/>
  <c r="AX228" i="1"/>
  <c r="BB228" i="1"/>
  <c r="AY228" i="1"/>
  <c r="BC228" i="1"/>
  <c r="AZ244" i="1"/>
  <c r="BD244" i="1"/>
  <c r="BA244" i="1"/>
  <c r="AX244" i="1"/>
  <c r="AY244" i="1"/>
  <c r="BB244" i="1"/>
  <c r="BC244" i="1"/>
  <c r="AZ256" i="1"/>
  <c r="BD256" i="1"/>
  <c r="BA256" i="1"/>
  <c r="BB256" i="1"/>
  <c r="BC256" i="1"/>
  <c r="AX256" i="1"/>
  <c r="AY256" i="1"/>
  <c r="AZ276" i="1"/>
  <c r="BD276" i="1"/>
  <c r="BA276" i="1"/>
  <c r="AX276" i="1"/>
  <c r="AY276" i="1"/>
  <c r="BB276" i="1"/>
  <c r="BC276" i="1"/>
  <c r="AZ288" i="1"/>
  <c r="BD288" i="1"/>
  <c r="BA288" i="1"/>
  <c r="BB288" i="1"/>
  <c r="BC288" i="1"/>
  <c r="AX288" i="1"/>
  <c r="AY288" i="1"/>
  <c r="AZ308" i="1"/>
  <c r="BD308" i="1"/>
  <c r="BA308" i="1"/>
  <c r="AX308" i="1"/>
  <c r="AY308" i="1"/>
  <c r="BB308" i="1"/>
  <c r="BC308" i="1"/>
  <c r="AZ324" i="1"/>
  <c r="BD324" i="1"/>
  <c r="BA324" i="1"/>
  <c r="AX324" i="1"/>
  <c r="AY324" i="1"/>
  <c r="BB324" i="1"/>
  <c r="BC324" i="1"/>
  <c r="AZ336" i="1"/>
  <c r="BD336" i="1"/>
  <c r="BA336" i="1"/>
  <c r="BB336" i="1"/>
  <c r="BC336" i="1"/>
  <c r="AX336" i="1"/>
  <c r="AY336" i="1"/>
  <c r="AZ352" i="1"/>
  <c r="BD352" i="1"/>
  <c r="BA352" i="1"/>
  <c r="BB352" i="1"/>
  <c r="BC352" i="1"/>
  <c r="AX352" i="1"/>
  <c r="AY352" i="1"/>
  <c r="AZ368" i="1"/>
  <c r="BD368" i="1"/>
  <c r="BA368" i="1"/>
  <c r="BB368" i="1"/>
  <c r="BC368" i="1"/>
  <c r="AX368" i="1"/>
  <c r="AY368" i="1"/>
  <c r="AZ380" i="1"/>
  <c r="BD380" i="1"/>
  <c r="BA380" i="1"/>
  <c r="AX380" i="1"/>
  <c r="AY380" i="1"/>
  <c r="BB380" i="1"/>
  <c r="BC380" i="1"/>
  <c r="AZ396" i="1"/>
  <c r="BD396" i="1"/>
  <c r="BA396" i="1"/>
  <c r="BB396" i="1"/>
  <c r="AX396" i="1"/>
  <c r="BC396" i="1"/>
  <c r="AY396" i="1"/>
  <c r="AX412" i="1"/>
  <c r="BB412" i="1"/>
  <c r="AY412" i="1"/>
  <c r="BC412" i="1"/>
  <c r="AZ412" i="1"/>
  <c r="BD412" i="1"/>
  <c r="BA412" i="1"/>
  <c r="AX428" i="1"/>
  <c r="BB428" i="1"/>
  <c r="AY428" i="1"/>
  <c r="BC428" i="1"/>
  <c r="AZ428" i="1"/>
  <c r="BD428" i="1"/>
  <c r="BA428" i="1"/>
  <c r="AX444" i="1"/>
  <c r="BB444" i="1"/>
  <c r="AY444" i="1"/>
  <c r="BC444" i="1"/>
  <c r="AZ444" i="1"/>
  <c r="BA444" i="1"/>
  <c r="BD444" i="1"/>
  <c r="AX460" i="1"/>
  <c r="BB460" i="1"/>
  <c r="AY460" i="1"/>
  <c r="BC460" i="1"/>
  <c r="AZ460" i="1"/>
  <c r="BA460" i="1"/>
  <c r="BD460" i="1"/>
  <c r="AX476" i="1"/>
  <c r="BB476" i="1"/>
  <c r="AY476" i="1"/>
  <c r="BC476" i="1"/>
  <c r="AZ476" i="1"/>
  <c r="BA476" i="1"/>
  <c r="BD476" i="1"/>
  <c r="AX488" i="1"/>
  <c r="BB488" i="1"/>
  <c r="AY488" i="1"/>
  <c r="BC488" i="1"/>
  <c r="BD488" i="1"/>
  <c r="AZ488" i="1"/>
  <c r="BA488" i="1"/>
  <c r="AY5" i="1"/>
  <c r="BC5" i="1"/>
  <c r="AZ5" i="1"/>
  <c r="BD5" i="1"/>
  <c r="BA5" i="1"/>
  <c r="AX5" i="1"/>
  <c r="BB5" i="1"/>
  <c r="AY25" i="1"/>
  <c r="BC25" i="1"/>
  <c r="BB25" i="1"/>
  <c r="AX25" i="1"/>
  <c r="BE25" i="1" s="1"/>
  <c r="BD25" i="1"/>
  <c r="AZ25" i="1"/>
  <c r="BA25" i="1"/>
  <c r="AY45" i="1"/>
  <c r="BC45" i="1"/>
  <c r="BA45" i="1"/>
  <c r="BB45" i="1"/>
  <c r="AX45" i="1"/>
  <c r="BD45" i="1"/>
  <c r="AZ45" i="1"/>
  <c r="AY65" i="1"/>
  <c r="BC65" i="1"/>
  <c r="AZ65" i="1"/>
  <c r="BD65" i="1"/>
  <c r="BA65" i="1"/>
  <c r="AX65" i="1"/>
  <c r="BB65" i="1"/>
  <c r="AY89" i="1"/>
  <c r="BC89" i="1"/>
  <c r="AZ89" i="1"/>
  <c r="BD89" i="1"/>
  <c r="BA89" i="1"/>
  <c r="AX89" i="1"/>
  <c r="BB89" i="1"/>
  <c r="AY109" i="1"/>
  <c r="BC109" i="1"/>
  <c r="AZ109" i="1"/>
  <c r="BD109" i="1"/>
  <c r="BA109" i="1"/>
  <c r="BB109" i="1"/>
  <c r="AX109" i="1"/>
  <c r="AY133" i="1"/>
  <c r="BC133" i="1"/>
  <c r="AZ133" i="1"/>
  <c r="BD133" i="1"/>
  <c r="BA133" i="1"/>
  <c r="AX133" i="1"/>
  <c r="BB133" i="1"/>
  <c r="BA161" i="1"/>
  <c r="AX161" i="1"/>
  <c r="BB161" i="1"/>
  <c r="AY161" i="1"/>
  <c r="BC161" i="1"/>
  <c r="BD161" i="1"/>
  <c r="AZ161" i="1"/>
  <c r="BA185" i="1"/>
  <c r="AX185" i="1"/>
  <c r="BB185" i="1"/>
  <c r="AY185" i="1"/>
  <c r="BC185" i="1"/>
  <c r="AZ185" i="1"/>
  <c r="BD185" i="1"/>
  <c r="BA209" i="1"/>
  <c r="AX209" i="1"/>
  <c r="BB209" i="1"/>
  <c r="AY209" i="1"/>
  <c r="BC209" i="1"/>
  <c r="BD209" i="1"/>
  <c r="AZ209" i="1"/>
  <c r="BA225" i="1"/>
  <c r="AX225" i="1"/>
  <c r="BB225" i="1"/>
  <c r="AY225" i="1"/>
  <c r="BC225" i="1"/>
  <c r="BD225" i="1"/>
  <c r="AZ225" i="1"/>
  <c r="BA245" i="1"/>
  <c r="AX245" i="1"/>
  <c r="BB245" i="1"/>
  <c r="AY245" i="1"/>
  <c r="AZ245" i="1"/>
  <c r="BC245" i="1"/>
  <c r="BD245" i="1"/>
  <c r="BA273" i="1"/>
  <c r="AX273" i="1"/>
  <c r="BB273" i="1"/>
  <c r="BC273" i="1"/>
  <c r="BD273" i="1"/>
  <c r="AY273" i="1"/>
  <c r="AZ273" i="1"/>
  <c r="BA297" i="1"/>
  <c r="AX297" i="1"/>
  <c r="BB297" i="1"/>
  <c r="BC297" i="1"/>
  <c r="BD297" i="1"/>
  <c r="AY297" i="1"/>
  <c r="AZ297" i="1"/>
  <c r="BA321" i="1"/>
  <c r="AX321" i="1"/>
  <c r="BB321" i="1"/>
  <c r="BC321" i="1"/>
  <c r="BD321" i="1"/>
  <c r="AY321" i="1"/>
  <c r="AZ321" i="1"/>
  <c r="BA345" i="1"/>
  <c r="AX345" i="1"/>
  <c r="BB345" i="1"/>
  <c r="BC345" i="1"/>
  <c r="BD345" i="1"/>
  <c r="AY345" i="1"/>
  <c r="AZ345" i="1"/>
  <c r="BA369" i="1"/>
  <c r="AX369" i="1"/>
  <c r="BB369" i="1"/>
  <c r="BC369" i="1"/>
  <c r="BD369" i="1"/>
  <c r="AY369" i="1"/>
  <c r="AZ369" i="1"/>
  <c r="BA393" i="1"/>
  <c r="AZ393" i="1"/>
  <c r="BB393" i="1"/>
  <c r="AX393" i="1"/>
  <c r="BC393" i="1"/>
  <c r="BD393" i="1"/>
  <c r="AY393" i="1"/>
  <c r="AY421" i="1"/>
  <c r="BC421" i="1"/>
  <c r="AZ421" i="1"/>
  <c r="BD421" i="1"/>
  <c r="BA421" i="1"/>
  <c r="AX421" i="1"/>
  <c r="BB421" i="1"/>
  <c r="AY445" i="1"/>
  <c r="BC445" i="1"/>
  <c r="AZ445" i="1"/>
  <c r="BD445" i="1"/>
  <c r="BA445" i="1"/>
  <c r="BB445" i="1"/>
  <c r="AX445" i="1"/>
  <c r="AY461" i="1"/>
  <c r="BC461" i="1"/>
  <c r="AZ461" i="1"/>
  <c r="BD461" i="1"/>
  <c r="BA461" i="1"/>
  <c r="BB461" i="1"/>
  <c r="AX461" i="1"/>
  <c r="AY489" i="1"/>
  <c r="BC489" i="1"/>
  <c r="AZ489" i="1"/>
  <c r="BD489" i="1"/>
  <c r="AX489" i="1"/>
  <c r="BA489" i="1"/>
  <c r="BB489" i="1"/>
  <c r="BA19" i="1"/>
  <c r="BB19" i="1"/>
  <c r="AX19" i="1"/>
  <c r="BC19" i="1"/>
  <c r="AY19" i="1"/>
  <c r="BD19" i="1"/>
  <c r="AZ19" i="1"/>
  <c r="BA47" i="1"/>
  <c r="AX47" i="1"/>
  <c r="BC47" i="1"/>
  <c r="AY47" i="1"/>
  <c r="BD47" i="1"/>
  <c r="AZ47" i="1"/>
  <c r="BB47" i="1"/>
  <c r="BA67" i="1"/>
  <c r="AX67" i="1"/>
  <c r="BB67" i="1"/>
  <c r="AY67" i="1"/>
  <c r="BC67" i="1"/>
  <c r="AZ67" i="1"/>
  <c r="BD67" i="1"/>
  <c r="BA83" i="1"/>
  <c r="AX83" i="1"/>
  <c r="BB83" i="1"/>
  <c r="AY83" i="1"/>
  <c r="BC83" i="1"/>
  <c r="AZ83" i="1"/>
  <c r="BD83" i="1"/>
  <c r="BA99" i="1"/>
  <c r="AX99" i="1"/>
  <c r="BB99" i="1"/>
  <c r="AY99" i="1"/>
  <c r="BC99" i="1"/>
  <c r="AZ99" i="1"/>
  <c r="BD99" i="1"/>
  <c r="BA115" i="1"/>
  <c r="AX115" i="1"/>
  <c r="BB115" i="1"/>
  <c r="AY115" i="1"/>
  <c r="BC115" i="1"/>
  <c r="AZ115" i="1"/>
  <c r="BD115" i="1"/>
  <c r="BA135" i="1"/>
  <c r="AX135" i="1"/>
  <c r="BB135" i="1"/>
  <c r="AY135" i="1"/>
  <c r="BC135" i="1"/>
  <c r="AZ135" i="1"/>
  <c r="BD135" i="1"/>
  <c r="BA151" i="1"/>
  <c r="AX151" i="1"/>
  <c r="BB151" i="1"/>
  <c r="AY151" i="1"/>
  <c r="BC151" i="1"/>
  <c r="AZ151" i="1"/>
  <c r="BD151" i="1"/>
  <c r="AY171" i="1"/>
  <c r="BC171" i="1"/>
  <c r="AZ171" i="1"/>
  <c r="BD171" i="1"/>
  <c r="BA171" i="1"/>
  <c r="AX171" i="1"/>
  <c r="BB171" i="1"/>
  <c r="AY187" i="1"/>
  <c r="BC187" i="1"/>
  <c r="AZ187" i="1"/>
  <c r="BD187" i="1"/>
  <c r="BA187" i="1"/>
  <c r="AX187" i="1"/>
  <c r="BB187" i="1"/>
  <c r="AY203" i="1"/>
  <c r="BC203" i="1"/>
  <c r="AZ203" i="1"/>
  <c r="BD203" i="1"/>
  <c r="BA203" i="1"/>
  <c r="AX203" i="1"/>
  <c r="BB203" i="1"/>
  <c r="AY219" i="1"/>
  <c r="BC219" i="1"/>
  <c r="AZ219" i="1"/>
  <c r="BD219" i="1"/>
  <c r="BA219" i="1"/>
  <c r="AX219" i="1"/>
  <c r="BB219" i="1"/>
  <c r="AY235" i="1"/>
  <c r="BC235" i="1"/>
  <c r="AZ235" i="1"/>
  <c r="BD235" i="1"/>
  <c r="AX235" i="1"/>
  <c r="BA235" i="1"/>
  <c r="BB235" i="1"/>
  <c r="AY251" i="1"/>
  <c r="BC251" i="1"/>
  <c r="AZ251" i="1"/>
  <c r="BD251" i="1"/>
  <c r="AX251" i="1"/>
  <c r="BA251" i="1"/>
  <c r="BB251" i="1"/>
  <c r="AY271" i="1"/>
  <c r="BC271" i="1"/>
  <c r="AZ271" i="1"/>
  <c r="BD271" i="1"/>
  <c r="BA271" i="1"/>
  <c r="BB271" i="1"/>
  <c r="AX271" i="1"/>
  <c r="AY287" i="1"/>
  <c r="BC287" i="1"/>
  <c r="AZ287" i="1"/>
  <c r="BD287" i="1"/>
  <c r="BA287" i="1"/>
  <c r="BB287" i="1"/>
  <c r="AX287" i="1"/>
  <c r="AY303" i="1"/>
  <c r="BC303" i="1"/>
  <c r="AZ303" i="1"/>
  <c r="BD303" i="1"/>
  <c r="BA303" i="1"/>
  <c r="BB303" i="1"/>
  <c r="AX303" i="1"/>
  <c r="AY319" i="1"/>
  <c r="BC319" i="1"/>
  <c r="AZ319" i="1"/>
  <c r="BD319" i="1"/>
  <c r="BA319" i="1"/>
  <c r="BB319" i="1"/>
  <c r="AX319" i="1"/>
  <c r="AY335" i="1"/>
  <c r="BC335" i="1"/>
  <c r="AZ335" i="1"/>
  <c r="BD335" i="1"/>
  <c r="BA335" i="1"/>
  <c r="BB335" i="1"/>
  <c r="AX335" i="1"/>
  <c r="AY351" i="1"/>
  <c r="BC351" i="1"/>
  <c r="AZ351" i="1"/>
  <c r="BD351" i="1"/>
  <c r="BA351" i="1"/>
  <c r="BB351" i="1"/>
  <c r="AX351" i="1"/>
  <c r="AY367" i="1"/>
  <c r="BC367" i="1"/>
  <c r="AZ367" i="1"/>
  <c r="BD367" i="1"/>
  <c r="BA367" i="1"/>
  <c r="BB367" i="1"/>
  <c r="AX367" i="1"/>
  <c r="AY383" i="1"/>
  <c r="BC383" i="1"/>
  <c r="BA383" i="1"/>
  <c r="BB383" i="1"/>
  <c r="AX383" i="1"/>
  <c r="BD383" i="1"/>
  <c r="AZ383" i="1"/>
  <c r="AY399" i="1"/>
  <c r="BC399" i="1"/>
  <c r="BA399" i="1"/>
  <c r="BB399" i="1"/>
  <c r="AX399" i="1"/>
  <c r="BD399" i="1"/>
  <c r="AZ399" i="1"/>
  <c r="BA415" i="1"/>
  <c r="AX415" i="1"/>
  <c r="BB415" i="1"/>
  <c r="AY415" i="1"/>
  <c r="BC415" i="1"/>
  <c r="BD415" i="1"/>
  <c r="AZ415" i="1"/>
  <c r="BA435" i="1"/>
  <c r="AX435" i="1"/>
  <c r="BB435" i="1"/>
  <c r="AY435" i="1"/>
  <c r="AZ435" i="1"/>
  <c r="BC435" i="1"/>
  <c r="BD435" i="1"/>
  <c r="BA455" i="1"/>
  <c r="AX455" i="1"/>
  <c r="BB455" i="1"/>
  <c r="BC455" i="1"/>
  <c r="BD455" i="1"/>
  <c r="AZ455" i="1"/>
  <c r="AY455" i="1"/>
  <c r="BA471" i="1"/>
  <c r="AX471" i="1"/>
  <c r="BB471" i="1"/>
  <c r="BC471" i="1"/>
  <c r="BD471" i="1"/>
  <c r="AY471" i="1"/>
  <c r="AZ471" i="1"/>
  <c r="BA487" i="1"/>
  <c r="AX487" i="1"/>
  <c r="BB487" i="1"/>
  <c r="BC487" i="1"/>
  <c r="BD487" i="1"/>
  <c r="AY487" i="1"/>
  <c r="AZ487" i="1"/>
  <c r="AX4" i="1"/>
  <c r="BB4" i="1"/>
  <c r="AY4" i="1"/>
  <c r="BC4" i="1"/>
  <c r="AZ4" i="1"/>
  <c r="BD4" i="1"/>
  <c r="BA4" i="1"/>
  <c r="AX20" i="1"/>
  <c r="BB20" i="1"/>
  <c r="AZ20" i="1"/>
  <c r="BA20" i="1"/>
  <c r="BC20" i="1"/>
  <c r="AY20" i="1"/>
  <c r="BD20" i="1"/>
  <c r="AX36" i="1"/>
  <c r="BB36" i="1"/>
  <c r="AZ36" i="1"/>
  <c r="BA36" i="1"/>
  <c r="BC36" i="1"/>
  <c r="AY36" i="1"/>
  <c r="BD36" i="1"/>
  <c r="AX52" i="1"/>
  <c r="BB52" i="1"/>
  <c r="AZ52" i="1"/>
  <c r="BA52" i="1"/>
  <c r="BC52" i="1"/>
  <c r="BD52" i="1"/>
  <c r="AY52" i="1"/>
  <c r="AX68" i="1"/>
  <c r="BB68" i="1"/>
  <c r="AY68" i="1"/>
  <c r="BC68" i="1"/>
  <c r="AZ68" i="1"/>
  <c r="BD68" i="1"/>
  <c r="BA68" i="1"/>
  <c r="AX88" i="1"/>
  <c r="BB88" i="1"/>
  <c r="AY88" i="1"/>
  <c r="BC88" i="1"/>
  <c r="AZ88" i="1"/>
  <c r="BD88" i="1"/>
  <c r="BA88" i="1"/>
  <c r="AX104" i="1"/>
  <c r="BB104" i="1"/>
  <c r="AY104" i="1"/>
  <c r="BC104" i="1"/>
  <c r="AZ104" i="1"/>
  <c r="BD104" i="1"/>
  <c r="BA104" i="1"/>
  <c r="AX120" i="1"/>
  <c r="BB120" i="1"/>
  <c r="AY120" i="1"/>
  <c r="BC120" i="1"/>
  <c r="AZ120" i="1"/>
  <c r="BD120" i="1"/>
  <c r="BA120" i="1"/>
  <c r="AX140" i="1"/>
  <c r="BB140" i="1"/>
  <c r="AY140" i="1"/>
  <c r="BC140" i="1"/>
  <c r="AZ140" i="1"/>
  <c r="BD140" i="1"/>
  <c r="BA140" i="1"/>
  <c r="AX156" i="1"/>
  <c r="BB156" i="1"/>
  <c r="AY156" i="1"/>
  <c r="BC156" i="1"/>
  <c r="AZ156" i="1"/>
  <c r="BD156" i="1"/>
  <c r="BA156" i="1"/>
  <c r="AZ176" i="1"/>
  <c r="BD176" i="1"/>
  <c r="BA176" i="1"/>
  <c r="AX176" i="1"/>
  <c r="BB176" i="1"/>
  <c r="AY176" i="1"/>
  <c r="BC176" i="1"/>
  <c r="AZ192" i="1"/>
  <c r="BD192" i="1"/>
  <c r="BA192" i="1"/>
  <c r="AX192" i="1"/>
  <c r="BB192" i="1"/>
  <c r="AY192" i="1"/>
  <c r="BC192" i="1"/>
  <c r="AZ208" i="1"/>
  <c r="BD208" i="1"/>
  <c r="BA208" i="1"/>
  <c r="AX208" i="1"/>
  <c r="BB208" i="1"/>
  <c r="AY208" i="1"/>
  <c r="BC208" i="1"/>
  <c r="AZ224" i="1"/>
  <c r="BD224" i="1"/>
  <c r="BA224" i="1"/>
  <c r="AX224" i="1"/>
  <c r="BB224" i="1"/>
  <c r="AY224" i="1"/>
  <c r="BC224" i="1"/>
  <c r="AZ240" i="1"/>
  <c r="BD240" i="1"/>
  <c r="BA240" i="1"/>
  <c r="BB240" i="1"/>
  <c r="BC240" i="1"/>
  <c r="AX240" i="1"/>
  <c r="AY240" i="1"/>
  <c r="AZ260" i="1"/>
  <c r="BD260" i="1"/>
  <c r="BA260" i="1"/>
  <c r="AX260" i="1"/>
  <c r="AY260" i="1"/>
  <c r="BB260" i="1"/>
  <c r="BC260" i="1"/>
  <c r="AZ272" i="1"/>
  <c r="BD272" i="1"/>
  <c r="BA272" i="1"/>
  <c r="BB272" i="1"/>
  <c r="BC272" i="1"/>
  <c r="AX272" i="1"/>
  <c r="AY272" i="1"/>
  <c r="AZ292" i="1"/>
  <c r="BD292" i="1"/>
  <c r="BA292" i="1"/>
  <c r="AX292" i="1"/>
  <c r="AY292" i="1"/>
  <c r="BB292" i="1"/>
  <c r="BC292" i="1"/>
  <c r="AZ304" i="1"/>
  <c r="BD304" i="1"/>
  <c r="BA304" i="1"/>
  <c r="BB304" i="1"/>
  <c r="BC304" i="1"/>
  <c r="AX304" i="1"/>
  <c r="AY304" i="1"/>
  <c r="AZ320" i="1"/>
  <c r="BD320" i="1"/>
  <c r="BA320" i="1"/>
  <c r="BB320" i="1"/>
  <c r="BC320" i="1"/>
  <c r="AX320" i="1"/>
  <c r="AY320" i="1"/>
  <c r="AZ340" i="1"/>
  <c r="BD340" i="1"/>
  <c r="BA340" i="1"/>
  <c r="AX340" i="1"/>
  <c r="AY340" i="1"/>
  <c r="BB340" i="1"/>
  <c r="BC340" i="1"/>
  <c r="AZ356" i="1"/>
  <c r="BD356" i="1"/>
  <c r="BA356" i="1"/>
  <c r="AX356" i="1"/>
  <c r="AY356" i="1"/>
  <c r="BB356" i="1"/>
  <c r="BC356" i="1"/>
  <c r="AZ372" i="1"/>
  <c r="BD372" i="1"/>
  <c r="BA372" i="1"/>
  <c r="AX372" i="1"/>
  <c r="AY372" i="1"/>
  <c r="BB372" i="1"/>
  <c r="BC372" i="1"/>
  <c r="AZ392" i="1"/>
  <c r="BD392" i="1"/>
  <c r="BB392" i="1"/>
  <c r="AX392" i="1"/>
  <c r="BC392" i="1"/>
  <c r="AY392" i="1"/>
  <c r="BA392" i="1"/>
  <c r="AX408" i="1"/>
  <c r="BB408" i="1"/>
  <c r="AY408" i="1"/>
  <c r="BC408" i="1"/>
  <c r="AZ408" i="1"/>
  <c r="BD408" i="1"/>
  <c r="BA408" i="1"/>
  <c r="AX424" i="1"/>
  <c r="BB424" i="1"/>
  <c r="AY424" i="1"/>
  <c r="BC424" i="1"/>
  <c r="AZ424" i="1"/>
  <c r="BD424" i="1"/>
  <c r="BA424" i="1"/>
  <c r="AX440" i="1"/>
  <c r="BB440" i="1"/>
  <c r="AY440" i="1"/>
  <c r="BC440" i="1"/>
  <c r="BD440" i="1"/>
  <c r="AZ440" i="1"/>
  <c r="BA440" i="1"/>
  <c r="AX456" i="1"/>
  <c r="BB456" i="1"/>
  <c r="AY456" i="1"/>
  <c r="BC456" i="1"/>
  <c r="BD456" i="1"/>
  <c r="AZ456" i="1"/>
  <c r="BA456" i="1"/>
  <c r="AX472" i="1"/>
  <c r="BB472" i="1"/>
  <c r="AY472" i="1"/>
  <c r="BC472" i="1"/>
  <c r="BD472" i="1"/>
  <c r="AZ472" i="1"/>
  <c r="BA472" i="1"/>
  <c r="AX492" i="1"/>
  <c r="BB492" i="1"/>
  <c r="AY492" i="1"/>
  <c r="BC492" i="1"/>
  <c r="AZ492" i="1"/>
  <c r="BA492" i="1"/>
  <c r="BD492" i="1"/>
  <c r="AY13" i="1"/>
  <c r="BC13" i="1"/>
  <c r="AZ13" i="1"/>
  <c r="BD13" i="1"/>
  <c r="BA13" i="1"/>
  <c r="BB13" i="1"/>
  <c r="AX13" i="1"/>
  <c r="BE13" i="1" s="1"/>
  <c r="AY53" i="1"/>
  <c r="BC53" i="1"/>
  <c r="AX53" i="1"/>
  <c r="BD53" i="1"/>
  <c r="AZ53" i="1"/>
  <c r="BA53" i="1"/>
  <c r="BB53" i="1"/>
  <c r="AY85" i="1"/>
  <c r="BC85" i="1"/>
  <c r="AZ85" i="1"/>
  <c r="BD85" i="1"/>
  <c r="BA85" i="1"/>
  <c r="AX85" i="1"/>
  <c r="BB85" i="1"/>
  <c r="AY113" i="1"/>
  <c r="BC113" i="1"/>
  <c r="AZ113" i="1"/>
  <c r="BD113" i="1"/>
  <c r="BA113" i="1"/>
  <c r="AX113" i="1"/>
  <c r="BB113" i="1"/>
  <c r="AY141" i="1"/>
  <c r="BC141" i="1"/>
  <c r="AZ141" i="1"/>
  <c r="BD141" i="1"/>
  <c r="BA141" i="1"/>
  <c r="BB141" i="1"/>
  <c r="AX141" i="1"/>
  <c r="BA165" i="1"/>
  <c r="AX165" i="1"/>
  <c r="BB165" i="1"/>
  <c r="AY165" i="1"/>
  <c r="BC165" i="1"/>
  <c r="AZ165" i="1"/>
  <c r="BD165" i="1"/>
  <c r="BA189" i="1"/>
  <c r="AX189" i="1"/>
  <c r="BB189" i="1"/>
  <c r="AY189" i="1"/>
  <c r="BC189" i="1"/>
  <c r="AZ189" i="1"/>
  <c r="BD189" i="1"/>
  <c r="BA213" i="1"/>
  <c r="AX213" i="1"/>
  <c r="BB213" i="1"/>
  <c r="AY213" i="1"/>
  <c r="BC213" i="1"/>
  <c r="AZ213" i="1"/>
  <c r="BD213" i="1"/>
  <c r="BA249" i="1"/>
  <c r="AX249" i="1"/>
  <c r="BB249" i="1"/>
  <c r="BC249" i="1"/>
  <c r="BD249" i="1"/>
  <c r="AY249" i="1"/>
  <c r="AZ249" i="1"/>
  <c r="BA277" i="1"/>
  <c r="AX277" i="1"/>
  <c r="BB277" i="1"/>
  <c r="AY277" i="1"/>
  <c r="AZ277" i="1"/>
  <c r="BC277" i="1"/>
  <c r="BD277" i="1"/>
  <c r="BA301" i="1"/>
  <c r="AX301" i="1"/>
  <c r="BB301" i="1"/>
  <c r="AY301" i="1"/>
  <c r="AZ301" i="1"/>
  <c r="BC301" i="1"/>
  <c r="BD301" i="1"/>
  <c r="BA329" i="1"/>
  <c r="AX329" i="1"/>
  <c r="BB329" i="1"/>
  <c r="BC329" i="1"/>
  <c r="BD329" i="1"/>
  <c r="AY329" i="1"/>
  <c r="AZ329" i="1"/>
  <c r="BA353" i="1"/>
  <c r="AX353" i="1"/>
  <c r="BB353" i="1"/>
  <c r="BC353" i="1"/>
  <c r="BD353" i="1"/>
  <c r="AY353" i="1"/>
  <c r="AZ353" i="1"/>
  <c r="BA377" i="1"/>
  <c r="AX377" i="1"/>
  <c r="BB377" i="1"/>
  <c r="BC377" i="1"/>
  <c r="BD377" i="1"/>
  <c r="AY377" i="1"/>
  <c r="AZ377" i="1"/>
  <c r="BA401" i="1"/>
  <c r="AX401" i="1"/>
  <c r="BC401" i="1"/>
  <c r="AY401" i="1"/>
  <c r="BD401" i="1"/>
  <c r="AZ401" i="1"/>
  <c r="BB401" i="1"/>
  <c r="AY425" i="1"/>
  <c r="BC425" i="1"/>
  <c r="AZ425" i="1"/>
  <c r="BD425" i="1"/>
  <c r="BA425" i="1"/>
  <c r="BB425" i="1"/>
  <c r="AX425" i="1"/>
  <c r="AY457" i="1"/>
  <c r="BC457" i="1"/>
  <c r="AZ457" i="1"/>
  <c r="BD457" i="1"/>
  <c r="AX457" i="1"/>
  <c r="BB457" i="1"/>
  <c r="BA457" i="1"/>
  <c r="AY481" i="1"/>
  <c r="BC481" i="1"/>
  <c r="AZ481" i="1"/>
  <c r="BD481" i="1"/>
  <c r="AX481" i="1"/>
  <c r="BA481" i="1"/>
  <c r="BB481" i="1"/>
  <c r="AE14" i="8"/>
  <c r="AE51" i="6"/>
  <c r="AY9" i="1"/>
  <c r="BC9" i="1"/>
  <c r="AZ9" i="1"/>
  <c r="BD9" i="1"/>
  <c r="BA9" i="1"/>
  <c r="AX9" i="1"/>
  <c r="BE9" i="1" s="1"/>
  <c r="BB9" i="1"/>
  <c r="AY29" i="1"/>
  <c r="BC29" i="1"/>
  <c r="BA29" i="1"/>
  <c r="BB29" i="1"/>
  <c r="AX29" i="1"/>
  <c r="BD29" i="1"/>
  <c r="AZ29" i="1"/>
  <c r="AY49" i="1"/>
  <c r="BC49" i="1"/>
  <c r="AZ49" i="1"/>
  <c r="BA49" i="1"/>
  <c r="BB49" i="1"/>
  <c r="BD49" i="1"/>
  <c r="AX49" i="1"/>
  <c r="BA73" i="1"/>
  <c r="AX73" i="1"/>
  <c r="BC73" i="1"/>
  <c r="AY73" i="1"/>
  <c r="BD73" i="1"/>
  <c r="AZ73" i="1"/>
  <c r="BB73" i="1"/>
  <c r="AY93" i="1"/>
  <c r="BC93" i="1"/>
  <c r="AZ93" i="1"/>
  <c r="BD93" i="1"/>
  <c r="BA93" i="1"/>
  <c r="BB93" i="1"/>
  <c r="AX93" i="1"/>
  <c r="AY117" i="1"/>
  <c r="BC117" i="1"/>
  <c r="AZ117" i="1"/>
  <c r="BD117" i="1"/>
  <c r="BA117" i="1"/>
  <c r="AX117" i="1"/>
  <c r="BB117" i="1"/>
  <c r="AY137" i="1"/>
  <c r="BC137" i="1"/>
  <c r="AZ137" i="1"/>
  <c r="BD137" i="1"/>
  <c r="BA137" i="1"/>
  <c r="AX137" i="1"/>
  <c r="BB137" i="1"/>
  <c r="AY157" i="1"/>
  <c r="BC157" i="1"/>
  <c r="AZ157" i="1"/>
  <c r="BD157" i="1"/>
  <c r="BA157" i="1"/>
  <c r="BB157" i="1"/>
  <c r="AX157" i="1"/>
  <c r="BA181" i="1"/>
  <c r="AX181" i="1"/>
  <c r="BB181" i="1"/>
  <c r="AY181" i="1"/>
  <c r="BC181" i="1"/>
  <c r="AZ181" i="1"/>
  <c r="BD181" i="1"/>
  <c r="BA205" i="1"/>
  <c r="AX205" i="1"/>
  <c r="BB205" i="1"/>
  <c r="AY205" i="1"/>
  <c r="BC205" i="1"/>
  <c r="AZ205" i="1"/>
  <c r="BD205" i="1"/>
  <c r="BA229" i="1"/>
  <c r="AX229" i="1"/>
  <c r="BB229" i="1"/>
  <c r="AY229" i="1"/>
  <c r="BC229" i="1"/>
  <c r="AZ229" i="1"/>
  <c r="BD229" i="1"/>
  <c r="BA253" i="1"/>
  <c r="AX253" i="1"/>
  <c r="BB253" i="1"/>
  <c r="AY253" i="1"/>
  <c r="AZ253" i="1"/>
  <c r="BC253" i="1"/>
  <c r="BD253" i="1"/>
  <c r="BA269" i="1"/>
  <c r="AX269" i="1"/>
  <c r="BB269" i="1"/>
  <c r="AY269" i="1"/>
  <c r="AZ269" i="1"/>
  <c r="BC269" i="1"/>
  <c r="BD269" i="1"/>
  <c r="BA293" i="1"/>
  <c r="AX293" i="1"/>
  <c r="BB293" i="1"/>
  <c r="AY293" i="1"/>
  <c r="AZ293" i="1"/>
  <c r="BC293" i="1"/>
  <c r="BD293" i="1"/>
  <c r="BA317" i="1"/>
  <c r="AX317" i="1"/>
  <c r="BB317" i="1"/>
  <c r="AY317" i="1"/>
  <c r="AZ317" i="1"/>
  <c r="BC317" i="1"/>
  <c r="BD317" i="1"/>
  <c r="BA337" i="1"/>
  <c r="AX337" i="1"/>
  <c r="BB337" i="1"/>
  <c r="BC337" i="1"/>
  <c r="BD337" i="1"/>
  <c r="AY337" i="1"/>
  <c r="AZ337" i="1"/>
  <c r="BA361" i="1"/>
  <c r="AX361" i="1"/>
  <c r="BB361" i="1"/>
  <c r="BC361" i="1"/>
  <c r="BD361" i="1"/>
  <c r="AY361" i="1"/>
  <c r="AZ361" i="1"/>
  <c r="BA385" i="1"/>
  <c r="AX385" i="1"/>
  <c r="BC385" i="1"/>
  <c r="AY385" i="1"/>
  <c r="BD385" i="1"/>
  <c r="AZ385" i="1"/>
  <c r="BB385" i="1"/>
  <c r="AY409" i="1"/>
  <c r="BC409" i="1"/>
  <c r="AZ409" i="1"/>
  <c r="BD409" i="1"/>
  <c r="BA409" i="1"/>
  <c r="BB409" i="1"/>
  <c r="AX409" i="1"/>
  <c r="AY429" i="1"/>
  <c r="BC429" i="1"/>
  <c r="AZ429" i="1"/>
  <c r="BD429" i="1"/>
  <c r="BA429" i="1"/>
  <c r="BB429" i="1"/>
  <c r="AX429" i="1"/>
  <c r="AY453" i="1"/>
  <c r="BC453" i="1"/>
  <c r="AZ453" i="1"/>
  <c r="BD453" i="1"/>
  <c r="BA453" i="1"/>
  <c r="BB453" i="1"/>
  <c r="AX453" i="1"/>
  <c r="AY477" i="1"/>
  <c r="BC477" i="1"/>
  <c r="AZ477" i="1"/>
  <c r="BD477" i="1"/>
  <c r="BA477" i="1"/>
  <c r="BB477" i="1"/>
  <c r="AX477" i="1"/>
  <c r="AZ497" i="1"/>
  <c r="BD497" i="1"/>
  <c r="BA497" i="1"/>
  <c r="AX497" i="1"/>
  <c r="BB497" i="1"/>
  <c r="AY497" i="1"/>
  <c r="BC497" i="1"/>
  <c r="AZ10" i="1"/>
  <c r="BD10" i="1"/>
  <c r="BA10" i="1"/>
  <c r="AX10" i="1"/>
  <c r="BB10" i="1"/>
  <c r="AY10" i="1"/>
  <c r="BC10" i="1"/>
  <c r="AZ18" i="1"/>
  <c r="BD18" i="1"/>
  <c r="AX18" i="1"/>
  <c r="BC18" i="1"/>
  <c r="AY18" i="1"/>
  <c r="BA18" i="1"/>
  <c r="BB18" i="1"/>
  <c r="AZ26" i="1"/>
  <c r="BD26" i="1"/>
  <c r="BA26" i="1"/>
  <c r="BB26" i="1"/>
  <c r="AX26" i="1"/>
  <c r="BE26" i="1" s="1"/>
  <c r="BC26" i="1"/>
  <c r="AY26" i="1"/>
  <c r="AZ34" i="1"/>
  <c r="BD34" i="1"/>
  <c r="AX34" i="1"/>
  <c r="BC34" i="1"/>
  <c r="AY34" i="1"/>
  <c r="BA34" i="1"/>
  <c r="BB34" i="1"/>
  <c r="AZ42" i="1"/>
  <c r="BD42" i="1"/>
  <c r="BA42" i="1"/>
  <c r="BB42" i="1"/>
  <c r="AX42" i="1"/>
  <c r="BC42" i="1"/>
  <c r="AY42" i="1"/>
  <c r="AZ50" i="1"/>
  <c r="BD50" i="1"/>
  <c r="AX50" i="1"/>
  <c r="BC50" i="1"/>
  <c r="AY50" i="1"/>
  <c r="BA50" i="1"/>
  <c r="BB50" i="1"/>
  <c r="AZ58" i="1"/>
  <c r="BD58" i="1"/>
  <c r="BA58" i="1"/>
  <c r="BB58" i="1"/>
  <c r="AX58" i="1"/>
  <c r="BC58" i="1"/>
  <c r="AY58" i="1"/>
  <c r="AZ66" i="1"/>
  <c r="BD66" i="1"/>
  <c r="BA66" i="1"/>
  <c r="AX66" i="1"/>
  <c r="BB66" i="1"/>
  <c r="AY66" i="1"/>
  <c r="BC66" i="1"/>
  <c r="AZ74" i="1"/>
  <c r="BD74" i="1"/>
  <c r="BA74" i="1"/>
  <c r="AX74" i="1"/>
  <c r="BB74" i="1"/>
  <c r="AY74" i="1"/>
  <c r="BC74" i="1"/>
  <c r="AZ82" i="1"/>
  <c r="BD82" i="1"/>
  <c r="BA82" i="1"/>
  <c r="AX82" i="1"/>
  <c r="BB82" i="1"/>
  <c r="AY82" i="1"/>
  <c r="BC82" i="1"/>
  <c r="AZ90" i="1"/>
  <c r="BD90" i="1"/>
  <c r="BA90" i="1"/>
  <c r="AX90" i="1"/>
  <c r="BB90" i="1"/>
  <c r="AY90" i="1"/>
  <c r="BC90" i="1"/>
  <c r="AZ98" i="1"/>
  <c r="BD98" i="1"/>
  <c r="BA98" i="1"/>
  <c r="AX98" i="1"/>
  <c r="BB98" i="1"/>
  <c r="AY98" i="1"/>
  <c r="BC98" i="1"/>
  <c r="AZ106" i="1"/>
  <c r="BD106" i="1"/>
  <c r="BA106" i="1"/>
  <c r="AX106" i="1"/>
  <c r="BB106" i="1"/>
  <c r="AY106" i="1"/>
  <c r="BC106" i="1"/>
  <c r="AZ114" i="1"/>
  <c r="BD114" i="1"/>
  <c r="BA114" i="1"/>
  <c r="AX114" i="1"/>
  <c r="BB114" i="1"/>
  <c r="AY114" i="1"/>
  <c r="BC114" i="1"/>
  <c r="AZ122" i="1"/>
  <c r="BD122" i="1"/>
  <c r="BA122" i="1"/>
  <c r="AX122" i="1"/>
  <c r="BB122" i="1"/>
  <c r="AY122" i="1"/>
  <c r="BC122" i="1"/>
  <c r="AZ130" i="1"/>
  <c r="BD130" i="1"/>
  <c r="BA130" i="1"/>
  <c r="AX130" i="1"/>
  <c r="BB130" i="1"/>
  <c r="AY130" i="1"/>
  <c r="BC130" i="1"/>
  <c r="AZ138" i="1"/>
  <c r="BD138" i="1"/>
  <c r="BA138" i="1"/>
  <c r="AX138" i="1"/>
  <c r="BB138" i="1"/>
  <c r="AY138" i="1"/>
  <c r="BC138" i="1"/>
  <c r="AZ146" i="1"/>
  <c r="BD146" i="1"/>
  <c r="BA146" i="1"/>
  <c r="AX146" i="1"/>
  <c r="BB146" i="1"/>
  <c r="AY146" i="1"/>
  <c r="BC146" i="1"/>
  <c r="AZ154" i="1"/>
  <c r="BD154" i="1"/>
  <c r="BA154" i="1"/>
  <c r="AX154" i="1"/>
  <c r="BB154" i="1"/>
  <c r="AY154" i="1"/>
  <c r="BC154" i="1"/>
  <c r="AX162" i="1"/>
  <c r="BB162" i="1"/>
  <c r="AY162" i="1"/>
  <c r="BC162" i="1"/>
  <c r="AZ162" i="1"/>
  <c r="BD162" i="1"/>
  <c r="BA162" i="1"/>
  <c r="AX170" i="1"/>
  <c r="BB170" i="1"/>
  <c r="AY170" i="1"/>
  <c r="BC170" i="1"/>
  <c r="AZ170" i="1"/>
  <c r="BD170" i="1"/>
  <c r="BA170" i="1"/>
  <c r="AX178" i="1"/>
  <c r="BB178" i="1"/>
  <c r="AY178" i="1"/>
  <c r="BC178" i="1"/>
  <c r="AZ178" i="1"/>
  <c r="BD178" i="1"/>
  <c r="BA178" i="1"/>
  <c r="AX186" i="1"/>
  <c r="BB186" i="1"/>
  <c r="AY186" i="1"/>
  <c r="BC186" i="1"/>
  <c r="AZ186" i="1"/>
  <c r="BD186" i="1"/>
  <c r="BA186" i="1"/>
  <c r="AX194" i="1"/>
  <c r="BB194" i="1"/>
  <c r="AY194" i="1"/>
  <c r="BC194" i="1"/>
  <c r="AZ194" i="1"/>
  <c r="BD194" i="1"/>
  <c r="BA194" i="1"/>
  <c r="AX202" i="1"/>
  <c r="BB202" i="1"/>
  <c r="AY202" i="1"/>
  <c r="BC202" i="1"/>
  <c r="AZ202" i="1"/>
  <c r="BD202" i="1"/>
  <c r="BA202" i="1"/>
  <c r="AX210" i="1"/>
  <c r="BB210" i="1"/>
  <c r="AY210" i="1"/>
  <c r="BC210" i="1"/>
  <c r="AZ210" i="1"/>
  <c r="BD210" i="1"/>
  <c r="BA210" i="1"/>
  <c r="AX218" i="1"/>
  <c r="BB218" i="1"/>
  <c r="AY218" i="1"/>
  <c r="BC218" i="1"/>
  <c r="AZ218" i="1"/>
  <c r="BD218" i="1"/>
  <c r="BA218" i="1"/>
  <c r="AX226" i="1"/>
  <c r="BB226" i="1"/>
  <c r="AY226" i="1"/>
  <c r="BC226" i="1"/>
  <c r="AZ226" i="1"/>
  <c r="BD226" i="1"/>
  <c r="BA226" i="1"/>
  <c r="AX234" i="1"/>
  <c r="BB234" i="1"/>
  <c r="AY234" i="1"/>
  <c r="BC234" i="1"/>
  <c r="BD234" i="1"/>
  <c r="AZ234" i="1"/>
  <c r="BA234" i="1"/>
  <c r="AX242" i="1"/>
  <c r="BB242" i="1"/>
  <c r="AY242" i="1"/>
  <c r="BC242" i="1"/>
  <c r="BD242" i="1"/>
  <c r="AZ242" i="1"/>
  <c r="BA242" i="1"/>
  <c r="AX250" i="1"/>
  <c r="BB250" i="1"/>
  <c r="AY250" i="1"/>
  <c r="BC250" i="1"/>
  <c r="BD250" i="1"/>
  <c r="AZ250" i="1"/>
  <c r="BA250" i="1"/>
  <c r="AX258" i="1"/>
  <c r="BB258" i="1"/>
  <c r="AY258" i="1"/>
  <c r="BC258" i="1"/>
  <c r="BD258" i="1"/>
  <c r="AZ258" i="1"/>
  <c r="BA258" i="1"/>
  <c r="AX266" i="1"/>
  <c r="BB266" i="1"/>
  <c r="AY266" i="1"/>
  <c r="BC266" i="1"/>
  <c r="BD266" i="1"/>
  <c r="AZ266" i="1"/>
  <c r="BA266" i="1"/>
  <c r="AX274" i="1"/>
  <c r="BB274" i="1"/>
  <c r="AY274" i="1"/>
  <c r="BC274" i="1"/>
  <c r="BD274" i="1"/>
  <c r="AZ274" i="1"/>
  <c r="BA274" i="1"/>
  <c r="AX282" i="1"/>
  <c r="BB282" i="1"/>
  <c r="AY282" i="1"/>
  <c r="BC282" i="1"/>
  <c r="BD282" i="1"/>
  <c r="AZ282" i="1"/>
  <c r="BA282" i="1"/>
  <c r="AX290" i="1"/>
  <c r="BB290" i="1"/>
  <c r="AY290" i="1"/>
  <c r="BC290" i="1"/>
  <c r="BD290" i="1"/>
  <c r="AZ290" i="1"/>
  <c r="BA290" i="1"/>
  <c r="AX298" i="1"/>
  <c r="BB298" i="1"/>
  <c r="AY298" i="1"/>
  <c r="BC298" i="1"/>
  <c r="BD298" i="1"/>
  <c r="AZ298" i="1"/>
  <c r="BA298" i="1"/>
  <c r="AX306" i="1"/>
  <c r="BB306" i="1"/>
  <c r="AY306" i="1"/>
  <c r="BC306" i="1"/>
  <c r="BD306" i="1"/>
  <c r="AZ306" i="1"/>
  <c r="BA306" i="1"/>
  <c r="AX314" i="1"/>
  <c r="BB314" i="1"/>
  <c r="AY314" i="1"/>
  <c r="BC314" i="1"/>
  <c r="BD314" i="1"/>
  <c r="AZ314" i="1"/>
  <c r="BA314" i="1"/>
  <c r="AX322" i="1"/>
  <c r="BB322" i="1"/>
  <c r="AY322" i="1"/>
  <c r="BC322" i="1"/>
  <c r="BD322" i="1"/>
  <c r="AZ322" i="1"/>
  <c r="BA322" i="1"/>
  <c r="AX330" i="1"/>
  <c r="BB330" i="1"/>
  <c r="AY330" i="1"/>
  <c r="BC330" i="1"/>
  <c r="BD330" i="1"/>
  <c r="AZ330" i="1"/>
  <c r="BA330" i="1"/>
  <c r="AX338" i="1"/>
  <c r="BB338" i="1"/>
  <c r="AY338" i="1"/>
  <c r="BC338" i="1"/>
  <c r="BD338" i="1"/>
  <c r="AZ338" i="1"/>
  <c r="BA338" i="1"/>
  <c r="AX346" i="1"/>
  <c r="BB346" i="1"/>
  <c r="AY346" i="1"/>
  <c r="BC346" i="1"/>
  <c r="BD346" i="1"/>
  <c r="AZ346" i="1"/>
  <c r="BA346" i="1"/>
  <c r="AX354" i="1"/>
  <c r="BB354" i="1"/>
  <c r="AY354" i="1"/>
  <c r="BC354" i="1"/>
  <c r="BD354" i="1"/>
  <c r="AZ354" i="1"/>
  <c r="BA354" i="1"/>
  <c r="AX362" i="1"/>
  <c r="BB362" i="1"/>
  <c r="AY362" i="1"/>
  <c r="BC362" i="1"/>
  <c r="BD362" i="1"/>
  <c r="AZ362" i="1"/>
  <c r="BA362" i="1"/>
  <c r="AX370" i="1"/>
  <c r="BB370" i="1"/>
  <c r="AY370" i="1"/>
  <c r="BC370" i="1"/>
  <c r="BD370" i="1"/>
  <c r="AZ370" i="1"/>
  <c r="BA370" i="1"/>
  <c r="AX378" i="1"/>
  <c r="BB378" i="1"/>
  <c r="AY378" i="1"/>
  <c r="BC378" i="1"/>
  <c r="BD378" i="1"/>
  <c r="AZ378" i="1"/>
  <c r="BA378" i="1"/>
  <c r="AX386" i="1"/>
  <c r="BB386" i="1"/>
  <c r="BA386" i="1"/>
  <c r="BC386" i="1"/>
  <c r="AY386" i="1"/>
  <c r="BD386" i="1"/>
  <c r="AZ386" i="1"/>
  <c r="AX394" i="1"/>
  <c r="BB394" i="1"/>
  <c r="AY394" i="1"/>
  <c r="BD394" i="1"/>
  <c r="AZ394" i="1"/>
  <c r="BA394" i="1"/>
  <c r="BC394" i="1"/>
  <c r="AZ402" i="1"/>
  <c r="BD402" i="1"/>
  <c r="BA402" i="1"/>
  <c r="AX402" i="1"/>
  <c r="BB402" i="1"/>
  <c r="BC402" i="1"/>
  <c r="AY402" i="1"/>
  <c r="AZ410" i="1"/>
  <c r="BD410" i="1"/>
  <c r="BA410" i="1"/>
  <c r="AX410" i="1"/>
  <c r="BB410" i="1"/>
  <c r="AY410" i="1"/>
  <c r="BC410" i="1"/>
  <c r="AZ418" i="1"/>
  <c r="BD418" i="1"/>
  <c r="BA418" i="1"/>
  <c r="AX418" i="1"/>
  <c r="BB418" i="1"/>
  <c r="BC418" i="1"/>
  <c r="AY418" i="1"/>
  <c r="AZ426" i="1"/>
  <c r="BD426" i="1"/>
  <c r="BA426" i="1"/>
  <c r="AX426" i="1"/>
  <c r="BB426" i="1"/>
  <c r="AY426" i="1"/>
  <c r="BC426" i="1"/>
  <c r="AZ434" i="1"/>
  <c r="BD434" i="1"/>
  <c r="BA434" i="1"/>
  <c r="AX434" i="1"/>
  <c r="AY434" i="1"/>
  <c r="BC434" i="1"/>
  <c r="BB434" i="1"/>
  <c r="AZ442" i="1"/>
  <c r="BD442" i="1"/>
  <c r="BA442" i="1"/>
  <c r="AX442" i="1"/>
  <c r="AY442" i="1"/>
  <c r="BB442" i="1"/>
  <c r="BC442" i="1"/>
  <c r="AZ450" i="1"/>
  <c r="BD450" i="1"/>
  <c r="BA450" i="1"/>
  <c r="AX450" i="1"/>
  <c r="AY450" i="1"/>
  <c r="BC450" i="1"/>
  <c r="BB450" i="1"/>
  <c r="AZ458" i="1"/>
  <c r="BD458" i="1"/>
  <c r="BA458" i="1"/>
  <c r="AX458" i="1"/>
  <c r="AY458" i="1"/>
  <c r="BB458" i="1"/>
  <c r="BC458" i="1"/>
  <c r="AZ466" i="1"/>
  <c r="BD466" i="1"/>
  <c r="BA466" i="1"/>
  <c r="AX466" i="1"/>
  <c r="AY466" i="1"/>
  <c r="BC466" i="1"/>
  <c r="BB466" i="1"/>
  <c r="AZ474" i="1"/>
  <c r="BD474" i="1"/>
  <c r="BA474" i="1"/>
  <c r="AX474" i="1"/>
  <c r="AY474" i="1"/>
  <c r="BB474" i="1"/>
  <c r="BC474" i="1"/>
  <c r="AZ482" i="1"/>
  <c r="BD482" i="1"/>
  <c r="BA482" i="1"/>
  <c r="AX482" i="1"/>
  <c r="AY482" i="1"/>
  <c r="BB482" i="1"/>
  <c r="BC482" i="1"/>
  <c r="AZ490" i="1"/>
  <c r="BD490" i="1"/>
  <c r="BA490" i="1"/>
  <c r="AX490" i="1"/>
  <c r="AY490" i="1"/>
  <c r="BB490" i="1"/>
  <c r="BC490" i="1"/>
  <c r="BA498" i="1"/>
  <c r="AX498" i="1"/>
  <c r="BB498" i="1"/>
  <c r="AY498" i="1"/>
  <c r="BC498" i="1"/>
  <c r="BD498" i="1"/>
  <c r="AZ498" i="1"/>
  <c r="BA7" i="1"/>
  <c r="AX7" i="1"/>
  <c r="BB7" i="1"/>
  <c r="AY7" i="1"/>
  <c r="BC7" i="1"/>
  <c r="AZ7" i="1"/>
  <c r="BD7" i="1"/>
  <c r="BA15" i="1"/>
  <c r="AX15" i="1"/>
  <c r="BB15" i="1"/>
  <c r="AY15" i="1"/>
  <c r="BC15" i="1"/>
  <c r="BD15" i="1"/>
  <c r="AZ15" i="1"/>
  <c r="BA27" i="1"/>
  <c r="AY27" i="1"/>
  <c r="BD27" i="1"/>
  <c r="AZ27" i="1"/>
  <c r="BB27" i="1"/>
  <c r="AX27" i="1"/>
  <c r="BC27" i="1"/>
  <c r="BA39" i="1"/>
  <c r="AZ39" i="1"/>
  <c r="BB39" i="1"/>
  <c r="AX39" i="1"/>
  <c r="BC39" i="1"/>
  <c r="AY39" i="1"/>
  <c r="BD39" i="1"/>
  <c r="BA51" i="1"/>
  <c r="BB51" i="1"/>
  <c r="AX51" i="1"/>
  <c r="BC51" i="1"/>
  <c r="AY51" i="1"/>
  <c r="BD51" i="1"/>
  <c r="AZ51" i="1"/>
  <c r="BA63" i="1"/>
  <c r="AX63" i="1"/>
  <c r="BB63" i="1"/>
  <c r="AY63" i="1"/>
  <c r="BC63" i="1"/>
  <c r="BD63" i="1"/>
  <c r="AZ63" i="1"/>
  <c r="BA79" i="1"/>
  <c r="AX79" i="1"/>
  <c r="BB79" i="1"/>
  <c r="AY79" i="1"/>
  <c r="BC79" i="1"/>
  <c r="BD79" i="1"/>
  <c r="AZ79" i="1"/>
  <c r="BA95" i="1"/>
  <c r="AX95" i="1"/>
  <c r="BB95" i="1"/>
  <c r="AY95" i="1"/>
  <c r="BC95" i="1"/>
  <c r="BD95" i="1"/>
  <c r="AZ95" i="1"/>
  <c r="BA111" i="1"/>
  <c r="AX111" i="1"/>
  <c r="BB111" i="1"/>
  <c r="AY111" i="1"/>
  <c r="BC111" i="1"/>
  <c r="BD111" i="1"/>
  <c r="AZ111" i="1"/>
  <c r="BA127" i="1"/>
  <c r="AX127" i="1"/>
  <c r="BB127" i="1"/>
  <c r="AY127" i="1"/>
  <c r="BC127" i="1"/>
  <c r="BD127" i="1"/>
  <c r="AZ127" i="1"/>
  <c r="BA139" i="1"/>
  <c r="AX139" i="1"/>
  <c r="BB139" i="1"/>
  <c r="AY139" i="1"/>
  <c r="BC139" i="1"/>
  <c r="AZ139" i="1"/>
  <c r="BD139" i="1"/>
  <c r="BA155" i="1"/>
  <c r="AX155" i="1"/>
  <c r="BB155" i="1"/>
  <c r="AY155" i="1"/>
  <c r="BC155" i="1"/>
  <c r="AZ155" i="1"/>
  <c r="BD155" i="1"/>
  <c r="AY167" i="1"/>
  <c r="BC167" i="1"/>
  <c r="AZ167" i="1"/>
  <c r="BD167" i="1"/>
  <c r="BA167" i="1"/>
  <c r="AX167" i="1"/>
  <c r="BB167" i="1"/>
  <c r="AY183" i="1"/>
  <c r="BC183" i="1"/>
  <c r="AZ183" i="1"/>
  <c r="BD183" i="1"/>
  <c r="BA183" i="1"/>
  <c r="AX183" i="1"/>
  <c r="BB183" i="1"/>
  <c r="AY199" i="1"/>
  <c r="BC199" i="1"/>
  <c r="AZ199" i="1"/>
  <c r="BD199" i="1"/>
  <c r="BA199" i="1"/>
  <c r="AX199" i="1"/>
  <c r="BB199" i="1"/>
  <c r="AY215" i="1"/>
  <c r="BC215" i="1"/>
  <c r="AZ215" i="1"/>
  <c r="BD215" i="1"/>
  <c r="BA215" i="1"/>
  <c r="AX215" i="1"/>
  <c r="BB215" i="1"/>
  <c r="AY231" i="1"/>
  <c r="AZ231" i="1"/>
  <c r="BC231" i="1"/>
  <c r="AX231" i="1"/>
  <c r="BD231" i="1"/>
  <c r="BA231" i="1"/>
  <c r="BB231" i="1"/>
  <c r="AY247" i="1"/>
  <c r="BC247" i="1"/>
  <c r="AZ247" i="1"/>
  <c r="BD247" i="1"/>
  <c r="BA247" i="1"/>
  <c r="BB247" i="1"/>
  <c r="AX247" i="1"/>
  <c r="AY259" i="1"/>
  <c r="BC259" i="1"/>
  <c r="AZ259" i="1"/>
  <c r="BD259" i="1"/>
  <c r="AX259" i="1"/>
  <c r="BA259" i="1"/>
  <c r="BB259" i="1"/>
  <c r="AY275" i="1"/>
  <c r="BC275" i="1"/>
  <c r="AZ275" i="1"/>
  <c r="BD275" i="1"/>
  <c r="AX275" i="1"/>
  <c r="BA275" i="1"/>
  <c r="BB275" i="1"/>
  <c r="AY291" i="1"/>
  <c r="BC291" i="1"/>
  <c r="AZ291" i="1"/>
  <c r="BD291" i="1"/>
  <c r="AX291" i="1"/>
  <c r="BA291" i="1"/>
  <c r="BB291" i="1"/>
  <c r="AY307" i="1"/>
  <c r="BC307" i="1"/>
  <c r="AZ307" i="1"/>
  <c r="BD307" i="1"/>
  <c r="AX307" i="1"/>
  <c r="BA307" i="1"/>
  <c r="BB307" i="1"/>
  <c r="AY323" i="1"/>
  <c r="BC323" i="1"/>
  <c r="AZ323" i="1"/>
  <c r="BD323" i="1"/>
  <c r="AX323" i="1"/>
  <c r="BA323" i="1"/>
  <c r="BB323" i="1"/>
  <c r="AY339" i="1"/>
  <c r="BC339" i="1"/>
  <c r="AZ339" i="1"/>
  <c r="BD339" i="1"/>
  <c r="AX339" i="1"/>
  <c r="BA339" i="1"/>
  <c r="BB339" i="1"/>
  <c r="AY355" i="1"/>
  <c r="BC355" i="1"/>
  <c r="AZ355" i="1"/>
  <c r="BD355" i="1"/>
  <c r="AX355" i="1"/>
  <c r="BA355" i="1"/>
  <c r="BB355" i="1"/>
  <c r="AY371" i="1"/>
  <c r="BC371" i="1"/>
  <c r="AZ371" i="1"/>
  <c r="BD371" i="1"/>
  <c r="AX371" i="1"/>
  <c r="BA371" i="1"/>
  <c r="BB371" i="1"/>
  <c r="AY387" i="1"/>
  <c r="BC387" i="1"/>
  <c r="AZ387" i="1"/>
  <c r="BA387" i="1"/>
  <c r="BB387" i="1"/>
  <c r="BD387" i="1"/>
  <c r="AX387" i="1"/>
  <c r="BA403" i="1"/>
  <c r="AX403" i="1"/>
  <c r="BB403" i="1"/>
  <c r="AY403" i="1"/>
  <c r="BC403" i="1"/>
  <c r="AZ403" i="1"/>
  <c r="BD403" i="1"/>
  <c r="BA419" i="1"/>
  <c r="AX419" i="1"/>
  <c r="BB419" i="1"/>
  <c r="AY419" i="1"/>
  <c r="BC419" i="1"/>
  <c r="AZ419" i="1"/>
  <c r="BD419" i="1"/>
  <c r="BA431" i="1"/>
  <c r="AX431" i="1"/>
  <c r="BB431" i="1"/>
  <c r="BC431" i="1"/>
  <c r="BD431" i="1"/>
  <c r="AY431" i="1"/>
  <c r="AZ431" i="1"/>
  <c r="BA447" i="1"/>
  <c r="AX447" i="1"/>
  <c r="BB447" i="1"/>
  <c r="BC447" i="1"/>
  <c r="BD447" i="1"/>
  <c r="AY447" i="1"/>
  <c r="AZ447" i="1"/>
  <c r="BA459" i="1"/>
  <c r="AX459" i="1"/>
  <c r="BB459" i="1"/>
  <c r="AY459" i="1"/>
  <c r="AZ459" i="1"/>
  <c r="BD459" i="1"/>
  <c r="BC459" i="1"/>
  <c r="BA475" i="1"/>
  <c r="AX475" i="1"/>
  <c r="BB475" i="1"/>
  <c r="AY475" i="1"/>
  <c r="AZ475" i="1"/>
  <c r="BC475" i="1"/>
  <c r="BD475" i="1"/>
  <c r="BA491" i="1"/>
  <c r="AX491" i="1"/>
  <c r="BB491" i="1"/>
  <c r="AY491" i="1"/>
  <c r="AZ491" i="1"/>
  <c r="BC491" i="1"/>
  <c r="BD491" i="1"/>
  <c r="AX8" i="1"/>
  <c r="BB8" i="1"/>
  <c r="AY8" i="1"/>
  <c r="BC8" i="1"/>
  <c r="AZ8" i="1"/>
  <c r="BD8" i="1"/>
  <c r="BA8" i="1"/>
  <c r="AX24" i="1"/>
  <c r="BE24" i="1" s="1"/>
  <c r="BB24" i="1"/>
  <c r="AY24" i="1"/>
  <c r="BD24" i="1"/>
  <c r="AZ24" i="1"/>
  <c r="BA24" i="1"/>
  <c r="BC24" i="1"/>
  <c r="AX40" i="1"/>
  <c r="BB40" i="1"/>
  <c r="AY40" i="1"/>
  <c r="BD40" i="1"/>
  <c r="AZ40" i="1"/>
  <c r="BA40" i="1"/>
  <c r="BC40" i="1"/>
  <c r="AX56" i="1"/>
  <c r="BB56" i="1"/>
  <c r="AY56" i="1"/>
  <c r="BD56" i="1"/>
  <c r="AZ56" i="1"/>
  <c r="BA56" i="1"/>
  <c r="BC56" i="1"/>
  <c r="AX72" i="1"/>
  <c r="BB72" i="1"/>
  <c r="AY72" i="1"/>
  <c r="BC72" i="1"/>
  <c r="AZ72" i="1"/>
  <c r="BD72" i="1"/>
  <c r="BA72" i="1"/>
  <c r="AX84" i="1"/>
  <c r="BB84" i="1"/>
  <c r="AY84" i="1"/>
  <c r="BC84" i="1"/>
  <c r="AZ84" i="1"/>
  <c r="BD84" i="1"/>
  <c r="BA84" i="1"/>
  <c r="AX100" i="1"/>
  <c r="BB100" i="1"/>
  <c r="AY100" i="1"/>
  <c r="BC100" i="1"/>
  <c r="AZ100" i="1"/>
  <c r="BD100" i="1"/>
  <c r="BA100" i="1"/>
  <c r="AX116" i="1"/>
  <c r="BB116" i="1"/>
  <c r="AY116" i="1"/>
  <c r="BC116" i="1"/>
  <c r="AZ116" i="1"/>
  <c r="BD116" i="1"/>
  <c r="BA116" i="1"/>
  <c r="AX128" i="1"/>
  <c r="BB128" i="1"/>
  <c r="AY128" i="1"/>
  <c r="BC128" i="1"/>
  <c r="AZ128" i="1"/>
  <c r="BD128" i="1"/>
  <c r="BA128" i="1"/>
  <c r="AX144" i="1"/>
  <c r="BB144" i="1"/>
  <c r="AY144" i="1"/>
  <c r="BC144" i="1"/>
  <c r="AZ144" i="1"/>
  <c r="BD144" i="1"/>
  <c r="BA144" i="1"/>
  <c r="AZ160" i="1"/>
  <c r="BD160" i="1"/>
  <c r="BA160" i="1"/>
  <c r="AX160" i="1"/>
  <c r="BB160" i="1"/>
  <c r="AY160" i="1"/>
  <c r="BC160" i="1"/>
  <c r="AZ172" i="1"/>
  <c r="BD172" i="1"/>
  <c r="BA172" i="1"/>
  <c r="AX172" i="1"/>
  <c r="BB172" i="1"/>
  <c r="AY172" i="1"/>
  <c r="BC172" i="1"/>
  <c r="AZ188" i="1"/>
  <c r="BD188" i="1"/>
  <c r="BA188" i="1"/>
  <c r="AX188" i="1"/>
  <c r="BB188" i="1"/>
  <c r="AY188" i="1"/>
  <c r="BC188" i="1"/>
  <c r="AZ204" i="1"/>
  <c r="BD204" i="1"/>
  <c r="BA204" i="1"/>
  <c r="AX204" i="1"/>
  <c r="BB204" i="1"/>
  <c r="AY204" i="1"/>
  <c r="BC204" i="1"/>
  <c r="AZ220" i="1"/>
  <c r="BD220" i="1"/>
  <c r="BA220" i="1"/>
  <c r="AX220" i="1"/>
  <c r="BB220" i="1"/>
  <c r="AY220" i="1"/>
  <c r="BC220" i="1"/>
  <c r="AZ236" i="1"/>
  <c r="BD236" i="1"/>
  <c r="BA236" i="1"/>
  <c r="AX236" i="1"/>
  <c r="AY236" i="1"/>
  <c r="BB236" i="1"/>
  <c r="BC236" i="1"/>
  <c r="AZ248" i="1"/>
  <c r="BD248" i="1"/>
  <c r="BA248" i="1"/>
  <c r="BB248" i="1"/>
  <c r="BC248" i="1"/>
  <c r="AX248" i="1"/>
  <c r="AY248" i="1"/>
  <c r="AZ264" i="1"/>
  <c r="BD264" i="1"/>
  <c r="BA264" i="1"/>
  <c r="BB264" i="1"/>
  <c r="BC264" i="1"/>
  <c r="AX264" i="1"/>
  <c r="AY264" i="1"/>
  <c r="AZ284" i="1"/>
  <c r="BD284" i="1"/>
  <c r="BA284" i="1"/>
  <c r="AX284" i="1"/>
  <c r="AY284" i="1"/>
  <c r="BB284" i="1"/>
  <c r="BC284" i="1"/>
  <c r="AZ296" i="1"/>
  <c r="BD296" i="1"/>
  <c r="BA296" i="1"/>
  <c r="BB296" i="1"/>
  <c r="BC296" i="1"/>
  <c r="AX296" i="1"/>
  <c r="AY296" i="1"/>
  <c r="AZ316" i="1"/>
  <c r="BD316" i="1"/>
  <c r="BA316" i="1"/>
  <c r="AX316" i="1"/>
  <c r="AY316" i="1"/>
  <c r="BB316" i="1"/>
  <c r="BC316" i="1"/>
  <c r="AZ328" i="1"/>
  <c r="BD328" i="1"/>
  <c r="BA328" i="1"/>
  <c r="BB328" i="1"/>
  <c r="BC328" i="1"/>
  <c r="AX328" i="1"/>
  <c r="AY328" i="1"/>
  <c r="AZ344" i="1"/>
  <c r="BD344" i="1"/>
  <c r="BA344" i="1"/>
  <c r="BB344" i="1"/>
  <c r="BC344" i="1"/>
  <c r="AX344" i="1"/>
  <c r="AY344" i="1"/>
  <c r="AZ360" i="1"/>
  <c r="BD360" i="1"/>
  <c r="BA360" i="1"/>
  <c r="BB360" i="1"/>
  <c r="BC360" i="1"/>
  <c r="AX360" i="1"/>
  <c r="AY360" i="1"/>
  <c r="AZ376" i="1"/>
  <c r="BD376" i="1"/>
  <c r="BA376" i="1"/>
  <c r="BB376" i="1"/>
  <c r="BC376" i="1"/>
  <c r="AX376" i="1"/>
  <c r="AY376" i="1"/>
  <c r="AZ388" i="1"/>
  <c r="BD388" i="1"/>
  <c r="AX388" i="1"/>
  <c r="BC388" i="1"/>
  <c r="AY388" i="1"/>
  <c r="BA388" i="1"/>
  <c r="BB388" i="1"/>
  <c r="AX404" i="1"/>
  <c r="BB404" i="1"/>
  <c r="AY404" i="1"/>
  <c r="BC404" i="1"/>
  <c r="AZ404" i="1"/>
  <c r="BD404" i="1"/>
  <c r="BA404" i="1"/>
  <c r="AX420" i="1"/>
  <c r="BB420" i="1"/>
  <c r="AY420" i="1"/>
  <c r="BC420" i="1"/>
  <c r="AZ420" i="1"/>
  <c r="BD420" i="1"/>
  <c r="BA420" i="1"/>
  <c r="AX436" i="1"/>
  <c r="BB436" i="1"/>
  <c r="AY436" i="1"/>
  <c r="BC436" i="1"/>
  <c r="AZ436" i="1"/>
  <c r="BA436" i="1"/>
  <c r="BD436" i="1"/>
  <c r="AX452" i="1"/>
  <c r="BB452" i="1"/>
  <c r="AY452" i="1"/>
  <c r="BC452" i="1"/>
  <c r="AZ452" i="1"/>
  <c r="BA452" i="1"/>
  <c r="BD452" i="1"/>
  <c r="AX468" i="1"/>
  <c r="BB468" i="1"/>
  <c r="AY468" i="1"/>
  <c r="BC468" i="1"/>
  <c r="AZ468" i="1"/>
  <c r="BA468" i="1"/>
  <c r="BD468" i="1"/>
  <c r="AX484" i="1"/>
  <c r="BB484" i="1"/>
  <c r="AY484" i="1"/>
  <c r="BC484" i="1"/>
  <c r="AZ484" i="1"/>
  <c r="BA484" i="1"/>
  <c r="BD484" i="1"/>
  <c r="AY496" i="1"/>
  <c r="BC496" i="1"/>
  <c r="AZ496" i="1"/>
  <c r="BD496" i="1"/>
  <c r="BA496" i="1"/>
  <c r="BB496" i="1"/>
  <c r="AX496" i="1"/>
  <c r="AY17" i="1"/>
  <c r="BC17" i="1"/>
  <c r="AZ17" i="1"/>
  <c r="BA17" i="1"/>
  <c r="BB17" i="1"/>
  <c r="AX17" i="1"/>
  <c r="BD17" i="1"/>
  <c r="AY33" i="1"/>
  <c r="BC33" i="1"/>
  <c r="AZ33" i="1"/>
  <c r="BA33" i="1"/>
  <c r="BB33" i="1"/>
  <c r="AX33" i="1"/>
  <c r="BD33" i="1"/>
  <c r="AY57" i="1"/>
  <c r="BC57" i="1"/>
  <c r="BB57" i="1"/>
  <c r="AX57" i="1"/>
  <c r="BD57" i="1"/>
  <c r="AZ57" i="1"/>
  <c r="BA57" i="1"/>
  <c r="AY77" i="1"/>
  <c r="BC77" i="1"/>
  <c r="AZ77" i="1"/>
  <c r="BD77" i="1"/>
  <c r="BA77" i="1"/>
  <c r="BB77" i="1"/>
  <c r="AX77" i="1"/>
  <c r="AY101" i="1"/>
  <c r="BC101" i="1"/>
  <c r="AZ101" i="1"/>
  <c r="BD101" i="1"/>
  <c r="BA101" i="1"/>
  <c r="AX101" i="1"/>
  <c r="BB101" i="1"/>
  <c r="AY121" i="1"/>
  <c r="BC121" i="1"/>
  <c r="AZ121" i="1"/>
  <c r="BD121" i="1"/>
  <c r="BA121" i="1"/>
  <c r="AX121" i="1"/>
  <c r="BB121" i="1"/>
  <c r="AY145" i="1"/>
  <c r="BC145" i="1"/>
  <c r="AZ145" i="1"/>
  <c r="BD145" i="1"/>
  <c r="BA145" i="1"/>
  <c r="AX145" i="1"/>
  <c r="BB145" i="1"/>
  <c r="BA173" i="1"/>
  <c r="AX173" i="1"/>
  <c r="BB173" i="1"/>
  <c r="AY173" i="1"/>
  <c r="BC173" i="1"/>
  <c r="AZ173" i="1"/>
  <c r="BD173" i="1"/>
  <c r="BA197" i="1"/>
  <c r="AX197" i="1"/>
  <c r="BB197" i="1"/>
  <c r="AY197" i="1"/>
  <c r="BC197" i="1"/>
  <c r="AZ197" i="1"/>
  <c r="BD197" i="1"/>
  <c r="BA217" i="1"/>
  <c r="AX217" i="1"/>
  <c r="BB217" i="1"/>
  <c r="AY217" i="1"/>
  <c r="BC217" i="1"/>
  <c r="AZ217" i="1"/>
  <c r="BD217" i="1"/>
  <c r="BA237" i="1"/>
  <c r="AX237" i="1"/>
  <c r="BB237" i="1"/>
  <c r="AY237" i="1"/>
  <c r="AZ237" i="1"/>
  <c r="BC237" i="1"/>
  <c r="BD237" i="1"/>
  <c r="BA261" i="1"/>
  <c r="AX261" i="1"/>
  <c r="BB261" i="1"/>
  <c r="AY261" i="1"/>
  <c r="AZ261" i="1"/>
  <c r="BC261" i="1"/>
  <c r="BD261" i="1"/>
  <c r="BA285" i="1"/>
  <c r="AX285" i="1"/>
  <c r="BB285" i="1"/>
  <c r="AY285" i="1"/>
  <c r="AZ285" i="1"/>
  <c r="BC285" i="1"/>
  <c r="BD285" i="1"/>
  <c r="BA309" i="1"/>
  <c r="AX309" i="1"/>
  <c r="BB309" i="1"/>
  <c r="AY309" i="1"/>
  <c r="AZ309" i="1"/>
  <c r="BC309" i="1"/>
  <c r="BD309" i="1"/>
  <c r="BA333" i="1"/>
  <c r="AX333" i="1"/>
  <c r="BB333" i="1"/>
  <c r="AY333" i="1"/>
  <c r="AZ333" i="1"/>
  <c r="BC333" i="1"/>
  <c r="BD333" i="1"/>
  <c r="BA357" i="1"/>
  <c r="AX357" i="1"/>
  <c r="BB357" i="1"/>
  <c r="AY357" i="1"/>
  <c r="AZ357" i="1"/>
  <c r="BC357" i="1"/>
  <c r="BD357" i="1"/>
  <c r="BA381" i="1"/>
  <c r="AX381" i="1"/>
  <c r="AY381" i="1"/>
  <c r="BD381" i="1"/>
  <c r="AZ381" i="1"/>
  <c r="BB381" i="1"/>
  <c r="BC381" i="1"/>
  <c r="AY405" i="1"/>
  <c r="BC405" i="1"/>
  <c r="AZ405" i="1"/>
  <c r="BD405" i="1"/>
  <c r="BA405" i="1"/>
  <c r="AX405" i="1"/>
  <c r="BB405" i="1"/>
  <c r="AY433" i="1"/>
  <c r="BC433" i="1"/>
  <c r="AZ433" i="1"/>
  <c r="BD433" i="1"/>
  <c r="AX433" i="1"/>
  <c r="BA433" i="1"/>
  <c r="BB433" i="1"/>
  <c r="AY449" i="1"/>
  <c r="BC449" i="1"/>
  <c r="AZ449" i="1"/>
  <c r="BD449" i="1"/>
  <c r="AX449" i="1"/>
  <c r="BA449" i="1"/>
  <c r="BB449" i="1"/>
  <c r="AY473" i="1"/>
  <c r="BC473" i="1"/>
  <c r="AZ473" i="1"/>
  <c r="BD473" i="1"/>
  <c r="AX473" i="1"/>
  <c r="BA473" i="1"/>
  <c r="BB473" i="1"/>
  <c r="AZ501" i="1"/>
  <c r="BD501" i="1"/>
  <c r="BA501" i="1"/>
  <c r="AX501" i="1"/>
  <c r="BB501" i="1"/>
  <c r="AY501" i="1"/>
  <c r="BC501" i="1"/>
  <c r="BA35" i="1"/>
  <c r="BB35" i="1"/>
  <c r="AX35" i="1"/>
  <c r="BC35" i="1"/>
  <c r="AY35" i="1"/>
  <c r="BD35" i="1"/>
  <c r="AZ35" i="1"/>
  <c r="BA55" i="1"/>
  <c r="AZ55" i="1"/>
  <c r="BB55" i="1"/>
  <c r="AX55" i="1"/>
  <c r="BC55" i="1"/>
  <c r="BD55" i="1"/>
  <c r="AY55" i="1"/>
  <c r="BA75" i="1"/>
  <c r="AX75" i="1"/>
  <c r="BB75" i="1"/>
  <c r="AY75" i="1"/>
  <c r="BC75" i="1"/>
  <c r="AZ75" i="1"/>
  <c r="BD75" i="1"/>
  <c r="BA91" i="1"/>
  <c r="AX91" i="1"/>
  <c r="BB91" i="1"/>
  <c r="AY91" i="1"/>
  <c r="BC91" i="1"/>
  <c r="AZ91" i="1"/>
  <c r="BD91" i="1"/>
  <c r="BA107" i="1"/>
  <c r="AX107" i="1"/>
  <c r="BB107" i="1"/>
  <c r="AY107" i="1"/>
  <c r="BC107" i="1"/>
  <c r="AZ107" i="1"/>
  <c r="BD107" i="1"/>
  <c r="BA123" i="1"/>
  <c r="AX123" i="1"/>
  <c r="BB123" i="1"/>
  <c r="AY123" i="1"/>
  <c r="BC123" i="1"/>
  <c r="AZ123" i="1"/>
  <c r="BD123" i="1"/>
  <c r="BA143" i="1"/>
  <c r="AX143" i="1"/>
  <c r="BB143" i="1"/>
  <c r="AY143" i="1"/>
  <c r="BC143" i="1"/>
  <c r="BD143" i="1"/>
  <c r="AZ143" i="1"/>
  <c r="AY159" i="1"/>
  <c r="BC159" i="1"/>
  <c r="AZ159" i="1"/>
  <c r="BD159" i="1"/>
  <c r="BA159" i="1"/>
  <c r="BB159" i="1"/>
  <c r="AX159" i="1"/>
  <c r="AY179" i="1"/>
  <c r="BC179" i="1"/>
  <c r="AZ179" i="1"/>
  <c r="BD179" i="1"/>
  <c r="BA179" i="1"/>
  <c r="AX179" i="1"/>
  <c r="BB179" i="1"/>
  <c r="AY195" i="1"/>
  <c r="BC195" i="1"/>
  <c r="AZ195" i="1"/>
  <c r="BD195" i="1"/>
  <c r="BA195" i="1"/>
  <c r="AX195" i="1"/>
  <c r="BB195" i="1"/>
  <c r="AY211" i="1"/>
  <c r="BC211" i="1"/>
  <c r="AZ211" i="1"/>
  <c r="BD211" i="1"/>
  <c r="BA211" i="1"/>
  <c r="AX211" i="1"/>
  <c r="BB211" i="1"/>
  <c r="AY227" i="1"/>
  <c r="BC227" i="1"/>
  <c r="AZ227" i="1"/>
  <c r="BD227" i="1"/>
  <c r="BA227" i="1"/>
  <c r="AX227" i="1"/>
  <c r="BB227" i="1"/>
  <c r="AY243" i="1"/>
  <c r="BC243" i="1"/>
  <c r="AZ243" i="1"/>
  <c r="BD243" i="1"/>
  <c r="AX243" i="1"/>
  <c r="BA243" i="1"/>
  <c r="BB243" i="1"/>
  <c r="AY263" i="1"/>
  <c r="BC263" i="1"/>
  <c r="AZ263" i="1"/>
  <c r="BD263" i="1"/>
  <c r="BA263" i="1"/>
  <c r="BB263" i="1"/>
  <c r="AX263" i="1"/>
  <c r="AY279" i="1"/>
  <c r="BC279" i="1"/>
  <c r="AZ279" i="1"/>
  <c r="BD279" i="1"/>
  <c r="BA279" i="1"/>
  <c r="BB279" i="1"/>
  <c r="AX279" i="1"/>
  <c r="AY295" i="1"/>
  <c r="BC295" i="1"/>
  <c r="AZ295" i="1"/>
  <c r="BD295" i="1"/>
  <c r="BA295" i="1"/>
  <c r="BB295" i="1"/>
  <c r="AX295" i="1"/>
  <c r="AY311" i="1"/>
  <c r="BC311" i="1"/>
  <c r="AZ311" i="1"/>
  <c r="BD311" i="1"/>
  <c r="BA311" i="1"/>
  <c r="BB311" i="1"/>
  <c r="AX311" i="1"/>
  <c r="AY327" i="1"/>
  <c r="BC327" i="1"/>
  <c r="AZ327" i="1"/>
  <c r="BD327" i="1"/>
  <c r="BA327" i="1"/>
  <c r="BB327" i="1"/>
  <c r="AX327" i="1"/>
  <c r="AY343" i="1"/>
  <c r="BC343" i="1"/>
  <c r="AZ343" i="1"/>
  <c r="BD343" i="1"/>
  <c r="BA343" i="1"/>
  <c r="BB343" i="1"/>
  <c r="AX343" i="1"/>
  <c r="AY359" i="1"/>
  <c r="BC359" i="1"/>
  <c r="AZ359" i="1"/>
  <c r="BD359" i="1"/>
  <c r="BA359" i="1"/>
  <c r="BB359" i="1"/>
  <c r="AX359" i="1"/>
  <c r="AY375" i="1"/>
  <c r="BC375" i="1"/>
  <c r="AZ375" i="1"/>
  <c r="BD375" i="1"/>
  <c r="BA375" i="1"/>
  <c r="BB375" i="1"/>
  <c r="AX375" i="1"/>
  <c r="AY391" i="1"/>
  <c r="BC391" i="1"/>
  <c r="AX391" i="1"/>
  <c r="BD391" i="1"/>
  <c r="AZ391" i="1"/>
  <c r="BA391" i="1"/>
  <c r="BB391" i="1"/>
  <c r="BA407" i="1"/>
  <c r="AX407" i="1"/>
  <c r="BB407" i="1"/>
  <c r="AY407" i="1"/>
  <c r="BC407" i="1"/>
  <c r="AZ407" i="1"/>
  <c r="BD407" i="1"/>
  <c r="BA427" i="1"/>
  <c r="AX427" i="1"/>
  <c r="BB427" i="1"/>
  <c r="AY427" i="1"/>
  <c r="BC427" i="1"/>
  <c r="BD427" i="1"/>
  <c r="AZ427" i="1"/>
  <c r="BA443" i="1"/>
  <c r="AX443" i="1"/>
  <c r="BB443" i="1"/>
  <c r="AY443" i="1"/>
  <c r="AZ443" i="1"/>
  <c r="BD443" i="1"/>
  <c r="BC443" i="1"/>
  <c r="BA463" i="1"/>
  <c r="AX463" i="1"/>
  <c r="BB463" i="1"/>
  <c r="BC463" i="1"/>
  <c r="BD463" i="1"/>
  <c r="AY463" i="1"/>
  <c r="AZ463" i="1"/>
  <c r="BA479" i="1"/>
  <c r="AX479" i="1"/>
  <c r="BB479" i="1"/>
  <c r="BC479" i="1"/>
  <c r="BD479" i="1"/>
  <c r="AY479" i="1"/>
  <c r="AZ479" i="1"/>
  <c r="AX495" i="1"/>
  <c r="BB495" i="1"/>
  <c r="AY495" i="1"/>
  <c r="BC495" i="1"/>
  <c r="AZ495" i="1"/>
  <c r="BD495" i="1"/>
  <c r="BA495" i="1"/>
  <c r="AX12" i="1"/>
  <c r="BB12" i="1"/>
  <c r="AY12" i="1"/>
  <c r="BC12" i="1"/>
  <c r="AZ12" i="1"/>
  <c r="BD12" i="1"/>
  <c r="BA12" i="1"/>
  <c r="AX28" i="1"/>
  <c r="BE28" i="1" s="1"/>
  <c r="BB28" i="1"/>
  <c r="BC28" i="1"/>
  <c r="AY28" i="1"/>
  <c r="BD28" i="1"/>
  <c r="AZ28" i="1"/>
  <c r="BA28" i="1"/>
  <c r="AX44" i="1"/>
  <c r="BB44" i="1"/>
  <c r="BC44" i="1"/>
  <c r="AY44" i="1"/>
  <c r="BD44" i="1"/>
  <c r="AZ44" i="1"/>
  <c r="BA44" i="1"/>
  <c r="AX60" i="1"/>
  <c r="BB60" i="1"/>
  <c r="AY60" i="1"/>
  <c r="BC60" i="1"/>
  <c r="AZ60" i="1"/>
  <c r="BD60" i="1"/>
  <c r="BA60" i="1"/>
  <c r="AX76" i="1"/>
  <c r="BB76" i="1"/>
  <c r="AY76" i="1"/>
  <c r="BC76" i="1"/>
  <c r="AZ76" i="1"/>
  <c r="BD76" i="1"/>
  <c r="BA76" i="1"/>
  <c r="AX96" i="1"/>
  <c r="BB96" i="1"/>
  <c r="AY96" i="1"/>
  <c r="BC96" i="1"/>
  <c r="AZ96" i="1"/>
  <c r="BD96" i="1"/>
  <c r="BA96" i="1"/>
  <c r="AX112" i="1"/>
  <c r="BB112" i="1"/>
  <c r="AY112" i="1"/>
  <c r="BC112" i="1"/>
  <c r="AZ112" i="1"/>
  <c r="BD112" i="1"/>
  <c r="BA112" i="1"/>
  <c r="AX132" i="1"/>
  <c r="BB132" i="1"/>
  <c r="AY132" i="1"/>
  <c r="BC132" i="1"/>
  <c r="AZ132" i="1"/>
  <c r="BD132" i="1"/>
  <c r="BA132" i="1"/>
  <c r="AX148" i="1"/>
  <c r="BB148" i="1"/>
  <c r="AY148" i="1"/>
  <c r="BC148" i="1"/>
  <c r="AZ148" i="1"/>
  <c r="BD148" i="1"/>
  <c r="BA148" i="1"/>
  <c r="AZ164" i="1"/>
  <c r="BD164" i="1"/>
  <c r="BA164" i="1"/>
  <c r="AX164" i="1"/>
  <c r="BB164" i="1"/>
  <c r="AY164" i="1"/>
  <c r="BC164" i="1"/>
  <c r="AZ184" i="1"/>
  <c r="BD184" i="1"/>
  <c r="BA184" i="1"/>
  <c r="AX184" i="1"/>
  <c r="BB184" i="1"/>
  <c r="BC184" i="1"/>
  <c r="AY184" i="1"/>
  <c r="AZ200" i="1"/>
  <c r="BD200" i="1"/>
  <c r="BA200" i="1"/>
  <c r="AX200" i="1"/>
  <c r="BB200" i="1"/>
  <c r="BC200" i="1"/>
  <c r="AY200" i="1"/>
  <c r="AZ216" i="1"/>
  <c r="BD216" i="1"/>
  <c r="BA216" i="1"/>
  <c r="AX216" i="1"/>
  <c r="BB216" i="1"/>
  <c r="BC216" i="1"/>
  <c r="AY216" i="1"/>
  <c r="AZ232" i="1"/>
  <c r="BD232" i="1"/>
  <c r="BA232" i="1"/>
  <c r="BB232" i="1"/>
  <c r="BC232" i="1"/>
  <c r="AX232" i="1"/>
  <c r="AY232" i="1"/>
  <c r="AZ252" i="1"/>
  <c r="BD252" i="1"/>
  <c r="BA252" i="1"/>
  <c r="AX252" i="1"/>
  <c r="AY252" i="1"/>
  <c r="BB252" i="1"/>
  <c r="BC252" i="1"/>
  <c r="AZ268" i="1"/>
  <c r="BD268" i="1"/>
  <c r="BA268" i="1"/>
  <c r="AX268" i="1"/>
  <c r="AY268" i="1"/>
  <c r="BB268" i="1"/>
  <c r="BC268" i="1"/>
  <c r="AZ280" i="1"/>
  <c r="BD280" i="1"/>
  <c r="BA280" i="1"/>
  <c r="BB280" i="1"/>
  <c r="BC280" i="1"/>
  <c r="AX280" i="1"/>
  <c r="AY280" i="1"/>
  <c r="AZ300" i="1"/>
  <c r="BD300" i="1"/>
  <c r="BA300" i="1"/>
  <c r="AX300" i="1"/>
  <c r="AY300" i="1"/>
  <c r="BB300" i="1"/>
  <c r="BC300" i="1"/>
  <c r="AZ312" i="1"/>
  <c r="BD312" i="1"/>
  <c r="BA312" i="1"/>
  <c r="BB312" i="1"/>
  <c r="BC312" i="1"/>
  <c r="AX312" i="1"/>
  <c r="AY312" i="1"/>
  <c r="AZ332" i="1"/>
  <c r="BD332" i="1"/>
  <c r="BA332" i="1"/>
  <c r="AX332" i="1"/>
  <c r="AY332" i="1"/>
  <c r="BB332" i="1"/>
  <c r="BC332" i="1"/>
  <c r="AZ348" i="1"/>
  <c r="BD348" i="1"/>
  <c r="BA348" i="1"/>
  <c r="AX348" i="1"/>
  <c r="AY348" i="1"/>
  <c r="BB348" i="1"/>
  <c r="BC348" i="1"/>
  <c r="AZ364" i="1"/>
  <c r="BD364" i="1"/>
  <c r="BA364" i="1"/>
  <c r="AX364" i="1"/>
  <c r="AY364" i="1"/>
  <c r="BB364" i="1"/>
  <c r="BC364" i="1"/>
  <c r="AZ384" i="1"/>
  <c r="BD384" i="1"/>
  <c r="AY384" i="1"/>
  <c r="BA384" i="1"/>
  <c r="BB384" i="1"/>
  <c r="BC384" i="1"/>
  <c r="AX384" i="1"/>
  <c r="AZ400" i="1"/>
  <c r="BD400" i="1"/>
  <c r="AY400" i="1"/>
  <c r="BA400" i="1"/>
  <c r="BB400" i="1"/>
  <c r="AX400" i="1"/>
  <c r="BC400" i="1"/>
  <c r="AX416" i="1"/>
  <c r="BB416" i="1"/>
  <c r="AY416" i="1"/>
  <c r="BC416" i="1"/>
  <c r="AZ416" i="1"/>
  <c r="BD416" i="1"/>
  <c r="BA416" i="1"/>
  <c r="AX432" i="1"/>
  <c r="BB432" i="1"/>
  <c r="AY432" i="1"/>
  <c r="BC432" i="1"/>
  <c r="BD432" i="1"/>
  <c r="BA432" i="1"/>
  <c r="AZ432" i="1"/>
  <c r="AX448" i="1"/>
  <c r="BB448" i="1"/>
  <c r="AY448" i="1"/>
  <c r="BC448" i="1"/>
  <c r="BD448" i="1"/>
  <c r="BA448" i="1"/>
  <c r="AZ448" i="1"/>
  <c r="AX464" i="1"/>
  <c r="BB464" i="1"/>
  <c r="AY464" i="1"/>
  <c r="BC464" i="1"/>
  <c r="BD464" i="1"/>
  <c r="BA464" i="1"/>
  <c r="AZ464" i="1"/>
  <c r="AX480" i="1"/>
  <c r="BB480" i="1"/>
  <c r="AY480" i="1"/>
  <c r="BC480" i="1"/>
  <c r="BD480" i="1"/>
  <c r="AZ480" i="1"/>
  <c r="BA480" i="1"/>
  <c r="AY500" i="1"/>
  <c r="BC500" i="1"/>
  <c r="AZ500" i="1"/>
  <c r="BD500" i="1"/>
  <c r="BA500" i="1"/>
  <c r="AX500" i="1"/>
  <c r="BB500" i="1"/>
  <c r="AY37" i="1"/>
  <c r="BC37" i="1"/>
  <c r="AX37" i="1"/>
  <c r="BD37" i="1"/>
  <c r="AZ37" i="1"/>
  <c r="BA37" i="1"/>
  <c r="BB37" i="1"/>
  <c r="AY69" i="1"/>
  <c r="BC69" i="1"/>
  <c r="AZ69" i="1"/>
  <c r="BD69" i="1"/>
  <c r="BA69" i="1"/>
  <c r="AX69" i="1"/>
  <c r="BB69" i="1"/>
  <c r="AY97" i="1"/>
  <c r="BC97" i="1"/>
  <c r="AZ97" i="1"/>
  <c r="BD97" i="1"/>
  <c r="BA97" i="1"/>
  <c r="AX97" i="1"/>
  <c r="BB97" i="1"/>
  <c r="AY129" i="1"/>
  <c r="BC129" i="1"/>
  <c r="AZ129" i="1"/>
  <c r="BD129" i="1"/>
  <c r="BA129" i="1"/>
  <c r="AX129" i="1"/>
  <c r="BB129" i="1"/>
  <c r="AY153" i="1"/>
  <c r="BC153" i="1"/>
  <c r="AZ153" i="1"/>
  <c r="BD153" i="1"/>
  <c r="BA153" i="1"/>
  <c r="AX153" i="1"/>
  <c r="BB153" i="1"/>
  <c r="BA177" i="1"/>
  <c r="AX177" i="1"/>
  <c r="BB177" i="1"/>
  <c r="AY177" i="1"/>
  <c r="BC177" i="1"/>
  <c r="BD177" i="1"/>
  <c r="AZ177" i="1"/>
  <c r="BA201" i="1"/>
  <c r="AX201" i="1"/>
  <c r="BB201" i="1"/>
  <c r="AY201" i="1"/>
  <c r="BC201" i="1"/>
  <c r="AZ201" i="1"/>
  <c r="BD201" i="1"/>
  <c r="BA233" i="1"/>
  <c r="AX233" i="1"/>
  <c r="BB233" i="1"/>
  <c r="BC233" i="1"/>
  <c r="BD233" i="1"/>
  <c r="AY233" i="1"/>
  <c r="AZ233" i="1"/>
  <c r="BA265" i="1"/>
  <c r="AX265" i="1"/>
  <c r="BB265" i="1"/>
  <c r="BC265" i="1"/>
  <c r="BD265" i="1"/>
  <c r="AY265" i="1"/>
  <c r="AZ265" i="1"/>
  <c r="BA289" i="1"/>
  <c r="AX289" i="1"/>
  <c r="BB289" i="1"/>
  <c r="BC289" i="1"/>
  <c r="BD289" i="1"/>
  <c r="AY289" i="1"/>
  <c r="AZ289" i="1"/>
  <c r="BA313" i="1"/>
  <c r="AX313" i="1"/>
  <c r="BB313" i="1"/>
  <c r="BC313" i="1"/>
  <c r="BD313" i="1"/>
  <c r="AY313" i="1"/>
  <c r="AZ313" i="1"/>
  <c r="BA341" i="1"/>
  <c r="AX341" i="1"/>
  <c r="BB341" i="1"/>
  <c r="AY341" i="1"/>
  <c r="AZ341" i="1"/>
  <c r="BC341" i="1"/>
  <c r="BD341" i="1"/>
  <c r="BA365" i="1"/>
  <c r="AX365" i="1"/>
  <c r="BB365" i="1"/>
  <c r="AY365" i="1"/>
  <c r="AZ365" i="1"/>
  <c r="BC365" i="1"/>
  <c r="BD365" i="1"/>
  <c r="BA389" i="1"/>
  <c r="BB389" i="1"/>
  <c r="AX389" i="1"/>
  <c r="BC389" i="1"/>
  <c r="AY389" i="1"/>
  <c r="BD389" i="1"/>
  <c r="AZ389" i="1"/>
  <c r="AY413" i="1"/>
  <c r="BC413" i="1"/>
  <c r="AZ413" i="1"/>
  <c r="BD413" i="1"/>
  <c r="BA413" i="1"/>
  <c r="AX413" i="1"/>
  <c r="BB413" i="1"/>
  <c r="AY437" i="1"/>
  <c r="BC437" i="1"/>
  <c r="AZ437" i="1"/>
  <c r="BD437" i="1"/>
  <c r="BA437" i="1"/>
  <c r="BB437" i="1"/>
  <c r="AX437" i="1"/>
  <c r="AY469" i="1"/>
  <c r="BC469" i="1"/>
  <c r="AZ469" i="1"/>
  <c r="BD469" i="1"/>
  <c r="BA469" i="1"/>
  <c r="BB469" i="1"/>
  <c r="AX469" i="1"/>
  <c r="AY493" i="1"/>
  <c r="BC493" i="1"/>
  <c r="AZ493" i="1"/>
  <c r="BD493" i="1"/>
  <c r="BA493" i="1"/>
  <c r="BB493" i="1"/>
  <c r="AX493" i="1"/>
  <c r="V33" i="5"/>
  <c r="BG31" i="5" s="1"/>
  <c r="V32" i="5"/>
  <c r="BG30" i="5" s="1"/>
  <c r="V34" i="5"/>
  <c r="BG32" i="5" s="1"/>
  <c r="V35" i="5"/>
  <c r="BG33" i="5" s="1"/>
  <c r="V31" i="5"/>
  <c r="BG29" i="5" s="1"/>
  <c r="V36" i="5"/>
  <c r="BG34" i="5" s="1"/>
  <c r="AD36" i="5"/>
  <c r="BI34" i="5" s="1"/>
  <c r="AD32" i="5"/>
  <c r="BI30" i="5" s="1"/>
  <c r="AD31" i="5"/>
  <c r="BI29" i="5" s="1"/>
  <c r="AD33" i="5"/>
  <c r="BI31" i="5" s="1"/>
  <c r="AD34" i="5"/>
  <c r="BI32" i="5" s="1"/>
  <c r="AD35" i="5"/>
  <c r="BI33" i="5" s="1"/>
  <c r="V37" i="5"/>
  <c r="BG35" i="5" s="1"/>
  <c r="AD37" i="5"/>
  <c r="BI35" i="5" s="1"/>
  <c r="BE6" i="1" l="1"/>
  <c r="BG19" i="1" s="1"/>
  <c r="BE5" i="1"/>
  <c r="AB104" i="1"/>
  <c r="BE23" i="1"/>
  <c r="BE19" i="1"/>
  <c r="BE17" i="1"/>
  <c r="BE15" i="1"/>
  <c r="BE12" i="1"/>
  <c r="BE10" i="1"/>
  <c r="BE7" i="1"/>
  <c r="BE4" i="1"/>
  <c r="BG4" i="1" s="1"/>
  <c r="BE31" i="1"/>
  <c r="AB16" i="1"/>
  <c r="W16" i="1" s="1"/>
  <c r="AB66" i="1"/>
  <c r="W66" i="1" s="1"/>
  <c r="AB289" i="1"/>
  <c r="AB415" i="1"/>
  <c r="AC415" i="1" s="1"/>
  <c r="AB87" i="1"/>
  <c r="W87" i="1" s="1"/>
  <c r="AB421" i="1"/>
  <c r="W421" i="1" s="1"/>
  <c r="AB11" i="1"/>
  <c r="W11" i="1" s="1"/>
  <c r="AB187" i="1"/>
  <c r="W187" i="1" s="1"/>
  <c r="AB49" i="1"/>
  <c r="AC49" i="1" s="1"/>
  <c r="AB85" i="1"/>
  <c r="W85" i="1" s="1"/>
  <c r="AB137" i="1"/>
  <c r="AB407" i="1"/>
  <c r="W407" i="1" s="1"/>
  <c r="BE27" i="1"/>
  <c r="BE22" i="1"/>
  <c r="BE20" i="1"/>
  <c r="BE18" i="1"/>
  <c r="BE16" i="1"/>
  <c r="AV14" i="8"/>
  <c r="AB315" i="1"/>
  <c r="W315" i="1" s="1"/>
  <c r="AB227" i="1"/>
  <c r="W227" i="1" s="1"/>
  <c r="AB278" i="1"/>
  <c r="W278" i="1" s="1"/>
  <c r="AB285" i="1"/>
  <c r="W285" i="1" s="1"/>
  <c r="AB478" i="1"/>
  <c r="W478" i="1" s="1"/>
  <c r="AB297" i="1"/>
  <c r="AC297" i="1" s="1"/>
  <c r="AB443" i="1"/>
  <c r="W443" i="1" s="1"/>
  <c r="AB249" i="1"/>
  <c r="AC249" i="1" s="1"/>
  <c r="AB386" i="1"/>
  <c r="W386" i="1" s="1"/>
  <c r="AB164" i="1"/>
  <c r="AC164" i="1" s="1"/>
  <c r="AB462" i="1"/>
  <c r="AC462" i="1" s="1"/>
  <c r="AB168" i="1"/>
  <c r="W168" i="1" s="1"/>
  <c r="AF6" i="1"/>
  <c r="X13" i="3" s="1"/>
  <c r="AB218" i="1"/>
  <c r="W218" i="1" s="1"/>
  <c r="AB468" i="1"/>
  <c r="AC468" i="1" s="1"/>
  <c r="AB326" i="1"/>
  <c r="AB489" i="1"/>
  <c r="AB300" i="1"/>
  <c r="AB91" i="1"/>
  <c r="AB250" i="1"/>
  <c r="AB24" i="1"/>
  <c r="AB231" i="1"/>
  <c r="AB141" i="1"/>
  <c r="AB282" i="1"/>
  <c r="AB116" i="1"/>
  <c r="AB359" i="1"/>
  <c r="AB454" i="1"/>
  <c r="AB202" i="1"/>
  <c r="AB345" i="1"/>
  <c r="AB448" i="1"/>
  <c r="AB20" i="1"/>
  <c r="AB167" i="1"/>
  <c r="AB26" i="1"/>
  <c r="AB186" i="1"/>
  <c r="AB428" i="1"/>
  <c r="AB144" i="1"/>
  <c r="AB298" i="1"/>
  <c r="AB441" i="1"/>
  <c r="AB157" i="1"/>
  <c r="AB236" i="1"/>
  <c r="AB295" i="1"/>
  <c r="AB27" i="1"/>
  <c r="AB486" i="1"/>
  <c r="AB418" i="1"/>
  <c r="AB350" i="1"/>
  <c r="AB306" i="1"/>
  <c r="AB242" i="1"/>
  <c r="AB178" i="1"/>
  <c r="AB44" i="1"/>
  <c r="AB449" i="1"/>
  <c r="AB385" i="1"/>
  <c r="AB321" i="1"/>
  <c r="AB253" i="1"/>
  <c r="AB165" i="1"/>
  <c r="AB480" i="1"/>
  <c r="AB396" i="1"/>
  <c r="AB308" i="1"/>
  <c r="AB224" i="1"/>
  <c r="AB130" i="1"/>
  <c r="AB455" i="1"/>
  <c r="AB371" i="1"/>
  <c r="AB287" i="1"/>
  <c r="AB199" i="1"/>
  <c r="AB48" i="1"/>
  <c r="AB79" i="1"/>
  <c r="AB102" i="1"/>
  <c r="AB125" i="1"/>
  <c r="AB402" i="1"/>
  <c r="AB334" i="1"/>
  <c r="AB302" i="1"/>
  <c r="AB238" i="1"/>
  <c r="AB174" i="1"/>
  <c r="AB28" i="1"/>
  <c r="AB445" i="1"/>
  <c r="AB381" i="1"/>
  <c r="AB317" i="1"/>
  <c r="AB245" i="1"/>
  <c r="AB161" i="1"/>
  <c r="AB476" i="1"/>
  <c r="AB388" i="1"/>
  <c r="AB304" i="1"/>
  <c r="AB220" i="1"/>
  <c r="AB114" i="1"/>
  <c r="AB451" i="1"/>
  <c r="AB367" i="1"/>
  <c r="AB279" i="1"/>
  <c r="AB195" i="1"/>
  <c r="AB139" i="1"/>
  <c r="AB51" i="1"/>
  <c r="AB38" i="1"/>
  <c r="AB57" i="1"/>
  <c r="AB81" i="1"/>
  <c r="AB145" i="1"/>
  <c r="AB62" i="1"/>
  <c r="AB408" i="1"/>
  <c r="AB472" i="1"/>
  <c r="AB124" i="1"/>
  <c r="AB201" i="1"/>
  <c r="AB342" i="1"/>
  <c r="AB361" i="1"/>
  <c r="AC361" i="1" s="1"/>
  <c r="AB100" i="1"/>
  <c r="AC100" i="1" s="1"/>
  <c r="AB45" i="1"/>
  <c r="W45" i="1" s="1"/>
  <c r="AB76" i="1"/>
  <c r="W76" i="1" s="1"/>
  <c r="AB340" i="1"/>
  <c r="AB131" i="1"/>
  <c r="AC131" i="1" s="1"/>
  <c r="AB17" i="1"/>
  <c r="W17" i="1" s="1"/>
  <c r="AB154" i="1"/>
  <c r="AC154" i="1" s="1"/>
  <c r="AB384" i="1"/>
  <c r="AC384" i="1" s="1"/>
  <c r="AB191" i="1"/>
  <c r="W191" i="1" s="1"/>
  <c r="AB446" i="1"/>
  <c r="AB126" i="1"/>
  <c r="AB281" i="1"/>
  <c r="AB364" i="1"/>
  <c r="W364" i="1" s="1"/>
  <c r="AB423" i="1"/>
  <c r="W423" i="1" s="1"/>
  <c r="AB29" i="1"/>
  <c r="AB457" i="1"/>
  <c r="AB256" i="1"/>
  <c r="W256" i="1" s="1"/>
  <c r="AB390" i="1"/>
  <c r="W390" i="1" s="1"/>
  <c r="AB234" i="1"/>
  <c r="AB377" i="1"/>
  <c r="AB492" i="1"/>
  <c r="W492" i="1" s="1"/>
  <c r="AB146" i="1"/>
  <c r="W146" i="1" s="1"/>
  <c r="AB211" i="1"/>
  <c r="W211" i="1" s="1"/>
  <c r="AB90" i="1"/>
  <c r="W90" i="1" s="1"/>
  <c r="AB422" i="1"/>
  <c r="AB354" i="1"/>
  <c r="W354" i="1" s="1"/>
  <c r="AB474" i="1"/>
  <c r="W474" i="1" s="1"/>
  <c r="AB290" i="1"/>
  <c r="AB226" i="1"/>
  <c r="W226" i="1" s="1"/>
  <c r="AB162" i="1"/>
  <c r="W162" i="1" s="1"/>
  <c r="AB497" i="1"/>
  <c r="W497" i="1" s="1"/>
  <c r="AB433" i="1"/>
  <c r="W433" i="1" s="1"/>
  <c r="AB369" i="1"/>
  <c r="W369" i="1" s="1"/>
  <c r="AB305" i="1"/>
  <c r="W305" i="1" s="1"/>
  <c r="AB229" i="1"/>
  <c r="W229" i="1" s="1"/>
  <c r="AB140" i="1"/>
  <c r="W140" i="1" s="1"/>
  <c r="AB460" i="1"/>
  <c r="W460" i="1" s="1"/>
  <c r="AB372" i="1"/>
  <c r="AC372" i="1" s="1"/>
  <c r="AB288" i="1"/>
  <c r="AC288" i="1" s="1"/>
  <c r="AB204" i="1"/>
  <c r="AC204" i="1" s="1"/>
  <c r="AB52" i="1"/>
  <c r="AC52" i="1" s="1"/>
  <c r="AB435" i="1"/>
  <c r="AC435" i="1" s="1"/>
  <c r="AB351" i="1"/>
  <c r="W351" i="1" s="1"/>
  <c r="AB263" i="1"/>
  <c r="W263" i="1" s="1"/>
  <c r="AB179" i="1"/>
  <c r="W179" i="1" s="1"/>
  <c r="AB143" i="1"/>
  <c r="W143" i="1" s="1"/>
  <c r="AB59" i="1"/>
  <c r="W59" i="1" s="1"/>
  <c r="AB74" i="1"/>
  <c r="AC74" i="1" s="1"/>
  <c r="AB93" i="1"/>
  <c r="W93" i="1" s="1"/>
  <c r="AB338" i="1"/>
  <c r="AC338" i="1" s="1"/>
  <c r="AB458" i="1"/>
  <c r="W458" i="1" s="1"/>
  <c r="AB286" i="1"/>
  <c r="AB222" i="1"/>
  <c r="W222" i="1" s="1"/>
  <c r="AB158" i="1"/>
  <c r="AC158" i="1" s="1"/>
  <c r="AB493" i="1"/>
  <c r="W493" i="1" s="1"/>
  <c r="AB429" i="1"/>
  <c r="AC429" i="1" s="1"/>
  <c r="AB365" i="1"/>
  <c r="W365" i="1" s="1"/>
  <c r="AB301" i="1"/>
  <c r="AC301" i="1" s="1"/>
  <c r="AB225" i="1"/>
  <c r="W225" i="1" s="1"/>
  <c r="AB132" i="1"/>
  <c r="AB452" i="1"/>
  <c r="AC452" i="1" s="1"/>
  <c r="AB368" i="1"/>
  <c r="W368" i="1" s="1"/>
  <c r="AB284" i="1"/>
  <c r="AC284" i="1" s="1"/>
  <c r="AB196" i="1"/>
  <c r="AC196" i="1" s="1"/>
  <c r="AB36" i="1"/>
  <c r="W36" i="1" s="1"/>
  <c r="AB431" i="1"/>
  <c r="W431" i="1" s="1"/>
  <c r="AB343" i="1"/>
  <c r="W343" i="1" s="1"/>
  <c r="AB259" i="1"/>
  <c r="W259" i="1" s="1"/>
  <c r="AB175" i="1"/>
  <c r="W175" i="1" s="1"/>
  <c r="AB115" i="1"/>
  <c r="W115" i="1" s="1"/>
  <c r="AB31" i="1"/>
  <c r="AB6" i="1"/>
  <c r="AC6" i="1" s="1"/>
  <c r="AB9" i="1"/>
  <c r="AC9" i="1" s="1"/>
  <c r="AB33" i="1"/>
  <c r="AC33" i="1" s="1"/>
  <c r="AB97" i="1"/>
  <c r="W97" i="1" s="1"/>
  <c r="AB14" i="1"/>
  <c r="W14" i="1" s="1"/>
  <c r="AB78" i="1"/>
  <c r="W78" i="1" s="1"/>
  <c r="AB424" i="1"/>
  <c r="AB488" i="1"/>
  <c r="W488" i="1" s="1"/>
  <c r="AB153" i="1"/>
  <c r="AB442" i="1"/>
  <c r="AB406" i="1"/>
  <c r="AB172" i="1"/>
  <c r="AB470" i="1"/>
  <c r="AB212" i="1"/>
  <c r="AB378" i="1"/>
  <c r="AB197" i="1"/>
  <c r="AB339" i="1"/>
  <c r="AB177" i="1"/>
  <c r="AC177" i="1" s="1"/>
  <c r="AB318" i="1"/>
  <c r="AC318" i="1" s="1"/>
  <c r="AB241" i="1"/>
  <c r="AC241" i="1" s="1"/>
  <c r="AB383" i="1"/>
  <c r="W383" i="1" s="1"/>
  <c r="AB13" i="1"/>
  <c r="W13" i="1" s="1"/>
  <c r="AB414" i="1"/>
  <c r="AC414" i="1" s="1"/>
  <c r="AB258" i="1"/>
  <c r="AC258" i="1" s="1"/>
  <c r="AB108" i="1"/>
  <c r="W108" i="1" s="1"/>
  <c r="AB401" i="1"/>
  <c r="AC401" i="1" s="1"/>
  <c r="AB273" i="1"/>
  <c r="AC273" i="1" s="1"/>
  <c r="AB500" i="1"/>
  <c r="W500" i="1" s="1"/>
  <c r="AB332" i="1"/>
  <c r="AC332" i="1" s="1"/>
  <c r="AB160" i="1"/>
  <c r="W160" i="1" s="1"/>
  <c r="AB391" i="1"/>
  <c r="W391" i="1" s="1"/>
  <c r="AB223" i="1"/>
  <c r="W223" i="1" s="1"/>
  <c r="AB99" i="1"/>
  <c r="AC99" i="1" s="1"/>
  <c r="AB10" i="1"/>
  <c r="AC10" i="1" s="1"/>
  <c r="AB398" i="1"/>
  <c r="W398" i="1" s="1"/>
  <c r="AB254" i="1"/>
  <c r="W254" i="1" s="1"/>
  <c r="AB92" i="1"/>
  <c r="AC92" i="1" s="1"/>
  <c r="AB397" i="1"/>
  <c r="W397" i="1" s="1"/>
  <c r="AB269" i="1"/>
  <c r="AC269" i="1" s="1"/>
  <c r="AB496" i="1"/>
  <c r="AC496" i="1" s="1"/>
  <c r="AB324" i="1"/>
  <c r="AC324" i="1" s="1"/>
  <c r="AB156" i="1"/>
  <c r="W156" i="1" s="1"/>
  <c r="AB387" i="1"/>
  <c r="AC387" i="1" s="1"/>
  <c r="AB215" i="1"/>
  <c r="AC215" i="1" s="1"/>
  <c r="AB75" i="1"/>
  <c r="W75" i="1" s="1"/>
  <c r="AB89" i="1"/>
  <c r="W89" i="1" s="1"/>
  <c r="AB65" i="1"/>
  <c r="AC65" i="1" s="1"/>
  <c r="AB46" i="1"/>
  <c r="AC46" i="1" s="1"/>
  <c r="AB456" i="1"/>
  <c r="W456" i="1" s="1"/>
  <c r="AB185" i="1"/>
  <c r="W185" i="1" s="1"/>
  <c r="AB265" i="1"/>
  <c r="AB498" i="1"/>
  <c r="AB430" i="1"/>
  <c r="AB362" i="1"/>
  <c r="AB262" i="1"/>
  <c r="AB198" i="1"/>
  <c r="AB118" i="1"/>
  <c r="AB469" i="1"/>
  <c r="AB405" i="1"/>
  <c r="AB341" i="1"/>
  <c r="AB277" i="1"/>
  <c r="AB193" i="1"/>
  <c r="AB484" i="1"/>
  <c r="AB400" i="1"/>
  <c r="AB316" i="1"/>
  <c r="AB228" i="1"/>
  <c r="AB138" i="1"/>
  <c r="AB463" i="1"/>
  <c r="AB375" i="1"/>
  <c r="AB291" i="1"/>
  <c r="AB207" i="1"/>
  <c r="AB64" i="1"/>
  <c r="AB83" i="1"/>
  <c r="AB86" i="1"/>
  <c r="AB105" i="1"/>
  <c r="AB328" i="1"/>
  <c r="AB264" i="1"/>
  <c r="AB200" i="1"/>
  <c r="AB122" i="1"/>
  <c r="AB475" i="1"/>
  <c r="AB411" i="1"/>
  <c r="AB347" i="1"/>
  <c r="AB283" i="1"/>
  <c r="AB219" i="1"/>
  <c r="AB155" i="1"/>
  <c r="AB119" i="1"/>
  <c r="AB55" i="1"/>
  <c r="AB98" i="1"/>
  <c r="AB34" i="1"/>
  <c r="AB117" i="1"/>
  <c r="AB53" i="1"/>
  <c r="AB221" i="1"/>
  <c r="AB382" i="1"/>
  <c r="W382" i="1" s="1"/>
  <c r="AB403" i="1"/>
  <c r="AC403" i="1" s="1"/>
  <c r="AB322" i="1"/>
  <c r="W322" i="1" s="1"/>
  <c r="AB447" i="1"/>
  <c r="W447" i="1" s="1"/>
  <c r="AB266" i="1"/>
  <c r="AB40" i="1"/>
  <c r="W40" i="1" s="1"/>
  <c r="AB255" i="1"/>
  <c r="W255" i="1" s="1"/>
  <c r="AB450" i="1"/>
  <c r="AB487" i="1"/>
  <c r="AB170" i="1"/>
  <c r="AB404" i="1"/>
  <c r="AB96" i="1"/>
  <c r="AB358" i="1"/>
  <c r="AB410" i="1"/>
  <c r="AB210" i="1"/>
  <c r="AB481" i="1"/>
  <c r="AB353" i="1"/>
  <c r="AB209" i="1"/>
  <c r="AB436" i="1"/>
  <c r="AB268" i="1"/>
  <c r="AB499" i="1"/>
  <c r="AB327" i="1"/>
  <c r="AB159" i="1"/>
  <c r="AB35" i="1"/>
  <c r="AB61" i="1"/>
  <c r="AB394" i="1"/>
  <c r="AB206" i="1"/>
  <c r="AB477" i="1"/>
  <c r="AB349" i="1"/>
  <c r="AB205" i="1"/>
  <c r="AB432" i="1"/>
  <c r="AB260" i="1"/>
  <c r="AB495" i="1"/>
  <c r="AC495" i="1" s="1"/>
  <c r="AB323" i="1"/>
  <c r="AB151" i="1"/>
  <c r="AC151" i="1" s="1"/>
  <c r="AB94" i="1"/>
  <c r="AC94" i="1" s="1"/>
  <c r="AB25" i="1"/>
  <c r="AB113" i="1"/>
  <c r="AC113" i="1" s="1"/>
  <c r="AB376" i="1"/>
  <c r="AB8" i="1"/>
  <c r="AB217" i="1"/>
  <c r="AC217" i="1" s="1"/>
  <c r="AB502" i="1"/>
  <c r="W502" i="1" s="1"/>
  <c r="X502" i="1" s="1"/>
  <c r="AE502" i="1" s="1"/>
  <c r="AH502" i="1" s="1"/>
  <c r="AB434" i="1"/>
  <c r="W434" i="1" s="1"/>
  <c r="AB366" i="1"/>
  <c r="W366" i="1" s="1"/>
  <c r="AB310" i="1"/>
  <c r="W310" i="1" s="1"/>
  <c r="AB246" i="1"/>
  <c r="W246" i="1" s="1"/>
  <c r="AB182" i="1"/>
  <c r="W182" i="1" s="1"/>
  <c r="AB60" i="1"/>
  <c r="AC60" i="1" s="1"/>
  <c r="AB453" i="1"/>
  <c r="W453" i="1" s="1"/>
  <c r="AB389" i="1"/>
  <c r="W389" i="1" s="1"/>
  <c r="AB325" i="1"/>
  <c r="W325" i="1" s="1"/>
  <c r="AB257" i="1"/>
  <c r="W257" i="1" s="1"/>
  <c r="AB173" i="1"/>
  <c r="W173" i="1" s="1"/>
  <c r="AB464" i="1"/>
  <c r="W464" i="1" s="1"/>
  <c r="AB380" i="1"/>
  <c r="AB292" i="1"/>
  <c r="W292" i="1" s="1"/>
  <c r="AB208" i="1"/>
  <c r="W208" i="1" s="1"/>
  <c r="AB84" i="1"/>
  <c r="AC84" i="1" s="1"/>
  <c r="AB439" i="1"/>
  <c r="AB355" i="1"/>
  <c r="AC355" i="1" s="1"/>
  <c r="AB271" i="1"/>
  <c r="W271" i="1" s="1"/>
  <c r="AB183" i="1"/>
  <c r="AB147" i="1"/>
  <c r="W147" i="1" s="1"/>
  <c r="AB63" i="1"/>
  <c r="AC63" i="1" s="1"/>
  <c r="AB54" i="1"/>
  <c r="W54" i="1" s="1"/>
  <c r="AB73" i="1"/>
  <c r="W73" i="1" s="1"/>
  <c r="AB312" i="1"/>
  <c r="W312" i="1" s="1"/>
  <c r="AB248" i="1"/>
  <c r="W248" i="1" s="1"/>
  <c r="AB184" i="1"/>
  <c r="AB68" i="1"/>
  <c r="AC68" i="1" s="1"/>
  <c r="AB459" i="1"/>
  <c r="W459" i="1" s="1"/>
  <c r="AB395" i="1"/>
  <c r="W395" i="1" s="1"/>
  <c r="AB331" i="1"/>
  <c r="W331" i="1" s="1"/>
  <c r="AB267" i="1"/>
  <c r="AC267" i="1" s="1"/>
  <c r="AB203" i="1"/>
  <c r="W203" i="1" s="1"/>
  <c r="AB128" i="1"/>
  <c r="W128" i="1" s="1"/>
  <c r="AB103" i="1"/>
  <c r="W103" i="1" s="1"/>
  <c r="AB39" i="1"/>
  <c r="W39" i="1" s="1"/>
  <c r="AB82" i="1"/>
  <c r="AC82" i="1" s="1"/>
  <c r="AB18" i="1"/>
  <c r="W18" i="1" s="1"/>
  <c r="AB101" i="1"/>
  <c r="W101" i="1" s="1"/>
  <c r="AB37" i="1"/>
  <c r="W37" i="1" s="1"/>
  <c r="AB275" i="1"/>
  <c r="AB393" i="1"/>
  <c r="AB47" i="1"/>
  <c r="AB425" i="1"/>
  <c r="AB58" i="1"/>
  <c r="AB473" i="1"/>
  <c r="AB276" i="1"/>
  <c r="AB314" i="1"/>
  <c r="AC314" i="1" s="1"/>
  <c r="AB319" i="1"/>
  <c r="W319" i="1" s="1"/>
  <c r="AB12" i="1"/>
  <c r="AC12" i="1" s="1"/>
  <c r="AB320" i="1"/>
  <c r="W320" i="1" s="1"/>
  <c r="AB111" i="1"/>
  <c r="W111" i="1" s="1"/>
  <c r="AB482" i="1"/>
  <c r="AC482" i="1" s="1"/>
  <c r="AB346" i="1"/>
  <c r="AC346" i="1" s="1"/>
  <c r="AB194" i="1"/>
  <c r="AC194" i="1" s="1"/>
  <c r="AB465" i="1"/>
  <c r="AC465" i="1" s="1"/>
  <c r="AB337" i="1"/>
  <c r="AC337" i="1" s="1"/>
  <c r="AB189" i="1"/>
  <c r="W189" i="1" s="1"/>
  <c r="AB416" i="1"/>
  <c r="AB244" i="1"/>
  <c r="W244" i="1" s="1"/>
  <c r="AB479" i="1"/>
  <c r="W479" i="1" s="1"/>
  <c r="AB307" i="1"/>
  <c r="AC307" i="1" s="1"/>
  <c r="AB120" i="1"/>
  <c r="W120" i="1" s="1"/>
  <c r="AB15" i="1"/>
  <c r="AC15" i="1" s="1"/>
  <c r="AB466" i="1"/>
  <c r="AC466" i="1" s="1"/>
  <c r="AB330" i="1"/>
  <c r="W330" i="1" s="1"/>
  <c r="AB190" i="1"/>
  <c r="W190" i="1" s="1"/>
  <c r="AB461" i="1"/>
  <c r="AC461" i="1" s="1"/>
  <c r="AB333" i="1"/>
  <c r="AC333" i="1" s="1"/>
  <c r="AB181" i="1"/>
  <c r="W181" i="1" s="1"/>
  <c r="AB412" i="1"/>
  <c r="W412" i="1" s="1"/>
  <c r="AB240" i="1"/>
  <c r="W240" i="1" s="1"/>
  <c r="AB471" i="1"/>
  <c r="AC471" i="1" s="1"/>
  <c r="AB303" i="1"/>
  <c r="W303" i="1" s="1"/>
  <c r="AB112" i="1"/>
  <c r="AC112" i="1" s="1"/>
  <c r="AB70" i="1"/>
  <c r="W70" i="1" s="1"/>
  <c r="AB41" i="1"/>
  <c r="W41" i="1" s="1"/>
  <c r="AB129" i="1"/>
  <c r="AC129" i="1" s="1"/>
  <c r="AB392" i="1"/>
  <c r="W392" i="1" s="1"/>
  <c r="AB72" i="1"/>
  <c r="AC72" i="1" s="1"/>
  <c r="AB233" i="1"/>
  <c r="AB438" i="1"/>
  <c r="AB370" i="1"/>
  <c r="AB490" i="1"/>
  <c r="W490" i="1" s="1"/>
  <c r="AB294" i="1"/>
  <c r="W294" i="1" s="1"/>
  <c r="AB230" i="1"/>
  <c r="W230" i="1" s="1"/>
  <c r="AB166" i="1"/>
  <c r="AB501" i="1"/>
  <c r="W501" i="1" s="1"/>
  <c r="X501" i="1" s="1"/>
  <c r="AE501" i="1" s="1"/>
  <c r="AH501" i="1" s="1"/>
  <c r="AB437" i="1"/>
  <c r="W437" i="1" s="1"/>
  <c r="AB373" i="1"/>
  <c r="W373" i="1" s="1"/>
  <c r="AB309" i="1"/>
  <c r="AC309" i="1" s="1"/>
  <c r="AB237" i="1"/>
  <c r="AB148" i="1"/>
  <c r="W148" i="1" s="1"/>
  <c r="AB444" i="1"/>
  <c r="AB356" i="1"/>
  <c r="AC356" i="1" s="1"/>
  <c r="AB272" i="1"/>
  <c r="W272" i="1" s="1"/>
  <c r="AB188" i="1"/>
  <c r="AB3" i="1"/>
  <c r="AD3" i="1" s="1"/>
  <c r="AB419" i="1"/>
  <c r="AC419" i="1" s="1"/>
  <c r="AB335" i="1"/>
  <c r="AB247" i="1"/>
  <c r="W247" i="1" s="1"/>
  <c r="AB163" i="1"/>
  <c r="AC163" i="1" s="1"/>
  <c r="AB127" i="1"/>
  <c r="AC127" i="1" s="1"/>
  <c r="AB43" i="1"/>
  <c r="AB22" i="1"/>
  <c r="AB360" i="1"/>
  <c r="AB296" i="1"/>
  <c r="AB232" i="1"/>
  <c r="W49" i="1"/>
  <c r="W289" i="1"/>
  <c r="AC289" i="1"/>
  <c r="AB5" i="1"/>
  <c r="W5" i="1" s="1"/>
  <c r="AB7" i="1"/>
  <c r="AC7" i="1" s="1"/>
  <c r="AB235" i="1"/>
  <c r="AB491" i="1"/>
  <c r="W491" i="1" s="1"/>
  <c r="AB106" i="1"/>
  <c r="AC106" i="1" s="1"/>
  <c r="AB311" i="1"/>
  <c r="AC311" i="1" s="1"/>
  <c r="AB252" i="1"/>
  <c r="AC252" i="1" s="1"/>
  <c r="AB485" i="1"/>
  <c r="W485" i="1" s="1"/>
  <c r="AB426" i="1"/>
  <c r="AC426" i="1" s="1"/>
  <c r="AB169" i="1"/>
  <c r="W169" i="1" s="1"/>
  <c r="AB121" i="1"/>
  <c r="AB176" i="1"/>
  <c r="AB413" i="1"/>
  <c r="AB42" i="1"/>
  <c r="AB180" i="1"/>
  <c r="AB417" i="1"/>
  <c r="AB109" i="1"/>
  <c r="AB329" i="1"/>
  <c r="AB110" i="1"/>
  <c r="AC110" i="1" s="1"/>
  <c r="AB21" i="1"/>
  <c r="AB149" i="1"/>
  <c r="AB23" i="1"/>
  <c r="AB80" i="1"/>
  <c r="AC80" i="1" s="1"/>
  <c r="AB251" i="1"/>
  <c r="AB379" i="1"/>
  <c r="AB4" i="1"/>
  <c r="AB280" i="1"/>
  <c r="AB107" i="1"/>
  <c r="W107" i="1" s="1"/>
  <c r="AB399" i="1"/>
  <c r="AC399" i="1" s="1"/>
  <c r="AB336" i="1"/>
  <c r="AC336" i="1" s="1"/>
  <c r="AB293" i="1"/>
  <c r="W293" i="1" s="1"/>
  <c r="AB150" i="1"/>
  <c r="W150" i="1" s="1"/>
  <c r="AB494" i="1"/>
  <c r="AB440" i="1"/>
  <c r="AB95" i="1"/>
  <c r="AB348" i="1"/>
  <c r="AB134" i="1"/>
  <c r="AB123" i="1"/>
  <c r="AB352" i="1"/>
  <c r="AB142" i="1"/>
  <c r="AB467" i="1"/>
  <c r="AB409" i="1"/>
  <c r="W409" i="1" s="1"/>
  <c r="AB261" i="1"/>
  <c r="AC261" i="1" s="1"/>
  <c r="BJ5" i="1"/>
  <c r="AC315" i="1"/>
  <c r="AB133" i="1"/>
  <c r="AC133" i="1" s="1"/>
  <c r="AB135" i="1"/>
  <c r="AC135" i="1" s="1"/>
  <c r="AB363" i="1"/>
  <c r="W363" i="1" s="1"/>
  <c r="AB216" i="1"/>
  <c r="AC216" i="1" s="1"/>
  <c r="AB213" i="1"/>
  <c r="W213" i="1" s="1"/>
  <c r="AB192" i="1"/>
  <c r="W192" i="1" s="1"/>
  <c r="AB69" i="1"/>
  <c r="AC69" i="1" s="1"/>
  <c r="AB50" i="1"/>
  <c r="AB71" i="1"/>
  <c r="AC71" i="1" s="1"/>
  <c r="AB171" i="1"/>
  <c r="W171" i="1" s="1"/>
  <c r="AB299" i="1"/>
  <c r="W299" i="1" s="1"/>
  <c r="AB427" i="1"/>
  <c r="W427" i="1" s="1"/>
  <c r="AB152" i="1"/>
  <c r="AC152" i="1" s="1"/>
  <c r="AB344" i="1"/>
  <c r="AC344" i="1" s="1"/>
  <c r="AB136" i="1"/>
  <c r="W136" i="1" s="1"/>
  <c r="AB483" i="1"/>
  <c r="AC483" i="1" s="1"/>
  <c r="AB420" i="1"/>
  <c r="AC420" i="1" s="1"/>
  <c r="AB357" i="1"/>
  <c r="W357" i="1" s="1"/>
  <c r="AB214" i="1"/>
  <c r="AC214" i="1" s="1"/>
  <c r="AB374" i="1"/>
  <c r="AC374" i="1" s="1"/>
  <c r="AB30" i="1"/>
  <c r="AB239" i="1"/>
  <c r="AB56" i="1"/>
  <c r="AB270" i="1"/>
  <c r="AB243" i="1"/>
  <c r="AB88" i="1"/>
  <c r="AB274" i="1"/>
  <c r="AB313" i="1"/>
  <c r="AB67" i="1"/>
  <c r="AB77" i="1"/>
  <c r="W77" i="1" s="1"/>
  <c r="AB32" i="1"/>
  <c r="W32" i="1" s="1"/>
  <c r="BK8" i="1"/>
  <c r="BK5" i="1"/>
  <c r="BM8" i="1"/>
  <c r="AV18" i="8" s="1"/>
  <c r="BJ9" i="1"/>
  <c r="BK10" i="1"/>
  <c r="BJ8" i="1"/>
  <c r="BK6" i="1"/>
  <c r="BK4" i="1"/>
  <c r="BJ7" i="1"/>
  <c r="BK9" i="1"/>
  <c r="AF3" i="1"/>
  <c r="X10" i="3" s="1"/>
  <c r="AB19" i="1"/>
  <c r="W6" i="1"/>
  <c r="AC14" i="1"/>
  <c r="BJ6" i="1"/>
  <c r="BJ10" i="1"/>
  <c r="BK7" i="1"/>
  <c r="BJ4" i="1"/>
  <c r="W204" i="1"/>
  <c r="W384" i="1"/>
  <c r="AC140" i="1"/>
  <c r="AC168" i="1"/>
  <c r="W332" i="1"/>
  <c r="AC75" i="1"/>
  <c r="W324" i="1"/>
  <c r="AC11" i="1"/>
  <c r="AD11" i="1"/>
  <c r="W137" i="1"/>
  <c r="AC137" i="1"/>
  <c r="AC104" i="1"/>
  <c r="W104" i="1"/>
  <c r="AC456" i="1"/>
  <c r="AC310" i="1" l="1"/>
  <c r="AC407" i="1"/>
  <c r="AC478" i="1"/>
  <c r="AC386" i="1"/>
  <c r="AC354" i="1"/>
  <c r="AC87" i="1"/>
  <c r="AC16" i="1"/>
  <c r="AC398" i="1"/>
  <c r="AC103" i="1"/>
  <c r="AC322" i="1"/>
  <c r="AC120" i="1"/>
  <c r="AC278" i="1"/>
  <c r="W372" i="1"/>
  <c r="W158" i="1"/>
  <c r="AC255" i="1"/>
  <c r="W414" i="1"/>
  <c r="W338" i="1"/>
  <c r="W269" i="1"/>
  <c r="AC218" i="1"/>
  <c r="AC115" i="1"/>
  <c r="AC390" i="1"/>
  <c r="AC431" i="1"/>
  <c r="W462" i="1"/>
  <c r="AC423" i="1"/>
  <c r="W387" i="1"/>
  <c r="AC391" i="1"/>
  <c r="AC162" i="1"/>
  <c r="AC368" i="1"/>
  <c r="AC443" i="1"/>
  <c r="AC41" i="1"/>
  <c r="W318" i="1"/>
  <c r="W273" i="1"/>
  <c r="AC434" i="1"/>
  <c r="AC146" i="1"/>
  <c r="AC17" i="1"/>
  <c r="AC203" i="1"/>
  <c r="AC143" i="1"/>
  <c r="W33" i="1"/>
  <c r="AC305" i="1"/>
  <c r="W65" i="1"/>
  <c r="AC312" i="1"/>
  <c r="W151" i="1"/>
  <c r="AC325" i="1"/>
  <c r="W106" i="1"/>
  <c r="AC294" i="1"/>
  <c r="AC182" i="1"/>
  <c r="AC148" i="1"/>
  <c r="AC147" i="1"/>
  <c r="AC45" i="1"/>
  <c r="W435" i="1"/>
  <c r="W301" i="1"/>
  <c r="AC427" i="1"/>
  <c r="BG6" i="1"/>
  <c r="BG271" i="1"/>
  <c r="BG3" i="1"/>
  <c r="AC111" i="1"/>
  <c r="AC227" i="1"/>
  <c r="AC226" i="1"/>
  <c r="AC485" i="1"/>
  <c r="W113" i="1"/>
  <c r="AC179" i="1"/>
  <c r="W399" i="1"/>
  <c r="W401" i="1"/>
  <c r="AC70" i="1"/>
  <c r="AC240" i="1"/>
  <c r="W80" i="1"/>
  <c r="W452" i="1"/>
  <c r="AC37" i="1"/>
  <c r="AC89" i="1"/>
  <c r="W84" i="1"/>
  <c r="W10" i="1"/>
  <c r="AC156" i="1"/>
  <c r="AC244" i="1"/>
  <c r="W261" i="1"/>
  <c r="AC490" i="1"/>
  <c r="W420" i="1"/>
  <c r="W7" i="1"/>
  <c r="AC171" i="1"/>
  <c r="AC459" i="1"/>
  <c r="W284" i="1"/>
  <c r="W337" i="1"/>
  <c r="AC181" i="1"/>
  <c r="W241" i="1"/>
  <c r="AC187" i="1"/>
  <c r="AC351" i="1"/>
  <c r="AC389" i="1"/>
  <c r="AC256" i="1"/>
  <c r="W177" i="1"/>
  <c r="AC246" i="1"/>
  <c r="AC39" i="1"/>
  <c r="AD10" i="1"/>
  <c r="AC397" i="1"/>
  <c r="AC412" i="1"/>
  <c r="AC192" i="1"/>
  <c r="W314" i="1"/>
  <c r="AC185" i="1"/>
  <c r="W426" i="1"/>
  <c r="W15" i="1"/>
  <c r="AC293" i="1"/>
  <c r="W135" i="1"/>
  <c r="AC502" i="1"/>
  <c r="AC492" i="1"/>
  <c r="AC175" i="1"/>
  <c r="W100" i="1"/>
  <c r="AC222" i="1"/>
  <c r="AC73" i="1"/>
  <c r="W131" i="1"/>
  <c r="W267" i="1"/>
  <c r="AC36" i="1"/>
  <c r="AC160" i="1"/>
  <c r="W72" i="1"/>
  <c r="AC40" i="1"/>
  <c r="W297" i="1"/>
  <c r="AC272" i="1"/>
  <c r="AC369" i="1"/>
  <c r="AC191" i="1"/>
  <c r="W164" i="1"/>
  <c r="AC13" i="1"/>
  <c r="AD5" i="1"/>
  <c r="AC136" i="1"/>
  <c r="W403" i="1"/>
  <c r="W112" i="1"/>
  <c r="W465" i="1"/>
  <c r="W461" i="1"/>
  <c r="AC464" i="1"/>
  <c r="AC460" i="1"/>
  <c r="W52" i="1"/>
  <c r="AC78" i="1"/>
  <c r="AC93" i="1"/>
  <c r="AC365" i="1"/>
  <c r="AC364" i="1"/>
  <c r="W344" i="1"/>
  <c r="W415" i="1"/>
  <c r="W215" i="1"/>
  <c r="AC421" i="1"/>
  <c r="AC501" i="1"/>
  <c r="AC3" i="1"/>
  <c r="W288" i="1"/>
  <c r="W68" i="1"/>
  <c r="AC303" i="1"/>
  <c r="AC357" i="1"/>
  <c r="AC330" i="1"/>
  <c r="W3" i="1"/>
  <c r="AC5" i="1"/>
  <c r="AC77" i="1"/>
  <c r="W468" i="1"/>
  <c r="W154" i="1"/>
  <c r="AC229" i="1"/>
  <c r="AC497" i="1"/>
  <c r="AC18" i="1"/>
  <c r="AC458" i="1"/>
  <c r="AC85" i="1"/>
  <c r="W110" i="1"/>
  <c r="AC254" i="1"/>
  <c r="W374" i="1"/>
  <c r="AC500" i="1"/>
  <c r="W258" i="1"/>
  <c r="AC223" i="1"/>
  <c r="W249" i="1"/>
  <c r="W483" i="1"/>
  <c r="W466" i="1"/>
  <c r="W496" i="1"/>
  <c r="W163" i="1"/>
  <c r="AC343" i="1"/>
  <c r="AC211" i="1"/>
  <c r="AC59" i="1"/>
  <c r="W60" i="1"/>
  <c r="AC257" i="1"/>
  <c r="AC76" i="1"/>
  <c r="AC285" i="1"/>
  <c r="AD12" i="1"/>
  <c r="AC447" i="1"/>
  <c r="W252" i="1"/>
  <c r="W129" i="1"/>
  <c r="AC66" i="1"/>
  <c r="AC366" i="1"/>
  <c r="AC107" i="1"/>
  <c r="W12" i="1"/>
  <c r="W333" i="1"/>
  <c r="AC373" i="1"/>
  <c r="W46" i="1"/>
  <c r="W94" i="1"/>
  <c r="AC474" i="1"/>
  <c r="AC225" i="1"/>
  <c r="AC395" i="1"/>
  <c r="W63" i="1"/>
  <c r="AC128" i="1"/>
  <c r="W346" i="1"/>
  <c r="W307" i="1"/>
  <c r="W216" i="1"/>
  <c r="AC230" i="1"/>
  <c r="AC248" i="1"/>
  <c r="AC493" i="1"/>
  <c r="AC97" i="1"/>
  <c r="BG368" i="1"/>
  <c r="BG17" i="1"/>
  <c r="AC213" i="1"/>
  <c r="AC189" i="1"/>
  <c r="W336" i="1"/>
  <c r="W419" i="1"/>
  <c r="AC488" i="1"/>
  <c r="W355" i="1"/>
  <c r="AC208" i="1"/>
  <c r="AC292" i="1"/>
  <c r="BG425" i="1"/>
  <c r="BG336" i="1"/>
  <c r="BG422" i="1"/>
  <c r="BG470" i="1"/>
  <c r="BG390" i="1"/>
  <c r="BG457" i="1"/>
  <c r="BG377" i="1"/>
  <c r="BG464" i="1"/>
  <c r="BG463" i="1"/>
  <c r="BG309" i="1"/>
  <c r="BG454" i="1"/>
  <c r="BG358" i="1"/>
  <c r="BG441" i="1"/>
  <c r="BG361" i="1"/>
  <c r="BG432" i="1"/>
  <c r="BG399" i="1"/>
  <c r="BG486" i="1"/>
  <c r="BG406" i="1"/>
  <c r="BG489" i="1"/>
  <c r="BG393" i="1"/>
  <c r="BG496" i="1"/>
  <c r="BG495" i="1"/>
  <c r="BG103" i="1"/>
  <c r="BG238" i="1"/>
  <c r="BG21" i="1"/>
  <c r="X500" i="1"/>
  <c r="AC247" i="1"/>
  <c r="BG502" i="1"/>
  <c r="BG438" i="1"/>
  <c r="BG374" i="1"/>
  <c r="BG473" i="1"/>
  <c r="BG409" i="1"/>
  <c r="BG400" i="1"/>
  <c r="BG431" i="1"/>
  <c r="BG207" i="1"/>
  <c r="BG110" i="1"/>
  <c r="BG335" i="1"/>
  <c r="BG23" i="1"/>
  <c r="BG181" i="1"/>
  <c r="BG80" i="1"/>
  <c r="BG208" i="1"/>
  <c r="AC150" i="1"/>
  <c r="AC437" i="1"/>
  <c r="BG448" i="1"/>
  <c r="BG384" i="1"/>
  <c r="BG479" i="1"/>
  <c r="BG415" i="1"/>
  <c r="BG303" i="1"/>
  <c r="BG167" i="1"/>
  <c r="BG302" i="1"/>
  <c r="BG46" i="1"/>
  <c r="BG117" i="1"/>
  <c r="W471" i="1"/>
  <c r="W482" i="1"/>
  <c r="AC363" i="1"/>
  <c r="AC319" i="1"/>
  <c r="AC479" i="1"/>
  <c r="W82" i="1"/>
  <c r="BG480" i="1"/>
  <c r="BG416" i="1"/>
  <c r="BG352" i="1"/>
  <c r="BG447" i="1"/>
  <c r="BG367" i="1"/>
  <c r="BG239" i="1"/>
  <c r="BG39" i="1"/>
  <c r="BG174" i="1"/>
  <c r="BG245" i="1"/>
  <c r="BG12" i="1"/>
  <c r="BG144" i="1"/>
  <c r="BG14" i="1"/>
  <c r="BG9" i="1"/>
  <c r="BG53" i="1"/>
  <c r="BG272" i="1"/>
  <c r="BG10" i="1"/>
  <c r="BG25" i="1"/>
  <c r="BG7" i="1"/>
  <c r="BG15" i="1"/>
  <c r="AC32" i="1"/>
  <c r="AD7" i="1"/>
  <c r="W214" i="1"/>
  <c r="AC169" i="1"/>
  <c r="AC299" i="1"/>
  <c r="W69" i="1"/>
  <c r="W311" i="1"/>
  <c r="BG20" i="1"/>
  <c r="BG36" i="1"/>
  <c r="BG52" i="1"/>
  <c r="BG68" i="1"/>
  <c r="BG84" i="1"/>
  <c r="BG100" i="1"/>
  <c r="BG116" i="1"/>
  <c r="BG132" i="1"/>
  <c r="BG148" i="1"/>
  <c r="BG164" i="1"/>
  <c r="BG180" i="1"/>
  <c r="BG196" i="1"/>
  <c r="BG212" i="1"/>
  <c r="BG228" i="1"/>
  <c r="BG244" i="1"/>
  <c r="BG260" i="1"/>
  <c r="BG276" i="1"/>
  <c r="BG292" i="1"/>
  <c r="BG308" i="1"/>
  <c r="BG324" i="1"/>
  <c r="BG340" i="1"/>
  <c r="BG41" i="1"/>
  <c r="BG57" i="1"/>
  <c r="BG73" i="1"/>
  <c r="BG89" i="1"/>
  <c r="BG105" i="1"/>
  <c r="BG121" i="1"/>
  <c r="BG137" i="1"/>
  <c r="BG153" i="1"/>
  <c r="BG169" i="1"/>
  <c r="BG185" i="1"/>
  <c r="BG201" i="1"/>
  <c r="BG217" i="1"/>
  <c r="BG233" i="1"/>
  <c r="BG249" i="1"/>
  <c r="BG265" i="1"/>
  <c r="BG281" i="1"/>
  <c r="BG297" i="1"/>
  <c r="BG313" i="1"/>
  <c r="BG329" i="1"/>
  <c r="BG345" i="1"/>
  <c r="BG34" i="1"/>
  <c r="BG50" i="1"/>
  <c r="BG66" i="1"/>
  <c r="BG82" i="1"/>
  <c r="BG98" i="1"/>
  <c r="BG114" i="1"/>
  <c r="BG130" i="1"/>
  <c r="BG146" i="1"/>
  <c r="BG162" i="1"/>
  <c r="BG178" i="1"/>
  <c r="BG194" i="1"/>
  <c r="BG210" i="1"/>
  <c r="BG226" i="1"/>
  <c r="BG242" i="1"/>
  <c r="BG258" i="1"/>
  <c r="BG274" i="1"/>
  <c r="BG290" i="1"/>
  <c r="BG306" i="1"/>
  <c r="BG322" i="1"/>
  <c r="BG338" i="1"/>
  <c r="BG27" i="1"/>
  <c r="BG43" i="1"/>
  <c r="BG59" i="1"/>
  <c r="BG75" i="1"/>
  <c r="BG91" i="1"/>
  <c r="BG107" i="1"/>
  <c r="BG123" i="1"/>
  <c r="BG139" i="1"/>
  <c r="BG155" i="1"/>
  <c r="BG171" i="1"/>
  <c r="BG187" i="1"/>
  <c r="BG203" i="1"/>
  <c r="BG219" i="1"/>
  <c r="BG235" i="1"/>
  <c r="BG251" i="1"/>
  <c r="BG267" i="1"/>
  <c r="BG283" i="1"/>
  <c r="BG299" i="1"/>
  <c r="BG315" i="1"/>
  <c r="BG331" i="1"/>
  <c r="BG347" i="1"/>
  <c r="BG363" i="1"/>
  <c r="BG379" i="1"/>
  <c r="BG395" i="1"/>
  <c r="BG24" i="1"/>
  <c r="BG40" i="1"/>
  <c r="BG56" i="1"/>
  <c r="BG72" i="1"/>
  <c r="BG88" i="1"/>
  <c r="BG104" i="1"/>
  <c r="BG120" i="1"/>
  <c r="BG136" i="1"/>
  <c r="BG152" i="1"/>
  <c r="BG168" i="1"/>
  <c r="BG184" i="1"/>
  <c r="BG200" i="1"/>
  <c r="BG216" i="1"/>
  <c r="BG232" i="1"/>
  <c r="BG248" i="1"/>
  <c r="BG264" i="1"/>
  <c r="BG280" i="1"/>
  <c r="BG296" i="1"/>
  <c r="BG312" i="1"/>
  <c r="BG328" i="1"/>
  <c r="BG344" i="1"/>
  <c r="BG29" i="1"/>
  <c r="BG45" i="1"/>
  <c r="BG61" i="1"/>
  <c r="BG77" i="1"/>
  <c r="BG93" i="1"/>
  <c r="BG109" i="1"/>
  <c r="BG125" i="1"/>
  <c r="BG141" i="1"/>
  <c r="BG157" i="1"/>
  <c r="BG173" i="1"/>
  <c r="BG189" i="1"/>
  <c r="BG205" i="1"/>
  <c r="BG221" i="1"/>
  <c r="BG237" i="1"/>
  <c r="BG253" i="1"/>
  <c r="BG269" i="1"/>
  <c r="BG285" i="1"/>
  <c r="BG301" i="1"/>
  <c r="BG317" i="1"/>
  <c r="BG333" i="1"/>
  <c r="BG22" i="1"/>
  <c r="BG38" i="1"/>
  <c r="BG54" i="1"/>
  <c r="BG70" i="1"/>
  <c r="BG86" i="1"/>
  <c r="BG102" i="1"/>
  <c r="BG118" i="1"/>
  <c r="BG134" i="1"/>
  <c r="BG150" i="1"/>
  <c r="BG166" i="1"/>
  <c r="BG182" i="1"/>
  <c r="BG198" i="1"/>
  <c r="BG214" i="1"/>
  <c r="BG230" i="1"/>
  <c r="BG246" i="1"/>
  <c r="BG262" i="1"/>
  <c r="BG278" i="1"/>
  <c r="BG294" i="1"/>
  <c r="BG310" i="1"/>
  <c r="BG326" i="1"/>
  <c r="BG342" i="1"/>
  <c r="BG31" i="1"/>
  <c r="BG47" i="1"/>
  <c r="BG63" i="1"/>
  <c r="BG79" i="1"/>
  <c r="BG95" i="1"/>
  <c r="BG111" i="1"/>
  <c r="BG127" i="1"/>
  <c r="BG143" i="1"/>
  <c r="BG159" i="1"/>
  <c r="BG175" i="1"/>
  <c r="BG28" i="1"/>
  <c r="BG44" i="1"/>
  <c r="BG60" i="1"/>
  <c r="BG76" i="1"/>
  <c r="BG92" i="1"/>
  <c r="BG108" i="1"/>
  <c r="BG124" i="1"/>
  <c r="BG140" i="1"/>
  <c r="BG156" i="1"/>
  <c r="BG172" i="1"/>
  <c r="BG188" i="1"/>
  <c r="BG204" i="1"/>
  <c r="BG220" i="1"/>
  <c r="BG236" i="1"/>
  <c r="BG252" i="1"/>
  <c r="BG268" i="1"/>
  <c r="BG284" i="1"/>
  <c r="BG300" i="1"/>
  <c r="BG316" i="1"/>
  <c r="BG332" i="1"/>
  <c r="BG348" i="1"/>
  <c r="BG33" i="1"/>
  <c r="BG49" i="1"/>
  <c r="BG65" i="1"/>
  <c r="BG81" i="1"/>
  <c r="BG97" i="1"/>
  <c r="BG113" i="1"/>
  <c r="BG129" i="1"/>
  <c r="BG145" i="1"/>
  <c r="BG161" i="1"/>
  <c r="BG177" i="1"/>
  <c r="BG193" i="1"/>
  <c r="BG209" i="1"/>
  <c r="BG225" i="1"/>
  <c r="BG241" i="1"/>
  <c r="BG257" i="1"/>
  <c r="BG273" i="1"/>
  <c r="BG289" i="1"/>
  <c r="BG305" i="1"/>
  <c r="BG321" i="1"/>
  <c r="BG337" i="1"/>
  <c r="BG26" i="1"/>
  <c r="BG42" i="1"/>
  <c r="BG58" i="1"/>
  <c r="BG74" i="1"/>
  <c r="BG90" i="1"/>
  <c r="BG106" i="1"/>
  <c r="BG122" i="1"/>
  <c r="BG138" i="1"/>
  <c r="BG154" i="1"/>
  <c r="BG170" i="1"/>
  <c r="BG186" i="1"/>
  <c r="BG202" i="1"/>
  <c r="BG218" i="1"/>
  <c r="BG234" i="1"/>
  <c r="BG250" i="1"/>
  <c r="BG266" i="1"/>
  <c r="BG282" i="1"/>
  <c r="BG298" i="1"/>
  <c r="BG314" i="1"/>
  <c r="BG330" i="1"/>
  <c r="BG346" i="1"/>
  <c r="BG35" i="1"/>
  <c r="BG51" i="1"/>
  <c r="BG67" i="1"/>
  <c r="BG83" i="1"/>
  <c r="BG99" i="1"/>
  <c r="BG115" i="1"/>
  <c r="BG131" i="1"/>
  <c r="BG147" i="1"/>
  <c r="BG163" i="1"/>
  <c r="BG179" i="1"/>
  <c r="BG195" i="1"/>
  <c r="BG211" i="1"/>
  <c r="BG227" i="1"/>
  <c r="BG243" i="1"/>
  <c r="BG259" i="1"/>
  <c r="BG275" i="1"/>
  <c r="BG291" i="1"/>
  <c r="BG307" i="1"/>
  <c r="BG323" i="1"/>
  <c r="BG339" i="1"/>
  <c r="BG355" i="1"/>
  <c r="BG371" i="1"/>
  <c r="BG387" i="1"/>
  <c r="BG498" i="1"/>
  <c r="BG482" i="1"/>
  <c r="BG466" i="1"/>
  <c r="BG450" i="1"/>
  <c r="BG434" i="1"/>
  <c r="BG418" i="1"/>
  <c r="BG402" i="1"/>
  <c r="BG386" i="1"/>
  <c r="BG370" i="1"/>
  <c r="BG354" i="1"/>
  <c r="BG501" i="1"/>
  <c r="BG485" i="1"/>
  <c r="BG469" i="1"/>
  <c r="BG453" i="1"/>
  <c r="BG437" i="1"/>
  <c r="BG421" i="1"/>
  <c r="BG405" i="1"/>
  <c r="BG389" i="1"/>
  <c r="BG373" i="1"/>
  <c r="BG357" i="1"/>
  <c r="BG13" i="1"/>
  <c r="BG492" i="1"/>
  <c r="BG476" i="1"/>
  <c r="BG460" i="1"/>
  <c r="BG444" i="1"/>
  <c r="BG428" i="1"/>
  <c r="BG412" i="1"/>
  <c r="BG396" i="1"/>
  <c r="BG380" i="1"/>
  <c r="BG364" i="1"/>
  <c r="BG16" i="1"/>
  <c r="BG491" i="1"/>
  <c r="BG475" i="1"/>
  <c r="BG459" i="1"/>
  <c r="BG443" i="1"/>
  <c r="BG427" i="1"/>
  <c r="BG411" i="1"/>
  <c r="BG391" i="1"/>
  <c r="BG359" i="1"/>
  <c r="BG327" i="1"/>
  <c r="BG295" i="1"/>
  <c r="BG263" i="1"/>
  <c r="BG231" i="1"/>
  <c r="BG199" i="1"/>
  <c r="BG151" i="1"/>
  <c r="BG87" i="1"/>
  <c r="BG286" i="1"/>
  <c r="BG222" i="1"/>
  <c r="BG158" i="1"/>
  <c r="BG94" i="1"/>
  <c r="BG30" i="1"/>
  <c r="BG293" i="1"/>
  <c r="BG229" i="1"/>
  <c r="BG165" i="1"/>
  <c r="BG101" i="1"/>
  <c r="BG37" i="1"/>
  <c r="BG320" i="1"/>
  <c r="BG256" i="1"/>
  <c r="BG192" i="1"/>
  <c r="BG128" i="1"/>
  <c r="BG64" i="1"/>
  <c r="BG494" i="1"/>
  <c r="BG478" i="1"/>
  <c r="BG462" i="1"/>
  <c r="BG446" i="1"/>
  <c r="BG430" i="1"/>
  <c r="BG414" i="1"/>
  <c r="BG398" i="1"/>
  <c r="BG382" i="1"/>
  <c r="BG366" i="1"/>
  <c r="BG350" i="1"/>
  <c r="BG497" i="1"/>
  <c r="BG481" i="1"/>
  <c r="BG465" i="1"/>
  <c r="BG449" i="1"/>
  <c r="BG433" i="1"/>
  <c r="BG417" i="1"/>
  <c r="BG401" i="1"/>
  <c r="BG385" i="1"/>
  <c r="BG369" i="1"/>
  <c r="BG353" i="1"/>
  <c r="BG5" i="1"/>
  <c r="BG488" i="1"/>
  <c r="BG472" i="1"/>
  <c r="BG456" i="1"/>
  <c r="BG440" i="1"/>
  <c r="BG424" i="1"/>
  <c r="BG408" i="1"/>
  <c r="BG392" i="1"/>
  <c r="BG376" i="1"/>
  <c r="BG360" i="1"/>
  <c r="BG8" i="1"/>
  <c r="BG487" i="1"/>
  <c r="BG471" i="1"/>
  <c r="BG455" i="1"/>
  <c r="BG439" i="1"/>
  <c r="BG423" i="1"/>
  <c r="BG407" i="1"/>
  <c r="BG383" i="1"/>
  <c r="BG351" i="1"/>
  <c r="BG319" i="1"/>
  <c r="BG287" i="1"/>
  <c r="BG255" i="1"/>
  <c r="BG223" i="1"/>
  <c r="BG191" i="1"/>
  <c r="BG135" i="1"/>
  <c r="BG71" i="1"/>
  <c r="BG334" i="1"/>
  <c r="BG270" i="1"/>
  <c r="BG206" i="1"/>
  <c r="BG142" i="1"/>
  <c r="BG78" i="1"/>
  <c r="BG341" i="1"/>
  <c r="BG277" i="1"/>
  <c r="BG213" i="1"/>
  <c r="BG149" i="1"/>
  <c r="BG85" i="1"/>
  <c r="BG304" i="1"/>
  <c r="BG240" i="1"/>
  <c r="BG176" i="1"/>
  <c r="BG112" i="1"/>
  <c r="BG48" i="1"/>
  <c r="BG11" i="1"/>
  <c r="BG490" i="1"/>
  <c r="BG474" i="1"/>
  <c r="BG458" i="1"/>
  <c r="BG442" i="1"/>
  <c r="BG426" i="1"/>
  <c r="BG410" i="1"/>
  <c r="BG394" i="1"/>
  <c r="BG378" i="1"/>
  <c r="BG362" i="1"/>
  <c r="BG18" i="1"/>
  <c r="BG493" i="1"/>
  <c r="BG477" i="1"/>
  <c r="BG461" i="1"/>
  <c r="BG445" i="1"/>
  <c r="BG429" i="1"/>
  <c r="BG413" i="1"/>
  <c r="BG397" i="1"/>
  <c r="BG381" i="1"/>
  <c r="BG365" i="1"/>
  <c r="BG349" i="1"/>
  <c r="BG500" i="1"/>
  <c r="BG484" i="1"/>
  <c r="BG468" i="1"/>
  <c r="BG452" i="1"/>
  <c r="BG436" i="1"/>
  <c r="BG420" i="1"/>
  <c r="BG404" i="1"/>
  <c r="BG388" i="1"/>
  <c r="BG372" i="1"/>
  <c r="BG356" i="1"/>
  <c r="BG499" i="1"/>
  <c r="BG483" i="1"/>
  <c r="BG467" i="1"/>
  <c r="BG451" i="1"/>
  <c r="BG435" i="1"/>
  <c r="BG419" i="1"/>
  <c r="BG403" i="1"/>
  <c r="BG375" i="1"/>
  <c r="BG343" i="1"/>
  <c r="BG311" i="1"/>
  <c r="BG279" i="1"/>
  <c r="BG247" i="1"/>
  <c r="BG215" i="1"/>
  <c r="BG183" i="1"/>
  <c r="BG119" i="1"/>
  <c r="BG55" i="1"/>
  <c r="BG318" i="1"/>
  <c r="BG254" i="1"/>
  <c r="BG190" i="1"/>
  <c r="BG126" i="1"/>
  <c r="BG62" i="1"/>
  <c r="BG325" i="1"/>
  <c r="BG261" i="1"/>
  <c r="BG197" i="1"/>
  <c r="BG133" i="1"/>
  <c r="BG69" i="1"/>
  <c r="BG288" i="1"/>
  <c r="BG224" i="1"/>
  <c r="BG160" i="1"/>
  <c r="BG96" i="1"/>
  <c r="BG32" i="1"/>
  <c r="W243" i="1"/>
  <c r="AC243" i="1"/>
  <c r="W30" i="1"/>
  <c r="AC30" i="1"/>
  <c r="AC123" i="1"/>
  <c r="W123" i="1"/>
  <c r="AC296" i="1"/>
  <c r="W296" i="1"/>
  <c r="AC166" i="1"/>
  <c r="W166" i="1"/>
  <c r="AC499" i="1"/>
  <c r="W499" i="1"/>
  <c r="W487" i="1"/>
  <c r="AC487" i="1"/>
  <c r="W411" i="1"/>
  <c r="AC411" i="1"/>
  <c r="AC83" i="1"/>
  <c r="W83" i="1"/>
  <c r="AC339" i="1"/>
  <c r="W339" i="1"/>
  <c r="W132" i="1"/>
  <c r="AC132" i="1"/>
  <c r="AC472" i="1"/>
  <c r="W472" i="1"/>
  <c r="W139" i="1"/>
  <c r="AC139" i="1"/>
  <c r="AC317" i="1"/>
  <c r="W317" i="1"/>
  <c r="AC174" i="1"/>
  <c r="W174" i="1"/>
  <c r="W396" i="1"/>
  <c r="AC396" i="1"/>
  <c r="AC178" i="1"/>
  <c r="W178" i="1"/>
  <c r="W144" i="1"/>
  <c r="AC144" i="1"/>
  <c r="AC250" i="1"/>
  <c r="W250" i="1"/>
  <c r="AC320" i="1"/>
  <c r="W152" i="1"/>
  <c r="AC190" i="1"/>
  <c r="W356" i="1"/>
  <c r="W71" i="1"/>
  <c r="AC453" i="1"/>
  <c r="AC271" i="1"/>
  <c r="W74" i="1"/>
  <c r="W361" i="1"/>
  <c r="BM6" i="1"/>
  <c r="BN6" i="1" s="1"/>
  <c r="AE18" i="8" s="1"/>
  <c r="AC433" i="1"/>
  <c r="AC331" i="1"/>
  <c r="W313" i="1"/>
  <c r="AC313" i="1"/>
  <c r="W270" i="1"/>
  <c r="AC270" i="1"/>
  <c r="AC50" i="1"/>
  <c r="W50" i="1"/>
  <c r="W467" i="1"/>
  <c r="AC467" i="1"/>
  <c r="W134" i="1"/>
  <c r="AC134" i="1"/>
  <c r="AC494" i="1"/>
  <c r="W494" i="1"/>
  <c r="AC379" i="1"/>
  <c r="W379" i="1"/>
  <c r="AC149" i="1"/>
  <c r="W149" i="1"/>
  <c r="W180" i="1"/>
  <c r="AC180" i="1"/>
  <c r="W121" i="1"/>
  <c r="AC121" i="1"/>
  <c r="W235" i="1"/>
  <c r="AC235" i="1"/>
  <c r="W360" i="1"/>
  <c r="AC360" i="1"/>
  <c r="W444" i="1"/>
  <c r="AC444" i="1"/>
  <c r="W438" i="1"/>
  <c r="AC438" i="1"/>
  <c r="AC473" i="1"/>
  <c r="W473" i="1"/>
  <c r="AC393" i="1"/>
  <c r="W393" i="1"/>
  <c r="W8" i="1"/>
  <c r="AD8" i="1"/>
  <c r="AC8" i="1"/>
  <c r="AC260" i="1"/>
  <c r="W260" i="1"/>
  <c r="W477" i="1"/>
  <c r="AC477" i="1"/>
  <c r="W35" i="1"/>
  <c r="AC35" i="1"/>
  <c r="W268" i="1"/>
  <c r="AC268" i="1"/>
  <c r="W481" i="1"/>
  <c r="AC481" i="1"/>
  <c r="W96" i="1"/>
  <c r="AC96" i="1"/>
  <c r="AC450" i="1"/>
  <c r="W450" i="1"/>
  <c r="AC221" i="1"/>
  <c r="W221" i="1"/>
  <c r="W98" i="1"/>
  <c r="AC98" i="1"/>
  <c r="AC219" i="1"/>
  <c r="W219" i="1"/>
  <c r="W475" i="1"/>
  <c r="AC475" i="1"/>
  <c r="AC328" i="1"/>
  <c r="W328" i="1"/>
  <c r="AC64" i="1"/>
  <c r="W64" i="1"/>
  <c r="W463" i="1"/>
  <c r="AC463" i="1"/>
  <c r="W400" i="1"/>
  <c r="AC400" i="1"/>
  <c r="W341" i="1"/>
  <c r="AC341" i="1"/>
  <c r="W198" i="1"/>
  <c r="AC198" i="1"/>
  <c r="W498" i="1"/>
  <c r="AC498" i="1"/>
  <c r="AC197" i="1"/>
  <c r="W197" i="1"/>
  <c r="W172" i="1"/>
  <c r="AC172" i="1"/>
  <c r="AC31" i="1"/>
  <c r="W31" i="1"/>
  <c r="AC234" i="1"/>
  <c r="W234" i="1"/>
  <c r="AC29" i="1"/>
  <c r="W29" i="1"/>
  <c r="AC126" i="1"/>
  <c r="W126" i="1"/>
  <c r="W342" i="1"/>
  <c r="AC342" i="1"/>
  <c r="AC408" i="1"/>
  <c r="W408" i="1"/>
  <c r="W57" i="1"/>
  <c r="AC57" i="1"/>
  <c r="W195" i="1"/>
  <c r="AC195" i="1"/>
  <c r="W114" i="1"/>
  <c r="AC114" i="1"/>
  <c r="W476" i="1"/>
  <c r="AC476" i="1"/>
  <c r="AC381" i="1"/>
  <c r="W381" i="1"/>
  <c r="AC238" i="1"/>
  <c r="W238" i="1"/>
  <c r="W125" i="1"/>
  <c r="AC125" i="1"/>
  <c r="W199" i="1"/>
  <c r="AC199" i="1"/>
  <c r="W130" i="1"/>
  <c r="AC130" i="1"/>
  <c r="W480" i="1"/>
  <c r="AC480" i="1"/>
  <c r="W385" i="1"/>
  <c r="AC385" i="1"/>
  <c r="W242" i="1"/>
  <c r="AC242" i="1"/>
  <c r="W486" i="1"/>
  <c r="AC486" i="1"/>
  <c r="AC157" i="1"/>
  <c r="W157" i="1"/>
  <c r="AC428" i="1"/>
  <c r="W428" i="1"/>
  <c r="W20" i="1"/>
  <c r="AC20" i="1"/>
  <c r="W454" i="1"/>
  <c r="AC454" i="1"/>
  <c r="AC141" i="1"/>
  <c r="W141" i="1"/>
  <c r="W91" i="1"/>
  <c r="AC91" i="1"/>
  <c r="W440" i="1"/>
  <c r="AC440" i="1"/>
  <c r="W417" i="1"/>
  <c r="AC417" i="1"/>
  <c r="W176" i="1"/>
  <c r="AC176" i="1"/>
  <c r="W370" i="1"/>
  <c r="AC370" i="1"/>
  <c r="AC25" i="1"/>
  <c r="W25" i="1"/>
  <c r="W349" i="1"/>
  <c r="AC349" i="1"/>
  <c r="AC358" i="1"/>
  <c r="W358" i="1"/>
  <c r="AC34" i="1"/>
  <c r="W34" i="1"/>
  <c r="AC264" i="1"/>
  <c r="W264" i="1"/>
  <c r="W316" i="1"/>
  <c r="AC316" i="1"/>
  <c r="AC118" i="1"/>
  <c r="W118" i="1"/>
  <c r="AC153" i="1"/>
  <c r="W153" i="1"/>
  <c r="AC286" i="1"/>
  <c r="W286" i="1"/>
  <c r="W457" i="1"/>
  <c r="AC457" i="1"/>
  <c r="W81" i="1"/>
  <c r="AC81" i="1"/>
  <c r="AC388" i="1"/>
  <c r="W388" i="1"/>
  <c r="W455" i="1"/>
  <c r="AC455" i="1"/>
  <c r="W418" i="1"/>
  <c r="AC418" i="1"/>
  <c r="AC167" i="1"/>
  <c r="W167" i="1"/>
  <c r="AC326" i="1"/>
  <c r="W326" i="1"/>
  <c r="X499" i="1"/>
  <c r="AE499" i="1" s="1"/>
  <c r="AH499" i="1" s="1"/>
  <c r="AB506" i="3" s="1"/>
  <c r="AC491" i="1"/>
  <c r="AC383" i="1"/>
  <c r="AC382" i="1"/>
  <c r="AC409" i="1"/>
  <c r="W92" i="1"/>
  <c r="AC392" i="1"/>
  <c r="W127" i="1"/>
  <c r="AC263" i="1"/>
  <c r="AC259" i="1"/>
  <c r="AC54" i="1"/>
  <c r="AC101" i="1"/>
  <c r="W217" i="1"/>
  <c r="W429" i="1"/>
  <c r="W309" i="1"/>
  <c r="AC19" i="1"/>
  <c r="W19" i="1"/>
  <c r="W274" i="1"/>
  <c r="AC274" i="1"/>
  <c r="AC56" i="1"/>
  <c r="W56" i="1"/>
  <c r="W142" i="1"/>
  <c r="AC142" i="1"/>
  <c r="AC348" i="1"/>
  <c r="W348" i="1"/>
  <c r="AC251" i="1"/>
  <c r="W251" i="1"/>
  <c r="AC21" i="1"/>
  <c r="W21" i="1"/>
  <c r="AC329" i="1"/>
  <c r="W329" i="1"/>
  <c r="AC42" i="1"/>
  <c r="W42" i="1"/>
  <c r="W22" i="1"/>
  <c r="AC22" i="1"/>
  <c r="AC188" i="1"/>
  <c r="W188" i="1"/>
  <c r="W233" i="1"/>
  <c r="AC233" i="1"/>
  <c r="W58" i="1"/>
  <c r="AC58" i="1"/>
  <c r="W275" i="1"/>
  <c r="AC275" i="1"/>
  <c r="AC439" i="1"/>
  <c r="W439" i="1"/>
  <c r="W380" i="1"/>
  <c r="AC380" i="1"/>
  <c r="AC376" i="1"/>
  <c r="W376" i="1"/>
  <c r="AC432" i="1"/>
  <c r="W432" i="1"/>
  <c r="W206" i="1"/>
  <c r="AC206" i="1"/>
  <c r="W159" i="1"/>
  <c r="AC159" i="1"/>
  <c r="AC436" i="1"/>
  <c r="W436" i="1"/>
  <c r="W210" i="1"/>
  <c r="AC210" i="1"/>
  <c r="W404" i="1"/>
  <c r="AC404" i="1"/>
  <c r="W53" i="1"/>
  <c r="AC53" i="1"/>
  <c r="W55" i="1"/>
  <c r="AC55" i="1"/>
  <c r="AC283" i="1"/>
  <c r="W283" i="1"/>
  <c r="AC122" i="1"/>
  <c r="W122" i="1"/>
  <c r="AC105" i="1"/>
  <c r="W105" i="1"/>
  <c r="AC207" i="1"/>
  <c r="W207" i="1"/>
  <c r="W138" i="1"/>
  <c r="AC138" i="1"/>
  <c r="AC484" i="1"/>
  <c r="W484" i="1"/>
  <c r="AC405" i="1"/>
  <c r="W405" i="1"/>
  <c r="W262" i="1"/>
  <c r="AC262" i="1"/>
  <c r="W265" i="1"/>
  <c r="AC265" i="1"/>
  <c r="W378" i="1"/>
  <c r="AC378" i="1"/>
  <c r="AC406" i="1"/>
  <c r="W406" i="1"/>
  <c r="W424" i="1"/>
  <c r="AC424" i="1"/>
  <c r="W446" i="1"/>
  <c r="AC446" i="1"/>
  <c r="W201" i="1"/>
  <c r="AC201" i="1"/>
  <c r="W62" i="1"/>
  <c r="AC62" i="1"/>
  <c r="W38" i="1"/>
  <c r="AC38" i="1"/>
  <c r="W279" i="1"/>
  <c r="AC279" i="1"/>
  <c r="W220" i="1"/>
  <c r="AC220" i="1"/>
  <c r="AC161" i="1"/>
  <c r="W161" i="1"/>
  <c r="AC445" i="1"/>
  <c r="W445" i="1"/>
  <c r="AC302" i="1"/>
  <c r="W302" i="1"/>
  <c r="W102" i="1"/>
  <c r="AC102" i="1"/>
  <c r="AC287" i="1"/>
  <c r="W287" i="1"/>
  <c r="AC224" i="1"/>
  <c r="W224" i="1"/>
  <c r="W165" i="1"/>
  <c r="AC165" i="1"/>
  <c r="AC449" i="1"/>
  <c r="W449" i="1"/>
  <c r="W306" i="1"/>
  <c r="AC306" i="1"/>
  <c r="AC27" i="1"/>
  <c r="W27" i="1"/>
  <c r="W441" i="1"/>
  <c r="AC441" i="1"/>
  <c r="W186" i="1"/>
  <c r="AC186" i="1"/>
  <c r="AC448" i="1"/>
  <c r="W448" i="1"/>
  <c r="W359" i="1"/>
  <c r="AC359" i="1"/>
  <c r="AC231" i="1"/>
  <c r="W231" i="1"/>
  <c r="AC300" i="1"/>
  <c r="W300" i="1"/>
  <c r="W67" i="1"/>
  <c r="AC67" i="1"/>
  <c r="W4" i="1"/>
  <c r="AD4" i="1"/>
  <c r="AC4" i="1"/>
  <c r="W23" i="1"/>
  <c r="AC23" i="1"/>
  <c r="W416" i="1"/>
  <c r="AC416" i="1"/>
  <c r="W276" i="1"/>
  <c r="AC276" i="1"/>
  <c r="W47" i="1"/>
  <c r="AC47" i="1"/>
  <c r="W184" i="1"/>
  <c r="AC184" i="1"/>
  <c r="W61" i="1"/>
  <c r="AC61" i="1"/>
  <c r="W353" i="1"/>
  <c r="AC353" i="1"/>
  <c r="AC266" i="1"/>
  <c r="W266" i="1"/>
  <c r="AC155" i="1"/>
  <c r="W155" i="1"/>
  <c r="W375" i="1"/>
  <c r="AC375" i="1"/>
  <c r="AC277" i="1"/>
  <c r="W277" i="1"/>
  <c r="AC430" i="1"/>
  <c r="W430" i="1"/>
  <c r="W470" i="1"/>
  <c r="AC470" i="1"/>
  <c r="W290" i="1"/>
  <c r="AC290" i="1"/>
  <c r="W377" i="1"/>
  <c r="AC377" i="1"/>
  <c r="AC281" i="1"/>
  <c r="W281" i="1"/>
  <c r="W340" i="1"/>
  <c r="AC340" i="1"/>
  <c r="AC451" i="1"/>
  <c r="W451" i="1"/>
  <c r="AC402" i="1"/>
  <c r="W402" i="1"/>
  <c r="AC48" i="1"/>
  <c r="W48" i="1"/>
  <c r="AC321" i="1"/>
  <c r="W321" i="1"/>
  <c r="AC236" i="1"/>
  <c r="W236" i="1"/>
  <c r="AC202" i="1"/>
  <c r="W202" i="1"/>
  <c r="W282" i="1"/>
  <c r="AC282" i="1"/>
  <c r="AB508" i="3"/>
  <c r="AB509" i="3"/>
  <c r="W194" i="1"/>
  <c r="W99" i="1"/>
  <c r="W133" i="1"/>
  <c r="AC108" i="1"/>
  <c r="W495" i="1"/>
  <c r="W196" i="1"/>
  <c r="AC90" i="1"/>
  <c r="AD6" i="1"/>
  <c r="AC173" i="1"/>
  <c r="AC88" i="1"/>
  <c r="W88" i="1"/>
  <c r="W239" i="1"/>
  <c r="AC239" i="1"/>
  <c r="AC352" i="1"/>
  <c r="W352" i="1"/>
  <c r="W95" i="1"/>
  <c r="AC95" i="1"/>
  <c r="AC280" i="1"/>
  <c r="W280" i="1"/>
  <c r="W109" i="1"/>
  <c r="AC109" i="1"/>
  <c r="W413" i="1"/>
  <c r="AC413" i="1"/>
  <c r="AC232" i="1"/>
  <c r="W232" i="1"/>
  <c r="W43" i="1"/>
  <c r="AC43" i="1"/>
  <c r="AC335" i="1"/>
  <c r="W335" i="1"/>
  <c r="W237" i="1"/>
  <c r="AC237" i="1"/>
  <c r="W425" i="1"/>
  <c r="AC425" i="1"/>
  <c r="AC183" i="1"/>
  <c r="W183" i="1"/>
  <c r="AC323" i="1"/>
  <c r="W323" i="1"/>
  <c r="W205" i="1"/>
  <c r="AC205" i="1"/>
  <c r="W394" i="1"/>
  <c r="AC394" i="1"/>
  <c r="W327" i="1"/>
  <c r="AC327" i="1"/>
  <c r="AC209" i="1"/>
  <c r="W209" i="1"/>
  <c r="AC410" i="1"/>
  <c r="W410" i="1"/>
  <c r="W170" i="1"/>
  <c r="AC170" i="1"/>
  <c r="W117" i="1"/>
  <c r="AC117" i="1"/>
  <c r="W119" i="1"/>
  <c r="AC119" i="1"/>
  <c r="W347" i="1"/>
  <c r="AC347" i="1"/>
  <c r="AC200" i="1"/>
  <c r="W200" i="1"/>
  <c r="AC86" i="1"/>
  <c r="W86" i="1"/>
  <c r="AC291" i="1"/>
  <c r="W291" i="1"/>
  <c r="W228" i="1"/>
  <c r="AC228" i="1"/>
  <c r="W193" i="1"/>
  <c r="AC193" i="1"/>
  <c r="W469" i="1"/>
  <c r="AC469" i="1"/>
  <c r="W362" i="1"/>
  <c r="AC362" i="1"/>
  <c r="AC212" i="1"/>
  <c r="W212" i="1"/>
  <c r="AC442" i="1"/>
  <c r="W442" i="1"/>
  <c r="W9" i="1"/>
  <c r="AD9" i="1"/>
  <c r="W422" i="1"/>
  <c r="AC422" i="1"/>
  <c r="AC124" i="1"/>
  <c r="W124" i="1"/>
  <c r="W145" i="1"/>
  <c r="AC145" i="1"/>
  <c r="AC51" i="1"/>
  <c r="W51" i="1"/>
  <c r="W367" i="1"/>
  <c r="AC367" i="1"/>
  <c r="W304" i="1"/>
  <c r="AC304" i="1"/>
  <c r="W245" i="1"/>
  <c r="AC245" i="1"/>
  <c r="W28" i="1"/>
  <c r="AC28" i="1"/>
  <c r="W334" i="1"/>
  <c r="AC334" i="1"/>
  <c r="AC79" i="1"/>
  <c r="W79" i="1"/>
  <c r="W371" i="1"/>
  <c r="AC371" i="1"/>
  <c r="AC308" i="1"/>
  <c r="W308" i="1"/>
  <c r="AC253" i="1"/>
  <c r="W253" i="1"/>
  <c r="W44" i="1"/>
  <c r="AC44" i="1"/>
  <c r="W350" i="1"/>
  <c r="AC350" i="1"/>
  <c r="AC295" i="1"/>
  <c r="W295" i="1"/>
  <c r="AC298" i="1"/>
  <c r="W298" i="1"/>
  <c r="W26" i="1"/>
  <c r="AC26" i="1"/>
  <c r="AC345" i="1"/>
  <c r="W345" i="1"/>
  <c r="AC116" i="1"/>
  <c r="W116" i="1"/>
  <c r="W24" i="1"/>
  <c r="AC24" i="1"/>
  <c r="W489" i="1"/>
  <c r="AC489" i="1"/>
  <c r="BM5" i="1"/>
  <c r="BN5" i="1" s="1"/>
  <c r="N18" i="8" s="1"/>
  <c r="AE500" i="1"/>
  <c r="AH500" i="1" s="1"/>
  <c r="AB507" i="3" s="1"/>
  <c r="L31" i="8" l="1"/>
  <c r="B17" i="4"/>
  <c r="J35" i="8"/>
  <c r="H36" i="8"/>
  <c r="H32" i="8"/>
  <c r="J36" i="8"/>
  <c r="N37" i="8"/>
  <c r="N33" i="8"/>
  <c r="N29" i="8"/>
  <c r="L35" i="8"/>
  <c r="D17" i="4"/>
  <c r="L28" i="8"/>
  <c r="N59" i="4"/>
  <c r="N55" i="4"/>
  <c r="H16" i="4"/>
  <c r="H20" i="4"/>
  <c r="H24" i="4"/>
  <c r="H56" i="4"/>
  <c r="N19" i="4"/>
  <c r="L61" i="4"/>
  <c r="L57" i="4"/>
  <c r="L53" i="4"/>
  <c r="J18" i="4"/>
  <c r="J22" i="4"/>
  <c r="H15" i="4"/>
  <c r="J59" i="4"/>
  <c r="J55" i="4"/>
  <c r="L16" i="4"/>
  <c r="L20" i="4"/>
  <c r="L24" i="4"/>
  <c r="H55" i="4"/>
  <c r="N20" i="4"/>
  <c r="J28" i="8"/>
  <c r="N58" i="4"/>
  <c r="H17" i="4"/>
  <c r="H21" i="4"/>
  <c r="H54" i="4"/>
  <c r="L56" i="4"/>
  <c r="J23" i="4"/>
  <c r="J54" i="4"/>
  <c r="H61" i="4"/>
  <c r="N22" i="4"/>
  <c r="H28" i="8"/>
  <c r="N61" i="4"/>
  <c r="N57" i="4"/>
  <c r="N53" i="4"/>
  <c r="H18" i="4"/>
  <c r="H22" i="4"/>
  <c r="H60" i="4"/>
  <c r="H52" i="4"/>
  <c r="N23" i="4"/>
  <c r="L59" i="4"/>
  <c r="L55" i="4"/>
  <c r="J16" i="4"/>
  <c r="J20" i="4"/>
  <c r="J24" i="4"/>
  <c r="J61" i="4"/>
  <c r="J57" i="4"/>
  <c r="J53" i="4"/>
  <c r="L18" i="4"/>
  <c r="L22" i="4"/>
  <c r="H59" i="4"/>
  <c r="N16" i="4"/>
  <c r="B15" i="4"/>
  <c r="N28" i="8"/>
  <c r="H58" i="4"/>
  <c r="L58" i="4"/>
  <c r="J21" i="4"/>
  <c r="J60" i="4"/>
  <c r="J52" i="4"/>
  <c r="L23" i="4"/>
  <c r="N18" i="4"/>
  <c r="AM3" i="1"/>
  <c r="N54" i="4"/>
  <c r="J15" i="4"/>
  <c r="L60" i="4"/>
  <c r="L52" i="4"/>
  <c r="N15" i="4"/>
  <c r="L17" i="4"/>
  <c r="H53" i="4"/>
  <c r="N60" i="4"/>
  <c r="N56" i="4"/>
  <c r="N52" i="4"/>
  <c r="H19" i="4"/>
  <c r="H23" i="4"/>
  <c r="N17" i="4"/>
  <c r="N24" i="4"/>
  <c r="L54" i="4"/>
  <c r="J17" i="4"/>
  <c r="D15" i="4"/>
  <c r="J56" i="4"/>
  <c r="L19" i="4"/>
  <c r="H57" i="4"/>
  <c r="L15" i="4"/>
  <c r="N21" i="4"/>
  <c r="J19" i="4"/>
  <c r="J58" i="4"/>
  <c r="L21" i="4"/>
  <c r="X498" i="1"/>
  <c r="J32" i="8"/>
  <c r="H35" i="8"/>
  <c r="H31" i="8"/>
  <c r="J34" i="8"/>
  <c r="N36" i="8"/>
  <c r="N32" i="8"/>
  <c r="J29" i="8"/>
  <c r="L34" i="8"/>
  <c r="L30" i="8"/>
  <c r="J30" i="8"/>
  <c r="H34" i="8"/>
  <c r="H30" i="8"/>
  <c r="J33" i="8"/>
  <c r="N35" i="8"/>
  <c r="N31" i="8"/>
  <c r="L37" i="8"/>
  <c r="L33" i="8"/>
  <c r="L29" i="8"/>
  <c r="J37" i="8"/>
  <c r="H37" i="8"/>
  <c r="H33" i="8"/>
  <c r="H29" i="8"/>
  <c r="J31" i="8"/>
  <c r="N34" i="8"/>
  <c r="N30" i="8"/>
  <c r="L36" i="8"/>
  <c r="L32" i="8"/>
  <c r="D18" i="4"/>
  <c r="AM5" i="1"/>
  <c r="AO5" i="1" s="1"/>
  <c r="D24" i="4"/>
  <c r="AM6" i="1"/>
  <c r="AT6" i="1" s="1"/>
  <c r="F33" i="8"/>
  <c r="D33" i="8" s="1"/>
  <c r="F31" i="8"/>
  <c r="D31" i="8" s="1"/>
  <c r="F29" i="8"/>
  <c r="D29" i="8" s="1"/>
  <c r="F30" i="8"/>
  <c r="D30" i="8" s="1"/>
  <c r="P30" i="8" s="1"/>
  <c r="F35" i="8"/>
  <c r="D35" i="8" s="1"/>
  <c r="AQ35" i="8" s="1"/>
  <c r="BK33" i="8" s="1"/>
  <c r="F37" i="8"/>
  <c r="D37" i="8" s="1"/>
  <c r="S37" i="8" s="1"/>
  <c r="BE35" i="8" s="1"/>
  <c r="F36" i="8"/>
  <c r="D36" i="8" s="1"/>
  <c r="AI36" i="8" s="1"/>
  <c r="BI34" i="8" s="1"/>
  <c r="F34" i="8"/>
  <c r="D34" i="8" s="1"/>
  <c r="AQ34" i="8" s="1"/>
  <c r="BK32" i="8" s="1"/>
  <c r="F32" i="8"/>
  <c r="D32" i="8" s="1"/>
  <c r="AI32" i="8" s="1"/>
  <c r="BI30" i="8" s="1"/>
  <c r="F28" i="8"/>
  <c r="D28" i="8" s="1"/>
  <c r="AM28" i="8" s="1"/>
  <c r="BJ26" i="8" s="1"/>
  <c r="D23" i="4"/>
  <c r="P23" i="4" s="1"/>
  <c r="AM11" i="1"/>
  <c r="AO11" i="1" s="1"/>
  <c r="D20" i="4"/>
  <c r="AU20" i="4" s="1"/>
  <c r="D19" i="4"/>
  <c r="AI19" i="4" s="1"/>
  <c r="BI17" i="4" s="1"/>
  <c r="B18" i="4"/>
  <c r="AM9" i="1"/>
  <c r="AS9" i="1" s="1"/>
  <c r="B24" i="4"/>
  <c r="AM8" i="1"/>
  <c r="AR8" i="1" s="1"/>
  <c r="B20" i="4"/>
  <c r="AM12" i="1"/>
  <c r="AP12" i="1" s="1"/>
  <c r="D22" i="4"/>
  <c r="W22" i="4" s="1"/>
  <c r="BF20" i="4" s="1"/>
  <c r="B19" i="4"/>
  <c r="D21" i="4"/>
  <c r="AE21" i="4" s="1"/>
  <c r="BH19" i="4" s="1"/>
  <c r="B23" i="4"/>
  <c r="B22" i="4"/>
  <c r="AM10" i="1"/>
  <c r="AR10" i="1" s="1"/>
  <c r="B21" i="4"/>
  <c r="B16" i="4"/>
  <c r="D16" i="4"/>
  <c r="AM4" i="1"/>
  <c r="AM7" i="1"/>
  <c r="S17" i="4"/>
  <c r="BE15" i="4" s="1"/>
  <c r="AA17" i="4"/>
  <c r="BG15" i="4" s="1"/>
  <c r="AQ17" i="4"/>
  <c r="BK15" i="4" s="1"/>
  <c r="W17" i="4"/>
  <c r="BF15" i="4" s="1"/>
  <c r="AU17" i="4"/>
  <c r="F17" i="4"/>
  <c r="AX17" i="4" s="1"/>
  <c r="AI17" i="4"/>
  <c r="BI15" i="4" s="1"/>
  <c r="AE17" i="4"/>
  <c r="BH15" i="4" s="1"/>
  <c r="P17" i="4"/>
  <c r="AM17" i="4"/>
  <c r="BJ15" i="4" s="1"/>
  <c r="S21" i="4"/>
  <c r="BE19" i="4" s="1"/>
  <c r="AQ21" i="4"/>
  <c r="BK19" i="4" s="1"/>
  <c r="AA23" i="4"/>
  <c r="BG21" i="4" s="1"/>
  <c r="W23" i="4"/>
  <c r="BF21" i="4" s="1"/>
  <c r="AE23" i="4"/>
  <c r="BH21" i="4" s="1"/>
  <c r="AM23" i="4"/>
  <c r="BJ21" i="4" s="1"/>
  <c r="AI23" i="4"/>
  <c r="BI21" i="4" s="1"/>
  <c r="F23" i="4"/>
  <c r="AX23" i="4" s="1"/>
  <c r="S23" i="4"/>
  <c r="BE21" i="4" s="1"/>
  <c r="AQ23" i="4"/>
  <c r="BK21" i="4" s="1"/>
  <c r="AE24" i="4"/>
  <c r="BH22" i="4" s="1"/>
  <c r="AA24" i="4"/>
  <c r="BG22" i="4" s="1"/>
  <c r="W24" i="4"/>
  <c r="BF22" i="4" s="1"/>
  <c r="AM24" i="4"/>
  <c r="BJ22" i="4" s="1"/>
  <c r="S24" i="4"/>
  <c r="BE22" i="4" s="1"/>
  <c r="AU24" i="4"/>
  <c r="F24" i="4"/>
  <c r="AX24" i="4" s="1"/>
  <c r="AI24" i="4"/>
  <c r="BI22" i="4" s="1"/>
  <c r="AQ24" i="4"/>
  <c r="BK22" i="4" s="1"/>
  <c r="P24" i="4"/>
  <c r="W18" i="4"/>
  <c r="BF16" i="4" s="1"/>
  <c r="AI18" i="4"/>
  <c r="BI16" i="4" s="1"/>
  <c r="AQ18" i="4"/>
  <c r="BK16" i="4" s="1"/>
  <c r="AA18" i="4"/>
  <c r="BG16" i="4" s="1"/>
  <c r="S18" i="4"/>
  <c r="BE16" i="4" s="1"/>
  <c r="AU18" i="4"/>
  <c r="AE18" i="4"/>
  <c r="BH16" i="4" s="1"/>
  <c r="F18" i="4"/>
  <c r="AX18" i="4" s="1"/>
  <c r="AM18" i="4"/>
  <c r="BJ16" i="4" s="1"/>
  <c r="P18" i="4"/>
  <c r="AE20" i="4"/>
  <c r="BH18" i="4" s="1"/>
  <c r="AA20" i="4"/>
  <c r="BG18" i="4" s="1"/>
  <c r="P20" i="4"/>
  <c r="AQ20" i="4"/>
  <c r="BK18" i="4" s="1"/>
  <c r="F20" i="4"/>
  <c r="AX20" i="4" s="1"/>
  <c r="AI20" i="4"/>
  <c r="BI18" i="4" s="1"/>
  <c r="S20" i="4"/>
  <c r="BE18" i="4" s="1"/>
  <c r="W20" i="4"/>
  <c r="BF18" i="4" s="1"/>
  <c r="X497" i="1"/>
  <c r="AE498" i="1"/>
  <c r="AH498" i="1" s="1"/>
  <c r="AB505" i="3" s="1"/>
  <c r="AT10" i="1" l="1"/>
  <c r="AA21" i="4"/>
  <c r="BG19" i="4" s="1"/>
  <c r="P21" i="4"/>
  <c r="W21" i="4"/>
  <c r="BF19" i="4" s="1"/>
  <c r="F21" i="4"/>
  <c r="AX21" i="4" s="1"/>
  <c r="AU21" i="4"/>
  <c r="AQ10" i="1"/>
  <c r="AM20" i="4"/>
  <c r="BJ18" i="4" s="1"/>
  <c r="P19" i="4"/>
  <c r="AU23" i="4"/>
  <c r="AN10" i="1"/>
  <c r="AM21" i="4"/>
  <c r="BJ19" i="4" s="1"/>
  <c r="AI21" i="4"/>
  <c r="BI19" i="4" s="1"/>
  <c r="AM36" i="8"/>
  <c r="BJ34" i="8" s="1"/>
  <c r="AT5" i="1"/>
  <c r="AS10" i="1"/>
  <c r="AN6" i="1"/>
  <c r="AP6" i="1"/>
  <c r="AQ36" i="8"/>
  <c r="BK34" i="8" s="1"/>
  <c r="AU22" i="4"/>
  <c r="AA22" i="4"/>
  <c r="BG20" i="4" s="1"/>
  <c r="AI22" i="4"/>
  <c r="BI20" i="4" s="1"/>
  <c r="AU37" i="8"/>
  <c r="AQ5" i="1"/>
  <c r="AP5" i="1"/>
  <c r="AR5" i="1"/>
  <c r="AS5" i="1"/>
  <c r="AN5" i="1"/>
  <c r="AR12" i="1"/>
  <c r="AQ15" i="4"/>
  <c r="BK13" i="4" s="1"/>
  <c r="AE15" i="4"/>
  <c r="BH13" i="4" s="1"/>
  <c r="S15" i="4"/>
  <c r="BE13" i="4" s="1"/>
  <c r="F15" i="4"/>
  <c r="AX15" i="4" s="1"/>
  <c r="AI15" i="4"/>
  <c r="BI13" i="4" s="1"/>
  <c r="AU15" i="4"/>
  <c r="AM15" i="4"/>
  <c r="BJ13" i="4" s="1"/>
  <c r="P15" i="4"/>
  <c r="W15" i="4"/>
  <c r="BF13" i="4" s="1"/>
  <c r="AA15" i="4"/>
  <c r="BG13" i="4" s="1"/>
  <c r="F22" i="4"/>
  <c r="AX22" i="4" s="1"/>
  <c r="AS3" i="1"/>
  <c r="AN3" i="1"/>
  <c r="AP3" i="1"/>
  <c r="AQ3" i="1"/>
  <c r="AT3" i="1"/>
  <c r="AO3" i="1"/>
  <c r="AR3" i="1"/>
  <c r="AQ37" i="8"/>
  <c r="BK35" i="8" s="1"/>
  <c r="W37" i="8"/>
  <c r="BF35" i="8" s="1"/>
  <c r="AA36" i="8"/>
  <c r="BG34" i="8" s="1"/>
  <c r="P36" i="8"/>
  <c r="AU36" i="8"/>
  <c r="AM32" i="8"/>
  <c r="BJ30" i="8" s="1"/>
  <c r="S35" i="8"/>
  <c r="BE33" i="8" s="1"/>
  <c r="AE30" i="8"/>
  <c r="BH28" i="8" s="1"/>
  <c r="AN9" i="1"/>
  <c r="AS6" i="1"/>
  <c r="AR6" i="1"/>
  <c r="AO6" i="1"/>
  <c r="AQ6" i="1"/>
  <c r="AO9" i="1"/>
  <c r="AT11" i="1"/>
  <c r="AT12" i="1"/>
  <c r="AN8" i="1"/>
  <c r="AA37" i="8"/>
  <c r="BG35" i="8" s="1"/>
  <c r="AI37" i="8"/>
  <c r="BI35" i="8" s="1"/>
  <c r="W19" i="4"/>
  <c r="BF17" i="4" s="1"/>
  <c r="AM37" i="8"/>
  <c r="BJ35" i="8" s="1"/>
  <c r="P37" i="8"/>
  <c r="AX37" i="8" s="1"/>
  <c r="AO8" i="1"/>
  <c r="AE37" i="8"/>
  <c r="BH35" i="8" s="1"/>
  <c r="BD26" i="8"/>
  <c r="AT9" i="1"/>
  <c r="AQ11" i="1"/>
  <c r="AP11" i="1"/>
  <c r="AS12" i="1"/>
  <c r="AN12" i="1"/>
  <c r="AU30" i="8"/>
  <c r="AA34" i="8"/>
  <c r="BG32" i="8" s="1"/>
  <c r="AQ9" i="1"/>
  <c r="AP9" i="1"/>
  <c r="AN11" i="1"/>
  <c r="AS11" i="1"/>
  <c r="AO12" i="1"/>
  <c r="AQ12" i="1"/>
  <c r="AA30" i="8"/>
  <c r="BG28" i="8" s="1"/>
  <c r="AU34" i="8"/>
  <c r="AR9" i="1"/>
  <c r="AR11" i="1"/>
  <c r="W30" i="8"/>
  <c r="BF28" i="8" s="1"/>
  <c r="P28" i="8"/>
  <c r="W32" i="8"/>
  <c r="BF30" i="8" s="1"/>
  <c r="AI30" i="8"/>
  <c r="BI28" i="8" s="1"/>
  <c r="AM30" i="8"/>
  <c r="BJ28" i="8" s="1"/>
  <c r="AQ30" i="8"/>
  <c r="BK28" i="8" s="1"/>
  <c r="AE34" i="8"/>
  <c r="BH32" i="8" s="1"/>
  <c r="W28" i="8"/>
  <c r="BF26" i="8" s="1"/>
  <c r="BD33" i="8"/>
  <c r="S30" i="8"/>
  <c r="BE28" i="8" s="1"/>
  <c r="AI34" i="8"/>
  <c r="BI32" i="8" s="1"/>
  <c r="S32" i="8"/>
  <c r="BE30" i="8" s="1"/>
  <c r="AA32" i="8"/>
  <c r="BG30" i="8" s="1"/>
  <c r="AA28" i="8"/>
  <c r="BG26" i="8" s="1"/>
  <c r="W34" i="8"/>
  <c r="BF32" i="8" s="1"/>
  <c r="AU28" i="8"/>
  <c r="S28" i="8"/>
  <c r="BE26" i="8" s="1"/>
  <c r="AM34" i="8"/>
  <c r="BJ32" i="8" s="1"/>
  <c r="P34" i="8"/>
  <c r="AE28" i="8"/>
  <c r="BH26" i="8" s="1"/>
  <c r="S34" i="8"/>
  <c r="BE32" i="8" s="1"/>
  <c r="AI28" i="8"/>
  <c r="BI26" i="8" s="1"/>
  <c r="AQ28" i="8"/>
  <c r="BK26" i="8" s="1"/>
  <c r="AI29" i="8"/>
  <c r="BI27" i="8" s="1"/>
  <c r="P29" i="8"/>
  <c r="W29" i="8"/>
  <c r="BF27" i="8" s="1"/>
  <c r="AU29" i="8"/>
  <c r="AQ29" i="8"/>
  <c r="BK27" i="8" s="1"/>
  <c r="S29" i="8"/>
  <c r="BE27" i="8" s="1"/>
  <c r="AA29" i="8"/>
  <c r="BG27" i="8" s="1"/>
  <c r="AM29" i="8"/>
  <c r="BJ27" i="8" s="1"/>
  <c r="AE29" i="8"/>
  <c r="BH27" i="8" s="1"/>
  <c r="S19" i="4"/>
  <c r="BE17" i="4" s="1"/>
  <c r="F19" i="4"/>
  <c r="AT8" i="1"/>
  <c r="AQ8" i="1"/>
  <c r="W35" i="8"/>
  <c r="BF33" i="8" s="1"/>
  <c r="AA35" i="8"/>
  <c r="BG33" i="8" s="1"/>
  <c r="AN7" i="1"/>
  <c r="AQ7" i="1"/>
  <c r="AP7" i="1"/>
  <c r="AO7" i="1"/>
  <c r="AT7" i="1"/>
  <c r="AS7" i="1"/>
  <c r="AR7" i="1"/>
  <c r="AQ33" i="8"/>
  <c r="BK31" i="8" s="1"/>
  <c r="AE33" i="8"/>
  <c r="BH31" i="8" s="1"/>
  <c r="S33" i="8"/>
  <c r="BE31" i="8" s="1"/>
  <c r="AA33" i="8"/>
  <c r="BG31" i="8" s="1"/>
  <c r="AU33" i="8"/>
  <c r="W33" i="8"/>
  <c r="BF31" i="8" s="1"/>
  <c r="AI33" i="8"/>
  <c r="BI31" i="8" s="1"/>
  <c r="P33" i="8"/>
  <c r="AM33" i="8"/>
  <c r="BJ31" i="8" s="1"/>
  <c r="AU19" i="4"/>
  <c r="AM19" i="4"/>
  <c r="BJ17" i="4" s="1"/>
  <c r="AA19" i="4"/>
  <c r="BG17" i="4" s="1"/>
  <c r="AO10" i="1"/>
  <c r="AM22" i="4"/>
  <c r="BJ20" i="4" s="1"/>
  <c r="AE22" i="4"/>
  <c r="BH20" i="4" s="1"/>
  <c r="S22" i="4"/>
  <c r="BE20" i="4" s="1"/>
  <c r="AP8" i="1"/>
  <c r="P35" i="8"/>
  <c r="AE35" i="8"/>
  <c r="BH33" i="8" s="1"/>
  <c r="AM35" i="8"/>
  <c r="BJ33" i="8" s="1"/>
  <c r="AE36" i="8"/>
  <c r="BH34" i="8" s="1"/>
  <c r="W36" i="8"/>
  <c r="BF34" i="8" s="1"/>
  <c r="AU32" i="8"/>
  <c r="AE32" i="8"/>
  <c r="BH30" i="8" s="1"/>
  <c r="AN4" i="1"/>
  <c r="AO4" i="1"/>
  <c r="AQ4" i="1"/>
  <c r="AT4" i="1"/>
  <c r="AR4" i="1"/>
  <c r="AS4" i="1"/>
  <c r="AP4" i="1"/>
  <c r="AI16" i="4"/>
  <c r="BI14" i="4" s="1"/>
  <c r="AM16" i="4"/>
  <c r="BJ14" i="4" s="1"/>
  <c r="W16" i="4"/>
  <c r="BF14" i="4" s="1"/>
  <c r="AE16" i="4"/>
  <c r="BH14" i="4" s="1"/>
  <c r="AQ16" i="4"/>
  <c r="BK14" i="4" s="1"/>
  <c r="AU16" i="4"/>
  <c r="F16" i="4"/>
  <c r="AX16" i="4" s="1"/>
  <c r="P16" i="4"/>
  <c r="AA16" i="4"/>
  <c r="BG14" i="4" s="1"/>
  <c r="S16" i="4"/>
  <c r="BE14" i="4" s="1"/>
  <c r="AE19" i="4"/>
  <c r="BH17" i="4" s="1"/>
  <c r="AI35" i="8"/>
  <c r="BI33" i="8" s="1"/>
  <c r="AQ19" i="4"/>
  <c r="BK17" i="4" s="1"/>
  <c r="AP10" i="1"/>
  <c r="P22" i="4"/>
  <c r="AQ22" i="4"/>
  <c r="BK20" i="4" s="1"/>
  <c r="AS8" i="1"/>
  <c r="AU35" i="8"/>
  <c r="S36" i="8"/>
  <c r="BE34" i="8" s="1"/>
  <c r="P32" i="8"/>
  <c r="AQ32" i="8"/>
  <c r="BK30" i="8" s="1"/>
  <c r="AQ31" i="8"/>
  <c r="BK29" i="8" s="1"/>
  <c r="W31" i="8"/>
  <c r="BF29" i="8" s="1"/>
  <c r="AI31" i="8"/>
  <c r="BI29" i="8" s="1"/>
  <c r="AM31" i="8"/>
  <c r="BJ29" i="8" s="1"/>
  <c r="P31" i="8"/>
  <c r="AU31" i="8"/>
  <c r="AA31" i="8"/>
  <c r="BG29" i="8" s="1"/>
  <c r="AE31" i="8"/>
  <c r="BH29" i="8" s="1"/>
  <c r="S31" i="8"/>
  <c r="BE29" i="8" s="1"/>
  <c r="BD35" i="8"/>
  <c r="AX30" i="8"/>
  <c r="BD28" i="8"/>
  <c r="BD32" i="8"/>
  <c r="BD34" i="8"/>
  <c r="BD30" i="8"/>
  <c r="BD19" i="4"/>
  <c r="BD22" i="4"/>
  <c r="BD21" i="4"/>
  <c r="BD15" i="4"/>
  <c r="BD18" i="4"/>
  <c r="BD16" i="4"/>
  <c r="X496" i="1"/>
  <c r="AE497" i="1"/>
  <c r="AH497" i="1" s="1"/>
  <c r="AB504" i="3" s="1"/>
  <c r="BD17" i="4" l="1"/>
  <c r="AX19" i="4"/>
  <c r="BD20" i="4"/>
  <c r="BD13" i="4"/>
  <c r="AX36" i="8"/>
  <c r="AX34" i="8"/>
  <c r="AX28" i="8"/>
  <c r="AX35" i="8"/>
  <c r="AX32" i="8"/>
  <c r="BD29" i="8"/>
  <c r="AX31" i="8"/>
  <c r="BD14" i="4"/>
  <c r="AX33" i="8"/>
  <c r="BD31" i="8"/>
  <c r="BD27" i="8"/>
  <c r="AX29" i="8"/>
  <c r="X495" i="1"/>
  <c r="AE496" i="1"/>
  <c r="AH496" i="1" s="1"/>
  <c r="AB503" i="3" s="1"/>
  <c r="X494" i="1" l="1"/>
  <c r="AE495" i="1"/>
  <c r="AH495" i="1" s="1"/>
  <c r="AB502" i="3" s="1"/>
  <c r="X493" i="1" l="1"/>
  <c r="AE494" i="1"/>
  <c r="AH494" i="1" s="1"/>
  <c r="AB501" i="3" s="1"/>
  <c r="X492" i="1" l="1"/>
  <c r="AE493" i="1"/>
  <c r="AH493" i="1" s="1"/>
  <c r="AB500" i="3" s="1"/>
  <c r="X491" i="1" l="1"/>
  <c r="AE492" i="1"/>
  <c r="AH492" i="1" s="1"/>
  <c r="AB499" i="3" s="1"/>
  <c r="X490" i="1" l="1"/>
  <c r="AE491" i="1"/>
  <c r="AH491" i="1" s="1"/>
  <c r="AB498" i="3" s="1"/>
  <c r="X489" i="1" l="1"/>
  <c r="AE490" i="1"/>
  <c r="AH490" i="1" s="1"/>
  <c r="AB497" i="3" s="1"/>
  <c r="X488" i="1" l="1"/>
  <c r="AE489" i="1"/>
  <c r="AH489" i="1" s="1"/>
  <c r="AB496" i="3" s="1"/>
  <c r="X487" i="1" l="1"/>
  <c r="AE488" i="1"/>
  <c r="AH488" i="1" s="1"/>
  <c r="AB495" i="3" s="1"/>
  <c r="X486" i="1" l="1"/>
  <c r="AE487" i="1"/>
  <c r="AH487" i="1" s="1"/>
  <c r="AB494" i="3" s="1"/>
  <c r="X485" i="1" l="1"/>
  <c r="AE486" i="1"/>
  <c r="AH486" i="1" s="1"/>
  <c r="AB493" i="3" s="1"/>
  <c r="AE485" i="1" l="1"/>
  <c r="AH485" i="1" s="1"/>
  <c r="AB492" i="3" s="1"/>
  <c r="X484" i="1"/>
  <c r="X483" i="1" l="1"/>
  <c r="AE484" i="1"/>
  <c r="AH484" i="1" s="1"/>
  <c r="AB491" i="3" s="1"/>
  <c r="X482" i="1" l="1"/>
  <c r="AE483" i="1"/>
  <c r="AH483" i="1" s="1"/>
  <c r="AB490" i="3" s="1"/>
  <c r="X481" i="1" l="1"/>
  <c r="AE482" i="1"/>
  <c r="AH482" i="1" s="1"/>
  <c r="AB489" i="3" s="1"/>
  <c r="X480" i="1" l="1"/>
  <c r="AE481" i="1"/>
  <c r="AH481" i="1" s="1"/>
  <c r="AB488" i="3" s="1"/>
  <c r="X479" i="1" l="1"/>
  <c r="AE480" i="1"/>
  <c r="AH480" i="1" s="1"/>
  <c r="AB487" i="3" s="1"/>
  <c r="X478" i="1" l="1"/>
  <c r="AE479" i="1"/>
  <c r="AH479" i="1" s="1"/>
  <c r="AB486" i="3" s="1"/>
  <c r="X477" i="1" l="1"/>
  <c r="AE478" i="1"/>
  <c r="AH478" i="1" s="1"/>
  <c r="AB485" i="3" s="1"/>
  <c r="X476" i="1" l="1"/>
  <c r="AE477" i="1"/>
  <c r="AH477" i="1" s="1"/>
  <c r="AB484" i="3" s="1"/>
  <c r="X475" i="1" l="1"/>
  <c r="AE476" i="1"/>
  <c r="AH476" i="1" s="1"/>
  <c r="AB483" i="3" s="1"/>
  <c r="X474" i="1" l="1"/>
  <c r="AE475" i="1"/>
  <c r="AH475" i="1" s="1"/>
  <c r="AB482" i="3" s="1"/>
  <c r="X473" i="1" l="1"/>
  <c r="AE474" i="1"/>
  <c r="AH474" i="1" s="1"/>
  <c r="AB481" i="3" s="1"/>
  <c r="X472" i="1" l="1"/>
  <c r="AE473" i="1"/>
  <c r="AH473" i="1" s="1"/>
  <c r="AB480" i="3" s="1"/>
  <c r="X471" i="1" l="1"/>
  <c r="AE472" i="1"/>
  <c r="AH472" i="1" s="1"/>
  <c r="AB479" i="3" s="1"/>
  <c r="X470" i="1" l="1"/>
  <c r="AE471" i="1"/>
  <c r="AH471" i="1" s="1"/>
  <c r="AB478" i="3" s="1"/>
  <c r="X469" i="1" l="1"/>
  <c r="AE470" i="1"/>
  <c r="AH470" i="1" s="1"/>
  <c r="AB477" i="3" s="1"/>
  <c r="X468" i="1" l="1"/>
  <c r="AE469" i="1"/>
  <c r="AH469" i="1" s="1"/>
  <c r="AB476" i="3" s="1"/>
  <c r="X467" i="1" l="1"/>
  <c r="AE468" i="1"/>
  <c r="AH468" i="1" s="1"/>
  <c r="AB475" i="3" s="1"/>
  <c r="X466" i="1" l="1"/>
  <c r="AE467" i="1"/>
  <c r="AH467" i="1" s="1"/>
  <c r="AB474" i="3" s="1"/>
  <c r="X465" i="1" l="1"/>
  <c r="AE466" i="1"/>
  <c r="AH466" i="1" s="1"/>
  <c r="AB473" i="3" s="1"/>
  <c r="X464" i="1" l="1"/>
  <c r="AE465" i="1"/>
  <c r="AH465" i="1" s="1"/>
  <c r="AB472" i="3" s="1"/>
  <c r="X463" i="1" l="1"/>
  <c r="AE464" i="1"/>
  <c r="AH464" i="1" s="1"/>
  <c r="AB471" i="3" s="1"/>
  <c r="X462" i="1" l="1"/>
  <c r="AE463" i="1"/>
  <c r="AH463" i="1" s="1"/>
  <c r="AB470" i="3" s="1"/>
  <c r="X461" i="1" l="1"/>
  <c r="AE462" i="1"/>
  <c r="AH462" i="1" s="1"/>
  <c r="AB469" i="3" s="1"/>
  <c r="X460" i="1" l="1"/>
  <c r="AE461" i="1"/>
  <c r="AH461" i="1" s="1"/>
  <c r="AB468" i="3" s="1"/>
  <c r="X459" i="1" l="1"/>
  <c r="AE460" i="1"/>
  <c r="AH460" i="1" s="1"/>
  <c r="AB467" i="3" s="1"/>
  <c r="X458" i="1" l="1"/>
  <c r="AE459" i="1"/>
  <c r="AH459" i="1" s="1"/>
  <c r="AB466" i="3" s="1"/>
  <c r="X457" i="1" l="1"/>
  <c r="AE458" i="1"/>
  <c r="AH458" i="1" s="1"/>
  <c r="AB465" i="3" s="1"/>
  <c r="X456" i="1" l="1"/>
  <c r="AE457" i="1"/>
  <c r="AH457" i="1" s="1"/>
  <c r="AB464" i="3" s="1"/>
  <c r="X455" i="1" l="1"/>
  <c r="AE456" i="1"/>
  <c r="AH456" i="1" s="1"/>
  <c r="AB463" i="3" s="1"/>
  <c r="X454" i="1" l="1"/>
  <c r="AE455" i="1"/>
  <c r="AH455" i="1" s="1"/>
  <c r="AB462" i="3" s="1"/>
  <c r="X453" i="1" l="1"/>
  <c r="AE454" i="1"/>
  <c r="AH454" i="1" s="1"/>
  <c r="AB461" i="3" s="1"/>
  <c r="X452" i="1" l="1"/>
  <c r="AE453" i="1"/>
  <c r="AH453" i="1" s="1"/>
  <c r="AB460" i="3" s="1"/>
  <c r="X451" i="1" l="1"/>
  <c r="AE452" i="1"/>
  <c r="AH452" i="1" s="1"/>
  <c r="AB459" i="3" s="1"/>
  <c r="X450" i="1" l="1"/>
  <c r="AE451" i="1"/>
  <c r="AH451" i="1" s="1"/>
  <c r="AB458" i="3" s="1"/>
  <c r="X449" i="1" l="1"/>
  <c r="AE450" i="1"/>
  <c r="AH450" i="1" s="1"/>
  <c r="AB457" i="3" s="1"/>
  <c r="X448" i="1" l="1"/>
  <c r="AE449" i="1"/>
  <c r="AH449" i="1" s="1"/>
  <c r="AB456" i="3" s="1"/>
  <c r="X447" i="1" l="1"/>
  <c r="AE448" i="1"/>
  <c r="AH448" i="1" s="1"/>
  <c r="AB455" i="3" s="1"/>
  <c r="X446" i="1" l="1"/>
  <c r="AE447" i="1"/>
  <c r="AH447" i="1" s="1"/>
  <c r="AB454" i="3" s="1"/>
  <c r="X445" i="1" l="1"/>
  <c r="AE446" i="1"/>
  <c r="AH446" i="1" s="1"/>
  <c r="AB453" i="3" s="1"/>
  <c r="X444" i="1" l="1"/>
  <c r="AE445" i="1"/>
  <c r="AH445" i="1" s="1"/>
  <c r="AB452" i="3" s="1"/>
  <c r="X443" i="1" l="1"/>
  <c r="AE444" i="1"/>
  <c r="AH444" i="1" s="1"/>
  <c r="AB451" i="3" s="1"/>
  <c r="X442" i="1" l="1"/>
  <c r="AE443" i="1"/>
  <c r="AH443" i="1" s="1"/>
  <c r="AB450" i="3" s="1"/>
  <c r="X441" i="1" l="1"/>
  <c r="AE442" i="1"/>
  <c r="AH442" i="1" s="1"/>
  <c r="AB449" i="3" s="1"/>
  <c r="X440" i="1" l="1"/>
  <c r="AE441" i="1"/>
  <c r="AH441" i="1" s="1"/>
  <c r="AB448" i="3" s="1"/>
  <c r="X439" i="1" l="1"/>
  <c r="AE440" i="1"/>
  <c r="AH440" i="1" s="1"/>
  <c r="AB447" i="3" s="1"/>
  <c r="X438" i="1" l="1"/>
  <c r="AE439" i="1"/>
  <c r="AH439" i="1" s="1"/>
  <c r="AB446" i="3" s="1"/>
  <c r="X437" i="1" l="1"/>
  <c r="AE438" i="1"/>
  <c r="AH438" i="1" s="1"/>
  <c r="AB445" i="3" s="1"/>
  <c r="X436" i="1" l="1"/>
  <c r="AE437" i="1"/>
  <c r="AH437" i="1" s="1"/>
  <c r="AB444" i="3" s="1"/>
  <c r="X435" i="1" l="1"/>
  <c r="AE436" i="1"/>
  <c r="AH436" i="1" s="1"/>
  <c r="AB443" i="3" s="1"/>
  <c r="X434" i="1" l="1"/>
  <c r="AE435" i="1"/>
  <c r="AH435" i="1" s="1"/>
  <c r="AB442" i="3" s="1"/>
  <c r="X433" i="1" l="1"/>
  <c r="AE434" i="1"/>
  <c r="AH434" i="1" s="1"/>
  <c r="AB441" i="3" s="1"/>
  <c r="X432" i="1" l="1"/>
  <c r="AE433" i="1"/>
  <c r="AH433" i="1" s="1"/>
  <c r="AB440" i="3" s="1"/>
  <c r="X431" i="1" l="1"/>
  <c r="AE432" i="1"/>
  <c r="AH432" i="1" s="1"/>
  <c r="AB439" i="3" s="1"/>
  <c r="X430" i="1" l="1"/>
  <c r="AE431" i="1"/>
  <c r="AH431" i="1" s="1"/>
  <c r="AB438" i="3" s="1"/>
  <c r="X429" i="1" l="1"/>
  <c r="AE430" i="1"/>
  <c r="AH430" i="1" s="1"/>
  <c r="AB437" i="3" s="1"/>
  <c r="X428" i="1" l="1"/>
  <c r="AE429" i="1"/>
  <c r="AH429" i="1" s="1"/>
  <c r="AB436" i="3" s="1"/>
  <c r="X427" i="1" l="1"/>
  <c r="AE428" i="1"/>
  <c r="AH428" i="1" s="1"/>
  <c r="AB435" i="3" s="1"/>
  <c r="X426" i="1" l="1"/>
  <c r="AE427" i="1"/>
  <c r="AH427" i="1" s="1"/>
  <c r="AB434" i="3" s="1"/>
  <c r="X425" i="1" l="1"/>
  <c r="AE426" i="1"/>
  <c r="AH426" i="1" s="1"/>
  <c r="AB433" i="3" s="1"/>
  <c r="X424" i="1" l="1"/>
  <c r="AE425" i="1"/>
  <c r="AH425" i="1" s="1"/>
  <c r="AB432" i="3" s="1"/>
  <c r="X423" i="1" l="1"/>
  <c r="AE424" i="1"/>
  <c r="AH424" i="1" s="1"/>
  <c r="AB431" i="3" s="1"/>
  <c r="X422" i="1" l="1"/>
  <c r="AE423" i="1"/>
  <c r="AH423" i="1" s="1"/>
  <c r="AB430" i="3" s="1"/>
  <c r="X421" i="1" l="1"/>
  <c r="AE422" i="1"/>
  <c r="AH422" i="1" s="1"/>
  <c r="AB429" i="3" s="1"/>
  <c r="X420" i="1" l="1"/>
  <c r="AE421" i="1"/>
  <c r="AH421" i="1" s="1"/>
  <c r="AB428" i="3" s="1"/>
  <c r="X419" i="1" l="1"/>
  <c r="AE420" i="1"/>
  <c r="AH420" i="1" s="1"/>
  <c r="AB427" i="3" s="1"/>
  <c r="X418" i="1" l="1"/>
  <c r="AE419" i="1"/>
  <c r="AH419" i="1" s="1"/>
  <c r="AB426" i="3" s="1"/>
  <c r="X417" i="1" l="1"/>
  <c r="AE418" i="1"/>
  <c r="AH418" i="1" s="1"/>
  <c r="AB425" i="3" s="1"/>
  <c r="X416" i="1" l="1"/>
  <c r="AE417" i="1"/>
  <c r="AH417" i="1" s="1"/>
  <c r="AB424" i="3" s="1"/>
  <c r="X415" i="1" l="1"/>
  <c r="AE416" i="1"/>
  <c r="AH416" i="1" s="1"/>
  <c r="AB423" i="3" s="1"/>
  <c r="X414" i="1" l="1"/>
  <c r="AE415" i="1"/>
  <c r="AH415" i="1" s="1"/>
  <c r="AB422" i="3" s="1"/>
  <c r="X413" i="1" l="1"/>
  <c r="AE414" i="1"/>
  <c r="AH414" i="1" s="1"/>
  <c r="AB421" i="3" s="1"/>
  <c r="X412" i="1" l="1"/>
  <c r="AE413" i="1"/>
  <c r="AH413" i="1" s="1"/>
  <c r="AB420" i="3" s="1"/>
  <c r="X411" i="1" l="1"/>
  <c r="AE412" i="1"/>
  <c r="AH412" i="1" s="1"/>
  <c r="AB419" i="3" s="1"/>
  <c r="X410" i="1" l="1"/>
  <c r="AE411" i="1"/>
  <c r="AH411" i="1" s="1"/>
  <c r="AB418" i="3" s="1"/>
  <c r="X409" i="1" l="1"/>
  <c r="AE410" i="1"/>
  <c r="AH410" i="1" s="1"/>
  <c r="AB417" i="3" s="1"/>
  <c r="X408" i="1" l="1"/>
  <c r="AE409" i="1"/>
  <c r="AH409" i="1" s="1"/>
  <c r="AB416" i="3" s="1"/>
  <c r="X407" i="1" l="1"/>
  <c r="AE408" i="1"/>
  <c r="AH408" i="1" s="1"/>
  <c r="AB415" i="3" s="1"/>
  <c r="X406" i="1" l="1"/>
  <c r="AE407" i="1"/>
  <c r="AH407" i="1" s="1"/>
  <c r="AB414" i="3" s="1"/>
  <c r="X405" i="1" l="1"/>
  <c r="AE406" i="1"/>
  <c r="AH406" i="1" s="1"/>
  <c r="AB413" i="3" s="1"/>
  <c r="X404" i="1" l="1"/>
  <c r="AE405" i="1"/>
  <c r="AH405" i="1" s="1"/>
  <c r="AB412" i="3" s="1"/>
  <c r="X403" i="1" l="1"/>
  <c r="AE404" i="1"/>
  <c r="AH404" i="1" s="1"/>
  <c r="AB411" i="3" s="1"/>
  <c r="X402" i="1" l="1"/>
  <c r="AE403" i="1"/>
  <c r="AH403" i="1" s="1"/>
  <c r="AB410" i="3" s="1"/>
  <c r="X401" i="1" l="1"/>
  <c r="AE402" i="1"/>
  <c r="AH402" i="1" s="1"/>
  <c r="AB409" i="3" s="1"/>
  <c r="X400" i="1" l="1"/>
  <c r="AE401" i="1"/>
  <c r="AH401" i="1" s="1"/>
  <c r="AB408" i="3" s="1"/>
  <c r="X399" i="1" l="1"/>
  <c r="AE400" i="1"/>
  <c r="AH400" i="1" s="1"/>
  <c r="AB407" i="3" s="1"/>
  <c r="X398" i="1" l="1"/>
  <c r="AE399" i="1"/>
  <c r="AH399" i="1" s="1"/>
  <c r="AB406" i="3" s="1"/>
  <c r="X397" i="1" l="1"/>
  <c r="AE398" i="1"/>
  <c r="AH398" i="1" s="1"/>
  <c r="AB405" i="3" s="1"/>
  <c r="X396" i="1" l="1"/>
  <c r="AE397" i="1"/>
  <c r="AH397" i="1" s="1"/>
  <c r="AB404" i="3" s="1"/>
  <c r="X395" i="1" l="1"/>
  <c r="AE396" i="1"/>
  <c r="AH396" i="1" s="1"/>
  <c r="AB403" i="3" s="1"/>
  <c r="X394" i="1" l="1"/>
  <c r="AE395" i="1"/>
  <c r="AH395" i="1" s="1"/>
  <c r="AB402" i="3" s="1"/>
  <c r="X393" i="1" l="1"/>
  <c r="AE394" i="1"/>
  <c r="AH394" i="1" s="1"/>
  <c r="AB401" i="3" s="1"/>
  <c r="X392" i="1" l="1"/>
  <c r="AE393" i="1"/>
  <c r="AH393" i="1" s="1"/>
  <c r="AB400" i="3" s="1"/>
  <c r="X391" i="1" l="1"/>
  <c r="AE392" i="1"/>
  <c r="AH392" i="1" s="1"/>
  <c r="AB399" i="3" s="1"/>
  <c r="X390" i="1" l="1"/>
  <c r="AE391" i="1"/>
  <c r="AH391" i="1" s="1"/>
  <c r="AB398" i="3" s="1"/>
  <c r="X389" i="1" l="1"/>
  <c r="AE390" i="1"/>
  <c r="AH390" i="1" s="1"/>
  <c r="AB397" i="3" s="1"/>
  <c r="X388" i="1" l="1"/>
  <c r="AE389" i="1"/>
  <c r="AH389" i="1" s="1"/>
  <c r="AB396" i="3" s="1"/>
  <c r="X387" i="1" l="1"/>
  <c r="AE388" i="1"/>
  <c r="AH388" i="1" s="1"/>
  <c r="AB395" i="3" s="1"/>
  <c r="X386" i="1" l="1"/>
  <c r="AE387" i="1"/>
  <c r="AH387" i="1" s="1"/>
  <c r="AB394" i="3" s="1"/>
  <c r="X385" i="1" l="1"/>
  <c r="AE386" i="1"/>
  <c r="AH386" i="1" s="1"/>
  <c r="AB393" i="3" s="1"/>
  <c r="X384" i="1" l="1"/>
  <c r="AE385" i="1"/>
  <c r="AH385" i="1" s="1"/>
  <c r="AB392" i="3" s="1"/>
  <c r="X383" i="1" l="1"/>
  <c r="AE384" i="1"/>
  <c r="AH384" i="1" s="1"/>
  <c r="AB391" i="3" s="1"/>
  <c r="X382" i="1" l="1"/>
  <c r="AE383" i="1"/>
  <c r="AH383" i="1" s="1"/>
  <c r="AB390" i="3" s="1"/>
  <c r="X381" i="1" l="1"/>
  <c r="AE382" i="1"/>
  <c r="AH382" i="1" s="1"/>
  <c r="AB389" i="3" s="1"/>
  <c r="X380" i="1" l="1"/>
  <c r="AE381" i="1"/>
  <c r="AH381" i="1" s="1"/>
  <c r="AB388" i="3" s="1"/>
  <c r="X379" i="1" l="1"/>
  <c r="AE380" i="1"/>
  <c r="AH380" i="1" s="1"/>
  <c r="AB387" i="3" s="1"/>
  <c r="X378" i="1" l="1"/>
  <c r="AE379" i="1"/>
  <c r="AH379" i="1" s="1"/>
  <c r="AB386" i="3" s="1"/>
  <c r="X377" i="1" l="1"/>
  <c r="AE378" i="1"/>
  <c r="AH378" i="1" s="1"/>
  <c r="AB385" i="3" s="1"/>
  <c r="X376" i="1" l="1"/>
  <c r="AE377" i="1"/>
  <c r="AH377" i="1" s="1"/>
  <c r="AB384" i="3" s="1"/>
  <c r="X375" i="1" l="1"/>
  <c r="AE376" i="1"/>
  <c r="AH376" i="1" s="1"/>
  <c r="AB383" i="3" s="1"/>
  <c r="X374" i="1" l="1"/>
  <c r="AE375" i="1"/>
  <c r="AH375" i="1" s="1"/>
  <c r="AB382" i="3" s="1"/>
  <c r="X373" i="1" l="1"/>
  <c r="AE374" i="1"/>
  <c r="AH374" i="1" s="1"/>
  <c r="AB381" i="3" s="1"/>
  <c r="X372" i="1" l="1"/>
  <c r="AE373" i="1"/>
  <c r="AH373" i="1" s="1"/>
  <c r="AB380" i="3" s="1"/>
  <c r="X371" i="1" l="1"/>
  <c r="AE372" i="1"/>
  <c r="AH372" i="1" s="1"/>
  <c r="AB379" i="3" s="1"/>
  <c r="X370" i="1" l="1"/>
  <c r="AE371" i="1"/>
  <c r="AH371" i="1" s="1"/>
  <c r="AB378" i="3" s="1"/>
  <c r="X369" i="1" l="1"/>
  <c r="AE370" i="1"/>
  <c r="AH370" i="1" s="1"/>
  <c r="AB377" i="3" s="1"/>
  <c r="X368" i="1" l="1"/>
  <c r="AE369" i="1"/>
  <c r="AH369" i="1" s="1"/>
  <c r="AB376" i="3" s="1"/>
  <c r="X367" i="1" l="1"/>
  <c r="AE368" i="1"/>
  <c r="AH368" i="1" s="1"/>
  <c r="AB375" i="3" s="1"/>
  <c r="X366" i="1" l="1"/>
  <c r="AE367" i="1"/>
  <c r="AH367" i="1" s="1"/>
  <c r="AB374" i="3" s="1"/>
  <c r="X365" i="1" l="1"/>
  <c r="AE366" i="1"/>
  <c r="AH366" i="1" s="1"/>
  <c r="AB373" i="3" s="1"/>
  <c r="X364" i="1" l="1"/>
  <c r="AE365" i="1"/>
  <c r="AH365" i="1" s="1"/>
  <c r="AB372" i="3" s="1"/>
  <c r="X363" i="1" l="1"/>
  <c r="AE364" i="1"/>
  <c r="AH364" i="1" s="1"/>
  <c r="AB371" i="3" s="1"/>
  <c r="X362" i="1" l="1"/>
  <c r="AE363" i="1"/>
  <c r="AH363" i="1" s="1"/>
  <c r="AB370" i="3" s="1"/>
  <c r="X361" i="1" l="1"/>
  <c r="AE362" i="1"/>
  <c r="AH362" i="1" s="1"/>
  <c r="AB369" i="3" s="1"/>
  <c r="X360" i="1" l="1"/>
  <c r="AE361" i="1"/>
  <c r="AH361" i="1" s="1"/>
  <c r="AB368" i="3" s="1"/>
  <c r="X359" i="1" l="1"/>
  <c r="AE360" i="1"/>
  <c r="AH360" i="1" s="1"/>
  <c r="AB367" i="3" s="1"/>
  <c r="X358" i="1" l="1"/>
  <c r="AE359" i="1"/>
  <c r="AH359" i="1" s="1"/>
  <c r="AB366" i="3" s="1"/>
  <c r="X357" i="1" l="1"/>
  <c r="AE358" i="1"/>
  <c r="AH358" i="1" s="1"/>
  <c r="AB365" i="3" s="1"/>
  <c r="X356" i="1" l="1"/>
  <c r="AE357" i="1"/>
  <c r="AH357" i="1" s="1"/>
  <c r="AB364" i="3" s="1"/>
  <c r="X355" i="1" l="1"/>
  <c r="AE356" i="1"/>
  <c r="AH356" i="1" s="1"/>
  <c r="AB363" i="3" s="1"/>
  <c r="X354" i="1" l="1"/>
  <c r="AE355" i="1"/>
  <c r="AH355" i="1" s="1"/>
  <c r="AB362" i="3" s="1"/>
  <c r="X353" i="1" l="1"/>
  <c r="AE354" i="1"/>
  <c r="AH354" i="1" s="1"/>
  <c r="AB361" i="3" s="1"/>
  <c r="X352" i="1" l="1"/>
  <c r="AE353" i="1"/>
  <c r="AH353" i="1" s="1"/>
  <c r="AB360" i="3" s="1"/>
  <c r="X351" i="1" l="1"/>
  <c r="AE352" i="1"/>
  <c r="AH352" i="1" s="1"/>
  <c r="AB359" i="3" s="1"/>
  <c r="X350" i="1" l="1"/>
  <c r="AE351" i="1"/>
  <c r="AH351" i="1" s="1"/>
  <c r="AB358" i="3" s="1"/>
  <c r="X349" i="1" l="1"/>
  <c r="AE350" i="1"/>
  <c r="AH350" i="1" s="1"/>
  <c r="AB357" i="3" s="1"/>
  <c r="X348" i="1" l="1"/>
  <c r="AE349" i="1"/>
  <c r="AH349" i="1" s="1"/>
  <c r="AB356" i="3" s="1"/>
  <c r="X347" i="1" l="1"/>
  <c r="AE348" i="1"/>
  <c r="AH348" i="1" s="1"/>
  <c r="AB355" i="3" s="1"/>
  <c r="X346" i="1" l="1"/>
  <c r="AE347" i="1"/>
  <c r="AH347" i="1" s="1"/>
  <c r="AB354" i="3" s="1"/>
  <c r="X345" i="1" l="1"/>
  <c r="AE346" i="1"/>
  <c r="AH346" i="1" s="1"/>
  <c r="AB353" i="3" s="1"/>
  <c r="X344" i="1" l="1"/>
  <c r="AE345" i="1"/>
  <c r="AH345" i="1" s="1"/>
  <c r="AB352" i="3" s="1"/>
  <c r="X343" i="1" l="1"/>
  <c r="AE344" i="1"/>
  <c r="AH344" i="1" s="1"/>
  <c r="AB351" i="3" s="1"/>
  <c r="X342" i="1" l="1"/>
  <c r="AE343" i="1"/>
  <c r="AH343" i="1" s="1"/>
  <c r="AB350" i="3" s="1"/>
  <c r="X341" i="1" l="1"/>
  <c r="AE342" i="1"/>
  <c r="AH342" i="1" s="1"/>
  <c r="AB349" i="3" s="1"/>
  <c r="X340" i="1" l="1"/>
  <c r="AE341" i="1"/>
  <c r="AH341" i="1" s="1"/>
  <c r="AB348" i="3" s="1"/>
  <c r="X339" i="1" l="1"/>
  <c r="AE340" i="1"/>
  <c r="AH340" i="1" s="1"/>
  <c r="AB347" i="3" s="1"/>
  <c r="X338" i="1" l="1"/>
  <c r="AE339" i="1"/>
  <c r="AH339" i="1" s="1"/>
  <c r="AB346" i="3" s="1"/>
  <c r="X337" i="1" l="1"/>
  <c r="AE338" i="1"/>
  <c r="AH338" i="1" s="1"/>
  <c r="AB345" i="3" s="1"/>
  <c r="X336" i="1" l="1"/>
  <c r="AE337" i="1"/>
  <c r="AH337" i="1" s="1"/>
  <c r="AB344" i="3" s="1"/>
  <c r="X335" i="1" l="1"/>
  <c r="AE336" i="1"/>
  <c r="AH336" i="1" s="1"/>
  <c r="AB343" i="3" s="1"/>
  <c r="X334" i="1" l="1"/>
  <c r="AE335" i="1"/>
  <c r="AH335" i="1" s="1"/>
  <c r="AB342" i="3" s="1"/>
  <c r="X333" i="1" l="1"/>
  <c r="AE334" i="1"/>
  <c r="AH334" i="1" s="1"/>
  <c r="AB341" i="3" s="1"/>
  <c r="X332" i="1" l="1"/>
  <c r="AE333" i="1"/>
  <c r="AH333" i="1" s="1"/>
  <c r="AB340" i="3" s="1"/>
  <c r="X331" i="1" l="1"/>
  <c r="AE332" i="1"/>
  <c r="AH332" i="1" s="1"/>
  <c r="AB339" i="3" s="1"/>
  <c r="X330" i="1" l="1"/>
  <c r="AE331" i="1"/>
  <c r="AH331" i="1" s="1"/>
  <c r="AB338" i="3" s="1"/>
  <c r="X329" i="1" l="1"/>
  <c r="AE330" i="1"/>
  <c r="AH330" i="1" s="1"/>
  <c r="AB337" i="3" s="1"/>
  <c r="X328" i="1" l="1"/>
  <c r="AE329" i="1"/>
  <c r="AH329" i="1" s="1"/>
  <c r="AB336" i="3" s="1"/>
  <c r="X327" i="1" l="1"/>
  <c r="AE328" i="1"/>
  <c r="AH328" i="1" s="1"/>
  <c r="AB335" i="3" s="1"/>
  <c r="X326" i="1" l="1"/>
  <c r="AE327" i="1"/>
  <c r="AH327" i="1" s="1"/>
  <c r="AB334" i="3" s="1"/>
  <c r="X325" i="1" l="1"/>
  <c r="AE326" i="1"/>
  <c r="AH326" i="1" s="1"/>
  <c r="AB333" i="3" s="1"/>
  <c r="X324" i="1" l="1"/>
  <c r="AE325" i="1"/>
  <c r="AH325" i="1" s="1"/>
  <c r="AB332" i="3" s="1"/>
  <c r="X323" i="1" l="1"/>
  <c r="AE324" i="1"/>
  <c r="AH324" i="1" s="1"/>
  <c r="AB331" i="3" s="1"/>
  <c r="X322" i="1" l="1"/>
  <c r="AE323" i="1"/>
  <c r="AH323" i="1" s="1"/>
  <c r="AB330" i="3" s="1"/>
  <c r="X321" i="1" l="1"/>
  <c r="AE322" i="1"/>
  <c r="AH322" i="1" s="1"/>
  <c r="AB329" i="3" s="1"/>
  <c r="X320" i="1" l="1"/>
  <c r="AE321" i="1"/>
  <c r="AH321" i="1" s="1"/>
  <c r="AB328" i="3" s="1"/>
  <c r="X319" i="1" l="1"/>
  <c r="AE320" i="1"/>
  <c r="AH320" i="1" s="1"/>
  <c r="AB327" i="3" s="1"/>
  <c r="X318" i="1" l="1"/>
  <c r="AE319" i="1"/>
  <c r="AH319" i="1" s="1"/>
  <c r="AB326" i="3" s="1"/>
  <c r="X317" i="1" l="1"/>
  <c r="AE318" i="1"/>
  <c r="AH318" i="1" s="1"/>
  <c r="AB325" i="3" s="1"/>
  <c r="X316" i="1" l="1"/>
  <c r="AE317" i="1"/>
  <c r="AH317" i="1" s="1"/>
  <c r="AB324" i="3" s="1"/>
  <c r="X315" i="1" l="1"/>
  <c r="AE316" i="1"/>
  <c r="AH316" i="1" s="1"/>
  <c r="AB323" i="3" s="1"/>
  <c r="X314" i="1" l="1"/>
  <c r="AE315" i="1"/>
  <c r="AH315" i="1" s="1"/>
  <c r="AB322" i="3" s="1"/>
  <c r="X313" i="1" l="1"/>
  <c r="AE314" i="1"/>
  <c r="AH314" i="1" s="1"/>
  <c r="AB321" i="3" s="1"/>
  <c r="X312" i="1" l="1"/>
  <c r="AE313" i="1"/>
  <c r="AH313" i="1" s="1"/>
  <c r="AB320" i="3" s="1"/>
  <c r="X311" i="1" l="1"/>
  <c r="AE312" i="1"/>
  <c r="AH312" i="1" s="1"/>
  <c r="AB319" i="3" s="1"/>
  <c r="X310" i="1" l="1"/>
  <c r="AE311" i="1"/>
  <c r="AH311" i="1" s="1"/>
  <c r="AB318" i="3" s="1"/>
  <c r="X309" i="1" l="1"/>
  <c r="AE310" i="1"/>
  <c r="AH310" i="1" s="1"/>
  <c r="AB317" i="3" s="1"/>
  <c r="X308" i="1" l="1"/>
  <c r="AE309" i="1"/>
  <c r="AH309" i="1" s="1"/>
  <c r="AB316" i="3" s="1"/>
  <c r="X307" i="1" l="1"/>
  <c r="AE308" i="1"/>
  <c r="AH308" i="1" s="1"/>
  <c r="AB315" i="3" s="1"/>
  <c r="X306" i="1" l="1"/>
  <c r="AE307" i="1"/>
  <c r="AH307" i="1" s="1"/>
  <c r="AB314" i="3" s="1"/>
  <c r="X305" i="1" l="1"/>
  <c r="AE306" i="1"/>
  <c r="AH306" i="1" s="1"/>
  <c r="AB313" i="3" s="1"/>
  <c r="X304" i="1" l="1"/>
  <c r="AE305" i="1"/>
  <c r="AH305" i="1" s="1"/>
  <c r="AB312" i="3" s="1"/>
  <c r="X303" i="1" l="1"/>
  <c r="AE304" i="1"/>
  <c r="AH304" i="1" s="1"/>
  <c r="AB311" i="3" s="1"/>
  <c r="X302" i="1" l="1"/>
  <c r="AE303" i="1"/>
  <c r="AH303" i="1" s="1"/>
  <c r="AB310" i="3" s="1"/>
  <c r="X301" i="1" l="1"/>
  <c r="AE302" i="1"/>
  <c r="AH302" i="1" s="1"/>
  <c r="AB309" i="3" s="1"/>
  <c r="X300" i="1" l="1"/>
  <c r="AE301" i="1"/>
  <c r="AH301" i="1" s="1"/>
  <c r="AB308" i="3" s="1"/>
  <c r="X299" i="1" l="1"/>
  <c r="AE300" i="1"/>
  <c r="AH300" i="1" s="1"/>
  <c r="AB307" i="3" s="1"/>
  <c r="X298" i="1" l="1"/>
  <c r="AE299" i="1"/>
  <c r="AH299" i="1" s="1"/>
  <c r="AB306" i="3" s="1"/>
  <c r="X297" i="1" l="1"/>
  <c r="AE298" i="1"/>
  <c r="AH298" i="1" s="1"/>
  <c r="AB305" i="3" s="1"/>
  <c r="X296" i="1" l="1"/>
  <c r="AE297" i="1"/>
  <c r="AH297" i="1" s="1"/>
  <c r="AB304" i="3" s="1"/>
  <c r="X295" i="1" l="1"/>
  <c r="AE296" i="1"/>
  <c r="AH296" i="1" s="1"/>
  <c r="AB303" i="3" s="1"/>
  <c r="X294" i="1" l="1"/>
  <c r="AE295" i="1"/>
  <c r="AH295" i="1" s="1"/>
  <c r="AB302" i="3" s="1"/>
  <c r="X293" i="1" l="1"/>
  <c r="AE294" i="1"/>
  <c r="AH294" i="1" s="1"/>
  <c r="AB301" i="3" s="1"/>
  <c r="X292" i="1" l="1"/>
  <c r="AE293" i="1"/>
  <c r="AH293" i="1" s="1"/>
  <c r="AB300" i="3" s="1"/>
  <c r="X291" i="1" l="1"/>
  <c r="AE292" i="1"/>
  <c r="AH292" i="1" s="1"/>
  <c r="AB299" i="3" s="1"/>
  <c r="X290" i="1" l="1"/>
  <c r="AE291" i="1"/>
  <c r="AH291" i="1" s="1"/>
  <c r="AB298" i="3" s="1"/>
  <c r="X289" i="1" l="1"/>
  <c r="AE290" i="1"/>
  <c r="AH290" i="1" s="1"/>
  <c r="AB297" i="3" s="1"/>
  <c r="X288" i="1" l="1"/>
  <c r="AE289" i="1"/>
  <c r="AH289" i="1" s="1"/>
  <c r="AB296" i="3" s="1"/>
  <c r="X287" i="1" l="1"/>
  <c r="AE288" i="1"/>
  <c r="AH288" i="1" s="1"/>
  <c r="AB295" i="3" s="1"/>
  <c r="X286" i="1" l="1"/>
  <c r="AE287" i="1"/>
  <c r="AH287" i="1" s="1"/>
  <c r="AB294" i="3" s="1"/>
  <c r="X285" i="1" l="1"/>
  <c r="AE286" i="1"/>
  <c r="AH286" i="1" s="1"/>
  <c r="AB293" i="3" s="1"/>
  <c r="X284" i="1" l="1"/>
  <c r="AE285" i="1"/>
  <c r="AH285" i="1" s="1"/>
  <c r="AB292" i="3" s="1"/>
  <c r="X283" i="1" l="1"/>
  <c r="AE284" i="1"/>
  <c r="AH284" i="1" s="1"/>
  <c r="AB291" i="3" s="1"/>
  <c r="X282" i="1" l="1"/>
  <c r="AE283" i="1"/>
  <c r="AH283" i="1" s="1"/>
  <c r="AB290" i="3" s="1"/>
  <c r="X281" i="1" l="1"/>
  <c r="AE282" i="1"/>
  <c r="AH282" i="1" s="1"/>
  <c r="AB289" i="3" s="1"/>
  <c r="X280" i="1" l="1"/>
  <c r="AE281" i="1"/>
  <c r="AH281" i="1" s="1"/>
  <c r="AB288" i="3" s="1"/>
  <c r="X279" i="1" l="1"/>
  <c r="AE280" i="1"/>
  <c r="AH280" i="1" s="1"/>
  <c r="AB287" i="3" s="1"/>
  <c r="X278" i="1" l="1"/>
  <c r="AE279" i="1"/>
  <c r="AH279" i="1" s="1"/>
  <c r="AB286" i="3" s="1"/>
  <c r="X277" i="1" l="1"/>
  <c r="AE278" i="1"/>
  <c r="AH278" i="1" s="1"/>
  <c r="AB285" i="3" s="1"/>
  <c r="X276" i="1" l="1"/>
  <c r="AE277" i="1"/>
  <c r="AH277" i="1" s="1"/>
  <c r="AB284" i="3" s="1"/>
  <c r="X275" i="1" l="1"/>
  <c r="AE276" i="1"/>
  <c r="AH276" i="1" s="1"/>
  <c r="AB283" i="3" s="1"/>
  <c r="X274" i="1" l="1"/>
  <c r="AE275" i="1"/>
  <c r="AH275" i="1" s="1"/>
  <c r="AB282" i="3" s="1"/>
  <c r="X273" i="1" l="1"/>
  <c r="AE274" i="1"/>
  <c r="AH274" i="1" s="1"/>
  <c r="AB281" i="3" s="1"/>
  <c r="X272" i="1" l="1"/>
  <c r="AE273" i="1"/>
  <c r="AH273" i="1" s="1"/>
  <c r="AB280" i="3" s="1"/>
  <c r="X271" i="1" l="1"/>
  <c r="AE272" i="1"/>
  <c r="AH272" i="1" s="1"/>
  <c r="AB279" i="3" s="1"/>
  <c r="X270" i="1" l="1"/>
  <c r="AE271" i="1"/>
  <c r="AH271" i="1" s="1"/>
  <c r="AB278" i="3" s="1"/>
  <c r="X269" i="1" l="1"/>
  <c r="AE270" i="1"/>
  <c r="AH270" i="1" s="1"/>
  <c r="AB277" i="3" s="1"/>
  <c r="X268" i="1" l="1"/>
  <c r="AE269" i="1"/>
  <c r="AH269" i="1" s="1"/>
  <c r="AB276" i="3" s="1"/>
  <c r="X267" i="1" l="1"/>
  <c r="AE268" i="1"/>
  <c r="AH268" i="1" s="1"/>
  <c r="AB275" i="3" s="1"/>
  <c r="X266" i="1" l="1"/>
  <c r="AE267" i="1"/>
  <c r="AH267" i="1" s="1"/>
  <c r="AB274" i="3" s="1"/>
  <c r="X265" i="1" l="1"/>
  <c r="AE266" i="1"/>
  <c r="AH266" i="1" s="1"/>
  <c r="AB273" i="3" s="1"/>
  <c r="X264" i="1" l="1"/>
  <c r="AE265" i="1"/>
  <c r="AH265" i="1" s="1"/>
  <c r="AB272" i="3" s="1"/>
  <c r="X263" i="1" l="1"/>
  <c r="AE264" i="1"/>
  <c r="AH264" i="1" s="1"/>
  <c r="AB271" i="3" s="1"/>
  <c r="X262" i="1" l="1"/>
  <c r="AE263" i="1"/>
  <c r="AH263" i="1" s="1"/>
  <c r="AB270" i="3" s="1"/>
  <c r="X261" i="1" l="1"/>
  <c r="AE262" i="1"/>
  <c r="AH262" i="1" s="1"/>
  <c r="AB269" i="3" s="1"/>
  <c r="X260" i="1" l="1"/>
  <c r="AE261" i="1"/>
  <c r="AH261" i="1" s="1"/>
  <c r="AB268" i="3" s="1"/>
  <c r="X259" i="1" l="1"/>
  <c r="AE260" i="1"/>
  <c r="AH260" i="1" s="1"/>
  <c r="AB267" i="3" s="1"/>
  <c r="X258" i="1" l="1"/>
  <c r="AE259" i="1"/>
  <c r="AH259" i="1" s="1"/>
  <c r="AB266" i="3" s="1"/>
  <c r="X257" i="1" l="1"/>
  <c r="AE258" i="1"/>
  <c r="AH258" i="1" s="1"/>
  <c r="AB265" i="3" s="1"/>
  <c r="X256" i="1" l="1"/>
  <c r="AE257" i="1"/>
  <c r="AH257" i="1" s="1"/>
  <c r="AB264" i="3" s="1"/>
  <c r="X255" i="1" l="1"/>
  <c r="AE256" i="1"/>
  <c r="AH256" i="1" s="1"/>
  <c r="AB263" i="3" s="1"/>
  <c r="X254" i="1" l="1"/>
  <c r="AE255" i="1"/>
  <c r="AH255" i="1" s="1"/>
  <c r="AB262" i="3" s="1"/>
  <c r="X253" i="1" l="1"/>
  <c r="AE254" i="1"/>
  <c r="AH254" i="1" s="1"/>
  <c r="AB261" i="3" s="1"/>
  <c r="X252" i="1" l="1"/>
  <c r="AE253" i="1"/>
  <c r="AH253" i="1" s="1"/>
  <c r="AB260" i="3" s="1"/>
  <c r="X251" i="1" l="1"/>
  <c r="AE252" i="1"/>
  <c r="AH252" i="1" s="1"/>
  <c r="AB259" i="3" s="1"/>
  <c r="X250" i="1" l="1"/>
  <c r="AE251" i="1"/>
  <c r="AH251" i="1" s="1"/>
  <c r="AB258" i="3" s="1"/>
  <c r="X249" i="1" l="1"/>
  <c r="AE250" i="1"/>
  <c r="AH250" i="1" s="1"/>
  <c r="AB257" i="3" s="1"/>
  <c r="X248" i="1" l="1"/>
  <c r="AE249" i="1"/>
  <c r="AH249" i="1" s="1"/>
  <c r="AB256" i="3" s="1"/>
  <c r="X247" i="1" l="1"/>
  <c r="AE248" i="1"/>
  <c r="AH248" i="1" s="1"/>
  <c r="AB255" i="3" s="1"/>
  <c r="X246" i="1" l="1"/>
  <c r="AE247" i="1"/>
  <c r="AH247" i="1" s="1"/>
  <c r="AB254" i="3" s="1"/>
  <c r="X245" i="1" l="1"/>
  <c r="AE246" i="1"/>
  <c r="AH246" i="1" s="1"/>
  <c r="AB253" i="3" s="1"/>
  <c r="X244" i="1" l="1"/>
  <c r="AE245" i="1"/>
  <c r="AH245" i="1" s="1"/>
  <c r="AB252" i="3" s="1"/>
  <c r="X243" i="1" l="1"/>
  <c r="AE244" i="1"/>
  <c r="AH244" i="1" s="1"/>
  <c r="AB251" i="3" s="1"/>
  <c r="X242" i="1" l="1"/>
  <c r="AE243" i="1"/>
  <c r="AH243" i="1" s="1"/>
  <c r="AB250" i="3" s="1"/>
  <c r="X241" i="1" l="1"/>
  <c r="AE242" i="1"/>
  <c r="AH242" i="1" s="1"/>
  <c r="AB249" i="3" s="1"/>
  <c r="X240" i="1" l="1"/>
  <c r="AE241" i="1"/>
  <c r="AH241" i="1" s="1"/>
  <c r="AB248" i="3" s="1"/>
  <c r="X239" i="1" l="1"/>
  <c r="AE240" i="1"/>
  <c r="AH240" i="1" s="1"/>
  <c r="AB247" i="3" s="1"/>
  <c r="X238" i="1" l="1"/>
  <c r="AE239" i="1"/>
  <c r="AH239" i="1" s="1"/>
  <c r="AB246" i="3" s="1"/>
  <c r="X237" i="1" l="1"/>
  <c r="AE238" i="1"/>
  <c r="AH238" i="1" s="1"/>
  <c r="AB245" i="3" s="1"/>
  <c r="X236" i="1" l="1"/>
  <c r="AE237" i="1"/>
  <c r="AH237" i="1" s="1"/>
  <c r="AB244" i="3" s="1"/>
  <c r="X235" i="1" l="1"/>
  <c r="AE236" i="1"/>
  <c r="AH236" i="1" s="1"/>
  <c r="AB243" i="3" s="1"/>
  <c r="X234" i="1" l="1"/>
  <c r="AE235" i="1"/>
  <c r="AH235" i="1" s="1"/>
  <c r="AB242" i="3" s="1"/>
  <c r="X233" i="1" l="1"/>
  <c r="AE234" i="1"/>
  <c r="AH234" i="1" s="1"/>
  <c r="AB241" i="3" s="1"/>
  <c r="X232" i="1" l="1"/>
  <c r="AE233" i="1"/>
  <c r="AH233" i="1" s="1"/>
  <c r="AB240" i="3" s="1"/>
  <c r="X231" i="1" l="1"/>
  <c r="AE232" i="1"/>
  <c r="AH232" i="1" s="1"/>
  <c r="AB239" i="3" s="1"/>
  <c r="X230" i="1" l="1"/>
  <c r="AE231" i="1"/>
  <c r="AH231" i="1" s="1"/>
  <c r="AB238" i="3" s="1"/>
  <c r="X229" i="1" l="1"/>
  <c r="AE230" i="1"/>
  <c r="AH230" i="1" s="1"/>
  <c r="AB237" i="3" s="1"/>
  <c r="X228" i="1" l="1"/>
  <c r="AE229" i="1"/>
  <c r="AH229" i="1" s="1"/>
  <c r="AB236" i="3" s="1"/>
  <c r="X227" i="1" l="1"/>
  <c r="AE228" i="1"/>
  <c r="AH228" i="1" s="1"/>
  <c r="AB235" i="3" s="1"/>
  <c r="X226" i="1" l="1"/>
  <c r="AE227" i="1"/>
  <c r="AH227" i="1" s="1"/>
  <c r="AB234" i="3" s="1"/>
  <c r="X225" i="1" l="1"/>
  <c r="AE226" i="1"/>
  <c r="AH226" i="1" s="1"/>
  <c r="AB233" i="3" s="1"/>
  <c r="X224" i="1" l="1"/>
  <c r="AE225" i="1"/>
  <c r="AH225" i="1" s="1"/>
  <c r="AB232" i="3" s="1"/>
  <c r="X223" i="1" l="1"/>
  <c r="AE224" i="1"/>
  <c r="AH224" i="1" s="1"/>
  <c r="AB231" i="3" s="1"/>
  <c r="X222" i="1" l="1"/>
  <c r="AE223" i="1"/>
  <c r="AH223" i="1" s="1"/>
  <c r="AB230" i="3" s="1"/>
  <c r="X221" i="1" l="1"/>
  <c r="AE222" i="1"/>
  <c r="AH222" i="1" s="1"/>
  <c r="AB229" i="3" s="1"/>
  <c r="X220" i="1" l="1"/>
  <c r="AE221" i="1"/>
  <c r="AH221" i="1" s="1"/>
  <c r="AB228" i="3" s="1"/>
  <c r="X219" i="1" l="1"/>
  <c r="AE220" i="1"/>
  <c r="AH220" i="1" s="1"/>
  <c r="AB227" i="3" s="1"/>
  <c r="X218" i="1" l="1"/>
  <c r="AE219" i="1"/>
  <c r="AH219" i="1" s="1"/>
  <c r="AB226" i="3" s="1"/>
  <c r="X217" i="1" l="1"/>
  <c r="AE218" i="1"/>
  <c r="AH218" i="1" s="1"/>
  <c r="AB225" i="3" s="1"/>
  <c r="X216" i="1" l="1"/>
  <c r="AE217" i="1"/>
  <c r="AH217" i="1" s="1"/>
  <c r="AB224" i="3" s="1"/>
  <c r="X215" i="1" l="1"/>
  <c r="AE216" i="1"/>
  <c r="AH216" i="1" s="1"/>
  <c r="AB223" i="3" s="1"/>
  <c r="X214" i="1" l="1"/>
  <c r="AE215" i="1"/>
  <c r="AH215" i="1" s="1"/>
  <c r="AB222" i="3" s="1"/>
  <c r="X213" i="1" l="1"/>
  <c r="AE214" i="1"/>
  <c r="AH214" i="1" s="1"/>
  <c r="AB221" i="3" s="1"/>
  <c r="X212" i="1" l="1"/>
  <c r="AE213" i="1"/>
  <c r="AH213" i="1" s="1"/>
  <c r="AB220" i="3" s="1"/>
  <c r="X211" i="1" l="1"/>
  <c r="AE212" i="1"/>
  <c r="AH212" i="1" s="1"/>
  <c r="AB219" i="3" s="1"/>
  <c r="X210" i="1" l="1"/>
  <c r="AE211" i="1"/>
  <c r="AH211" i="1" s="1"/>
  <c r="AB218" i="3" s="1"/>
  <c r="X209" i="1" l="1"/>
  <c r="AE210" i="1"/>
  <c r="AH210" i="1" s="1"/>
  <c r="AB217" i="3" s="1"/>
  <c r="X208" i="1" l="1"/>
  <c r="AE209" i="1"/>
  <c r="AH209" i="1" s="1"/>
  <c r="AB216" i="3" s="1"/>
  <c r="X207" i="1" l="1"/>
  <c r="AE208" i="1"/>
  <c r="AH208" i="1" s="1"/>
  <c r="AB215" i="3" s="1"/>
  <c r="X206" i="1" l="1"/>
  <c r="AE207" i="1"/>
  <c r="AH207" i="1" s="1"/>
  <c r="AB214" i="3" s="1"/>
  <c r="X205" i="1" l="1"/>
  <c r="AE206" i="1"/>
  <c r="AH206" i="1" s="1"/>
  <c r="AB213" i="3" s="1"/>
  <c r="X204" i="1" l="1"/>
  <c r="AE205" i="1"/>
  <c r="AH205" i="1" s="1"/>
  <c r="AB212" i="3" s="1"/>
  <c r="X203" i="1" l="1"/>
  <c r="AE204" i="1"/>
  <c r="AH204" i="1" s="1"/>
  <c r="AB211" i="3" s="1"/>
  <c r="X202" i="1" l="1"/>
  <c r="AE203" i="1"/>
  <c r="AH203" i="1" s="1"/>
  <c r="AB210" i="3" s="1"/>
  <c r="X201" i="1" l="1"/>
  <c r="AE202" i="1"/>
  <c r="AH202" i="1" s="1"/>
  <c r="AB209" i="3" s="1"/>
  <c r="X200" i="1" l="1"/>
  <c r="AE201" i="1"/>
  <c r="AH201" i="1" s="1"/>
  <c r="AB208" i="3" s="1"/>
  <c r="X199" i="1" l="1"/>
  <c r="AE200" i="1"/>
  <c r="AH200" i="1" s="1"/>
  <c r="AB207" i="3" s="1"/>
  <c r="X198" i="1" l="1"/>
  <c r="AE199" i="1"/>
  <c r="AH199" i="1" s="1"/>
  <c r="AB206" i="3" s="1"/>
  <c r="X197" i="1" l="1"/>
  <c r="AE198" i="1"/>
  <c r="AH198" i="1" s="1"/>
  <c r="AB205" i="3" s="1"/>
  <c r="X196" i="1" l="1"/>
  <c r="AE197" i="1"/>
  <c r="AH197" i="1" s="1"/>
  <c r="AB204" i="3" s="1"/>
  <c r="X195" i="1" l="1"/>
  <c r="AE196" i="1"/>
  <c r="AH196" i="1" s="1"/>
  <c r="AB203" i="3" s="1"/>
  <c r="X194" i="1" l="1"/>
  <c r="AE195" i="1"/>
  <c r="AH195" i="1" s="1"/>
  <c r="AB202" i="3" s="1"/>
  <c r="X193" i="1" l="1"/>
  <c r="AE194" i="1"/>
  <c r="AH194" i="1" s="1"/>
  <c r="AB201" i="3" s="1"/>
  <c r="X192" i="1" l="1"/>
  <c r="AE193" i="1"/>
  <c r="AH193" i="1" s="1"/>
  <c r="AB200" i="3" s="1"/>
  <c r="X191" i="1" l="1"/>
  <c r="AE192" i="1"/>
  <c r="AH192" i="1" s="1"/>
  <c r="AB199" i="3" s="1"/>
  <c r="X190" i="1" l="1"/>
  <c r="AE191" i="1"/>
  <c r="AH191" i="1" s="1"/>
  <c r="AB198" i="3" s="1"/>
  <c r="X189" i="1" l="1"/>
  <c r="AE190" i="1"/>
  <c r="AH190" i="1" s="1"/>
  <c r="AB197" i="3" s="1"/>
  <c r="X188" i="1" l="1"/>
  <c r="AE189" i="1"/>
  <c r="AH189" i="1" s="1"/>
  <c r="AB196" i="3" s="1"/>
  <c r="X187" i="1" l="1"/>
  <c r="AE188" i="1"/>
  <c r="AH188" i="1" s="1"/>
  <c r="AB195" i="3" s="1"/>
  <c r="X186" i="1" l="1"/>
  <c r="AE187" i="1"/>
  <c r="AH187" i="1" s="1"/>
  <c r="AB194" i="3" s="1"/>
  <c r="X185" i="1" l="1"/>
  <c r="AE186" i="1"/>
  <c r="AH186" i="1" s="1"/>
  <c r="AB193" i="3" s="1"/>
  <c r="X184" i="1" l="1"/>
  <c r="AE185" i="1"/>
  <c r="AH185" i="1" s="1"/>
  <c r="AB192" i="3" s="1"/>
  <c r="X183" i="1" l="1"/>
  <c r="AE184" i="1"/>
  <c r="AH184" i="1" s="1"/>
  <c r="AB191" i="3" s="1"/>
  <c r="X182" i="1" l="1"/>
  <c r="AE183" i="1"/>
  <c r="AH183" i="1" s="1"/>
  <c r="AB190" i="3" s="1"/>
  <c r="X181" i="1" l="1"/>
  <c r="AE182" i="1"/>
  <c r="AH182" i="1" s="1"/>
  <c r="AB189" i="3" s="1"/>
  <c r="X180" i="1" l="1"/>
  <c r="AE181" i="1"/>
  <c r="AH181" i="1" s="1"/>
  <c r="AB188" i="3" s="1"/>
  <c r="X179" i="1" l="1"/>
  <c r="AE180" i="1"/>
  <c r="AH180" i="1" s="1"/>
  <c r="AB187" i="3" s="1"/>
  <c r="X178" i="1" l="1"/>
  <c r="AE179" i="1"/>
  <c r="AH179" i="1" s="1"/>
  <c r="AB186" i="3" s="1"/>
  <c r="X177" i="1" l="1"/>
  <c r="AE178" i="1"/>
  <c r="AH178" i="1" s="1"/>
  <c r="AB185" i="3" s="1"/>
  <c r="X176" i="1" l="1"/>
  <c r="AE177" i="1"/>
  <c r="AH177" i="1" s="1"/>
  <c r="AB184" i="3" s="1"/>
  <c r="X175" i="1" l="1"/>
  <c r="AE176" i="1"/>
  <c r="AH176" i="1" s="1"/>
  <c r="AB183" i="3" s="1"/>
  <c r="X174" i="1" l="1"/>
  <c r="AE175" i="1"/>
  <c r="AH175" i="1" s="1"/>
  <c r="AB182" i="3" s="1"/>
  <c r="X173" i="1" l="1"/>
  <c r="AE174" i="1"/>
  <c r="AH174" i="1" s="1"/>
  <c r="AB181" i="3" s="1"/>
  <c r="X172" i="1" l="1"/>
  <c r="AE173" i="1"/>
  <c r="AH173" i="1" s="1"/>
  <c r="AB180" i="3" s="1"/>
  <c r="X171" i="1" l="1"/>
  <c r="AE172" i="1"/>
  <c r="AH172" i="1" s="1"/>
  <c r="AB179" i="3" s="1"/>
  <c r="X170" i="1" l="1"/>
  <c r="AE171" i="1"/>
  <c r="AH171" i="1" s="1"/>
  <c r="AB178" i="3" s="1"/>
  <c r="X169" i="1" l="1"/>
  <c r="AE170" i="1"/>
  <c r="AH170" i="1" s="1"/>
  <c r="AB177" i="3" s="1"/>
  <c r="X168" i="1" l="1"/>
  <c r="AE169" i="1"/>
  <c r="AH169" i="1" s="1"/>
  <c r="AB176" i="3" s="1"/>
  <c r="X167" i="1" l="1"/>
  <c r="AE168" i="1"/>
  <c r="AH168" i="1" s="1"/>
  <c r="AB175" i="3" s="1"/>
  <c r="X166" i="1" l="1"/>
  <c r="AE167" i="1"/>
  <c r="AH167" i="1" s="1"/>
  <c r="AB174" i="3" s="1"/>
  <c r="X165" i="1" l="1"/>
  <c r="AE166" i="1"/>
  <c r="AH166" i="1" s="1"/>
  <c r="AB173" i="3" s="1"/>
  <c r="X164" i="1" l="1"/>
  <c r="AE165" i="1"/>
  <c r="AH165" i="1" s="1"/>
  <c r="AB172" i="3" s="1"/>
  <c r="X163" i="1" l="1"/>
  <c r="AE164" i="1"/>
  <c r="AH164" i="1" s="1"/>
  <c r="AB171" i="3" s="1"/>
  <c r="X162" i="1" l="1"/>
  <c r="AE163" i="1"/>
  <c r="AH163" i="1" s="1"/>
  <c r="AB170" i="3" s="1"/>
  <c r="X161" i="1" l="1"/>
  <c r="AE162" i="1"/>
  <c r="AH162" i="1" s="1"/>
  <c r="AB169" i="3" s="1"/>
  <c r="X160" i="1" l="1"/>
  <c r="AE161" i="1"/>
  <c r="AH161" i="1" s="1"/>
  <c r="AB168" i="3" s="1"/>
  <c r="X159" i="1" l="1"/>
  <c r="AE160" i="1"/>
  <c r="AH160" i="1" s="1"/>
  <c r="AB167" i="3" s="1"/>
  <c r="X158" i="1" l="1"/>
  <c r="AE159" i="1"/>
  <c r="AH159" i="1" s="1"/>
  <c r="AB166" i="3" s="1"/>
  <c r="X157" i="1" l="1"/>
  <c r="AE158" i="1"/>
  <c r="AH158" i="1" s="1"/>
  <c r="AB165" i="3" s="1"/>
  <c r="X156" i="1" l="1"/>
  <c r="AE157" i="1"/>
  <c r="AH157" i="1" s="1"/>
  <c r="AB164" i="3" s="1"/>
  <c r="X155" i="1" l="1"/>
  <c r="AE156" i="1"/>
  <c r="AH156" i="1" s="1"/>
  <c r="AB163" i="3" s="1"/>
  <c r="X154" i="1" l="1"/>
  <c r="AE155" i="1"/>
  <c r="AH155" i="1" s="1"/>
  <c r="AB162" i="3" s="1"/>
  <c r="X153" i="1" l="1"/>
  <c r="AE154" i="1"/>
  <c r="AH154" i="1" s="1"/>
  <c r="AB161" i="3" s="1"/>
  <c r="X152" i="1" l="1"/>
  <c r="AE153" i="1"/>
  <c r="AH153" i="1" s="1"/>
  <c r="AB160" i="3" s="1"/>
  <c r="X151" i="1" l="1"/>
  <c r="AE152" i="1"/>
  <c r="AH152" i="1" s="1"/>
  <c r="AB159" i="3" s="1"/>
  <c r="X150" i="1" l="1"/>
  <c r="AE151" i="1"/>
  <c r="AH151" i="1" s="1"/>
  <c r="AB158" i="3" s="1"/>
  <c r="X149" i="1" l="1"/>
  <c r="AE150" i="1"/>
  <c r="AH150" i="1" s="1"/>
  <c r="AB157" i="3" s="1"/>
  <c r="X148" i="1" l="1"/>
  <c r="AE149" i="1"/>
  <c r="AH149" i="1" s="1"/>
  <c r="AB156" i="3" s="1"/>
  <c r="X147" i="1" l="1"/>
  <c r="AE148" i="1"/>
  <c r="AH148" i="1" s="1"/>
  <c r="AB155" i="3" s="1"/>
  <c r="X146" i="1" l="1"/>
  <c r="AE147" i="1"/>
  <c r="AH147" i="1" s="1"/>
  <c r="AB154" i="3" s="1"/>
  <c r="X145" i="1" l="1"/>
  <c r="AE146" i="1"/>
  <c r="AH146" i="1" s="1"/>
  <c r="AB153" i="3" s="1"/>
  <c r="X144" i="1" l="1"/>
  <c r="AE145" i="1"/>
  <c r="AH145" i="1" s="1"/>
  <c r="AB152" i="3" s="1"/>
  <c r="X143" i="1" l="1"/>
  <c r="AE144" i="1"/>
  <c r="AH144" i="1" s="1"/>
  <c r="AB151" i="3" s="1"/>
  <c r="X142" i="1" l="1"/>
  <c r="AE143" i="1"/>
  <c r="AH143" i="1" s="1"/>
  <c r="AB150" i="3" s="1"/>
  <c r="X141" i="1" l="1"/>
  <c r="AE142" i="1"/>
  <c r="AH142" i="1" s="1"/>
  <c r="AB149" i="3" s="1"/>
  <c r="X140" i="1" l="1"/>
  <c r="AE141" i="1"/>
  <c r="AH141" i="1" s="1"/>
  <c r="AB148" i="3" s="1"/>
  <c r="X139" i="1" l="1"/>
  <c r="AE140" i="1"/>
  <c r="AH140" i="1" s="1"/>
  <c r="AB147" i="3" s="1"/>
  <c r="X138" i="1" l="1"/>
  <c r="AE139" i="1"/>
  <c r="AH139" i="1" s="1"/>
  <c r="AB146" i="3" s="1"/>
  <c r="X137" i="1" l="1"/>
  <c r="AE138" i="1"/>
  <c r="AH138" i="1" s="1"/>
  <c r="AB145" i="3" s="1"/>
  <c r="X136" i="1" l="1"/>
  <c r="AE137" i="1"/>
  <c r="AH137" i="1" s="1"/>
  <c r="AB144" i="3" s="1"/>
  <c r="X135" i="1" l="1"/>
  <c r="AE136" i="1"/>
  <c r="AH136" i="1" s="1"/>
  <c r="AB143" i="3" s="1"/>
  <c r="X134" i="1" l="1"/>
  <c r="AE135" i="1"/>
  <c r="AH135" i="1" s="1"/>
  <c r="AB142" i="3" s="1"/>
  <c r="X133" i="1" l="1"/>
  <c r="AE134" i="1"/>
  <c r="AH134" i="1" s="1"/>
  <c r="AB141" i="3" s="1"/>
  <c r="X132" i="1" l="1"/>
  <c r="AE133" i="1"/>
  <c r="AH133" i="1" s="1"/>
  <c r="AB140" i="3" s="1"/>
  <c r="X131" i="1" l="1"/>
  <c r="AE132" i="1"/>
  <c r="AH132" i="1" s="1"/>
  <c r="AB139" i="3" s="1"/>
  <c r="X130" i="1" l="1"/>
  <c r="AE131" i="1"/>
  <c r="AH131" i="1" s="1"/>
  <c r="AB138" i="3" s="1"/>
  <c r="X129" i="1" l="1"/>
  <c r="AE130" i="1"/>
  <c r="AH130" i="1" s="1"/>
  <c r="AB137" i="3" s="1"/>
  <c r="X128" i="1" l="1"/>
  <c r="AE129" i="1"/>
  <c r="AH129" i="1" s="1"/>
  <c r="AB136" i="3" s="1"/>
  <c r="X127" i="1" l="1"/>
  <c r="AE128" i="1"/>
  <c r="AH128" i="1" s="1"/>
  <c r="AB135" i="3" s="1"/>
  <c r="X126" i="1" l="1"/>
  <c r="AE127" i="1"/>
  <c r="AH127" i="1" s="1"/>
  <c r="AB134" i="3" s="1"/>
  <c r="X125" i="1" l="1"/>
  <c r="AE126" i="1"/>
  <c r="AH126" i="1" s="1"/>
  <c r="AB133" i="3" s="1"/>
  <c r="X124" i="1" l="1"/>
  <c r="AE125" i="1"/>
  <c r="AH125" i="1" s="1"/>
  <c r="AB132" i="3" s="1"/>
  <c r="X123" i="1" l="1"/>
  <c r="AE124" i="1"/>
  <c r="AH124" i="1" s="1"/>
  <c r="AB131" i="3" s="1"/>
  <c r="X122" i="1" l="1"/>
  <c r="AE123" i="1"/>
  <c r="AH123" i="1" s="1"/>
  <c r="AB130" i="3" s="1"/>
  <c r="X121" i="1" l="1"/>
  <c r="AE122" i="1"/>
  <c r="AH122" i="1" s="1"/>
  <c r="AB129" i="3" s="1"/>
  <c r="X120" i="1" l="1"/>
  <c r="AE121" i="1"/>
  <c r="AH121" i="1" s="1"/>
  <c r="AB128" i="3" s="1"/>
  <c r="X119" i="1" l="1"/>
  <c r="AE120" i="1"/>
  <c r="AH120" i="1" s="1"/>
  <c r="AB127" i="3" s="1"/>
  <c r="X118" i="1" l="1"/>
  <c r="AE119" i="1"/>
  <c r="AH119" i="1" s="1"/>
  <c r="AB126" i="3" s="1"/>
  <c r="X117" i="1" l="1"/>
  <c r="AE118" i="1"/>
  <c r="AH118" i="1" s="1"/>
  <c r="AB125" i="3" s="1"/>
  <c r="X116" i="1" l="1"/>
  <c r="AE117" i="1"/>
  <c r="AH117" i="1" s="1"/>
  <c r="AB124" i="3" s="1"/>
  <c r="X115" i="1" l="1"/>
  <c r="AE116" i="1"/>
  <c r="AH116" i="1" s="1"/>
  <c r="AB123" i="3" s="1"/>
  <c r="X114" i="1" l="1"/>
  <c r="AE115" i="1"/>
  <c r="AH115" i="1" s="1"/>
  <c r="AB122" i="3" s="1"/>
  <c r="X113" i="1" l="1"/>
  <c r="AE114" i="1"/>
  <c r="AH114" i="1" s="1"/>
  <c r="AB121" i="3" s="1"/>
  <c r="X112" i="1" l="1"/>
  <c r="AE113" i="1"/>
  <c r="AH113" i="1" s="1"/>
  <c r="AB120" i="3" s="1"/>
  <c r="X111" i="1" l="1"/>
  <c r="AE112" i="1"/>
  <c r="AH112" i="1" s="1"/>
  <c r="AB119" i="3" s="1"/>
  <c r="X110" i="1" l="1"/>
  <c r="AE111" i="1"/>
  <c r="AH111" i="1" s="1"/>
  <c r="AB118" i="3" s="1"/>
  <c r="X109" i="1" l="1"/>
  <c r="AE110" i="1"/>
  <c r="AH110" i="1" s="1"/>
  <c r="AB117" i="3" s="1"/>
  <c r="X108" i="1" l="1"/>
  <c r="AE109" i="1"/>
  <c r="AH109" i="1" s="1"/>
  <c r="AB116" i="3" s="1"/>
  <c r="X107" i="1" l="1"/>
  <c r="AE108" i="1"/>
  <c r="AH108" i="1" s="1"/>
  <c r="AB115" i="3" s="1"/>
  <c r="X106" i="1" l="1"/>
  <c r="AE107" i="1"/>
  <c r="AH107" i="1" s="1"/>
  <c r="AB114" i="3" s="1"/>
  <c r="X105" i="1" l="1"/>
  <c r="AE106" i="1"/>
  <c r="AH106" i="1" s="1"/>
  <c r="AB113" i="3" s="1"/>
  <c r="X104" i="1" l="1"/>
  <c r="AE105" i="1"/>
  <c r="AH105" i="1" s="1"/>
  <c r="AB112" i="3" s="1"/>
  <c r="X103" i="1" l="1"/>
  <c r="AE104" i="1"/>
  <c r="AH104" i="1" s="1"/>
  <c r="AB111" i="3" s="1"/>
  <c r="X102" i="1" l="1"/>
  <c r="AE103" i="1"/>
  <c r="AH103" i="1" s="1"/>
  <c r="AB110" i="3" s="1"/>
  <c r="X101" i="1" l="1"/>
  <c r="AE102" i="1"/>
  <c r="AH102" i="1" s="1"/>
  <c r="AB109" i="3" s="1"/>
  <c r="X100" i="1" l="1"/>
  <c r="AE101" i="1"/>
  <c r="AH101" i="1" s="1"/>
  <c r="AB108" i="3" s="1"/>
  <c r="X99" i="1" l="1"/>
  <c r="AE100" i="1"/>
  <c r="AH100" i="1" s="1"/>
  <c r="AB107" i="3" s="1"/>
  <c r="X98" i="1" l="1"/>
  <c r="AE99" i="1"/>
  <c r="AH99" i="1" s="1"/>
  <c r="AB106" i="3" s="1"/>
  <c r="X97" i="1" l="1"/>
  <c r="AE98" i="1"/>
  <c r="AH98" i="1" s="1"/>
  <c r="AB105" i="3" s="1"/>
  <c r="X96" i="1" l="1"/>
  <c r="AE97" i="1"/>
  <c r="AH97" i="1" s="1"/>
  <c r="AB104" i="3" s="1"/>
  <c r="X95" i="1" l="1"/>
  <c r="AE96" i="1"/>
  <c r="AH96" i="1" s="1"/>
  <c r="AB103" i="3" s="1"/>
  <c r="X94" i="1" l="1"/>
  <c r="AE95" i="1"/>
  <c r="AH95" i="1" s="1"/>
  <c r="AB102" i="3" s="1"/>
  <c r="X93" i="1" l="1"/>
  <c r="AE94" i="1"/>
  <c r="AH94" i="1" s="1"/>
  <c r="AB101" i="3" s="1"/>
  <c r="X92" i="1" l="1"/>
  <c r="AE93" i="1"/>
  <c r="AH93" i="1" s="1"/>
  <c r="AB100" i="3" s="1"/>
  <c r="X91" i="1" l="1"/>
  <c r="AE92" i="1"/>
  <c r="AH92" i="1" s="1"/>
  <c r="AB99" i="3" s="1"/>
  <c r="X90" i="1" l="1"/>
  <c r="AE91" i="1"/>
  <c r="AH91" i="1" s="1"/>
  <c r="AB98" i="3" s="1"/>
  <c r="X89" i="1" l="1"/>
  <c r="AE90" i="1"/>
  <c r="AH90" i="1" s="1"/>
  <c r="AB97" i="3" s="1"/>
  <c r="X88" i="1" l="1"/>
  <c r="AE89" i="1"/>
  <c r="AH89" i="1" s="1"/>
  <c r="AB96" i="3" s="1"/>
  <c r="X87" i="1" l="1"/>
  <c r="AE88" i="1"/>
  <c r="AH88" i="1" s="1"/>
  <c r="AB95" i="3" s="1"/>
  <c r="X86" i="1" l="1"/>
  <c r="AE87" i="1"/>
  <c r="AH87" i="1" s="1"/>
  <c r="AB94" i="3" s="1"/>
  <c r="X85" i="1" l="1"/>
  <c r="AE86" i="1"/>
  <c r="AH86" i="1" s="1"/>
  <c r="AB93" i="3" s="1"/>
  <c r="X84" i="1" l="1"/>
  <c r="AE85" i="1"/>
  <c r="AH85" i="1" s="1"/>
  <c r="AB92" i="3" s="1"/>
  <c r="X83" i="1" l="1"/>
  <c r="AE84" i="1"/>
  <c r="AH84" i="1" s="1"/>
  <c r="AB91" i="3" s="1"/>
  <c r="X82" i="1" l="1"/>
  <c r="AE83" i="1"/>
  <c r="AH83" i="1" s="1"/>
  <c r="AB90" i="3" s="1"/>
  <c r="X81" i="1" l="1"/>
  <c r="AE82" i="1"/>
  <c r="AH82" i="1" s="1"/>
  <c r="AB89" i="3" s="1"/>
  <c r="X80" i="1" l="1"/>
  <c r="AE81" i="1"/>
  <c r="AH81" i="1" s="1"/>
  <c r="AB88" i="3" s="1"/>
  <c r="X79" i="1" l="1"/>
  <c r="AE80" i="1"/>
  <c r="AH80" i="1" s="1"/>
  <c r="AB87" i="3" s="1"/>
  <c r="X78" i="1" l="1"/>
  <c r="AE79" i="1"/>
  <c r="AH79" i="1" s="1"/>
  <c r="AB86" i="3" s="1"/>
  <c r="X77" i="1" l="1"/>
  <c r="AE78" i="1"/>
  <c r="AH78" i="1" s="1"/>
  <c r="AB85" i="3" s="1"/>
  <c r="X76" i="1" l="1"/>
  <c r="AE77" i="1"/>
  <c r="AH77" i="1" s="1"/>
  <c r="AB84" i="3" s="1"/>
  <c r="X75" i="1" l="1"/>
  <c r="AE76" i="1"/>
  <c r="AH76" i="1" s="1"/>
  <c r="AB83" i="3" s="1"/>
  <c r="X74" i="1" l="1"/>
  <c r="AE75" i="1"/>
  <c r="AH75" i="1" s="1"/>
  <c r="AB82" i="3" s="1"/>
  <c r="X73" i="1" l="1"/>
  <c r="AE74" i="1"/>
  <c r="AH74" i="1" s="1"/>
  <c r="AB81" i="3" s="1"/>
  <c r="X72" i="1" l="1"/>
  <c r="AE73" i="1"/>
  <c r="AH73" i="1" s="1"/>
  <c r="AB80" i="3" s="1"/>
  <c r="X71" i="1" l="1"/>
  <c r="AE72" i="1"/>
  <c r="AH72" i="1" s="1"/>
  <c r="AB79" i="3" s="1"/>
  <c r="X70" i="1" l="1"/>
  <c r="AE71" i="1"/>
  <c r="AH71" i="1" s="1"/>
  <c r="AB78" i="3" s="1"/>
  <c r="X69" i="1" l="1"/>
  <c r="AE70" i="1"/>
  <c r="AH70" i="1" s="1"/>
  <c r="AB77" i="3" s="1"/>
  <c r="X68" i="1" l="1"/>
  <c r="AE69" i="1"/>
  <c r="AH69" i="1" s="1"/>
  <c r="AB76" i="3" s="1"/>
  <c r="X67" i="1" l="1"/>
  <c r="AE68" i="1"/>
  <c r="AH68" i="1" s="1"/>
  <c r="AB75" i="3" s="1"/>
  <c r="X66" i="1" l="1"/>
  <c r="AE67" i="1"/>
  <c r="AH67" i="1" s="1"/>
  <c r="AB74" i="3" s="1"/>
  <c r="X65" i="1" l="1"/>
  <c r="AE66" i="1"/>
  <c r="AH66" i="1" s="1"/>
  <c r="AB73" i="3" s="1"/>
  <c r="X64" i="1" l="1"/>
  <c r="AE65" i="1"/>
  <c r="AH65" i="1" s="1"/>
  <c r="AB72" i="3" s="1"/>
  <c r="X63" i="1" l="1"/>
  <c r="AE64" i="1"/>
  <c r="AH64" i="1" s="1"/>
  <c r="AB71" i="3" s="1"/>
  <c r="X62" i="1" l="1"/>
  <c r="AE63" i="1"/>
  <c r="AH63" i="1" s="1"/>
  <c r="AB70" i="3" s="1"/>
  <c r="X61" i="1" l="1"/>
  <c r="AE62" i="1"/>
  <c r="AH62" i="1" s="1"/>
  <c r="AB69" i="3" s="1"/>
  <c r="X60" i="1" l="1"/>
  <c r="AE61" i="1"/>
  <c r="AH61" i="1" s="1"/>
  <c r="AB68" i="3" s="1"/>
  <c r="X59" i="1" l="1"/>
  <c r="AE60" i="1"/>
  <c r="AH60" i="1" s="1"/>
  <c r="AB67" i="3" s="1"/>
  <c r="X58" i="1" l="1"/>
  <c r="AE59" i="1"/>
  <c r="AH59" i="1" s="1"/>
  <c r="AB66" i="3" s="1"/>
  <c r="X57" i="1" l="1"/>
  <c r="AE58" i="1"/>
  <c r="AH58" i="1" s="1"/>
  <c r="AB65" i="3" s="1"/>
  <c r="X56" i="1" l="1"/>
  <c r="AE57" i="1"/>
  <c r="AH57" i="1" s="1"/>
  <c r="AB64" i="3" s="1"/>
  <c r="X55" i="1" l="1"/>
  <c r="AE56" i="1"/>
  <c r="AH56" i="1" s="1"/>
  <c r="AB63" i="3" s="1"/>
  <c r="X54" i="1" l="1"/>
  <c r="AE55" i="1"/>
  <c r="AH55" i="1" s="1"/>
  <c r="AB62" i="3" s="1"/>
  <c r="X53" i="1" l="1"/>
  <c r="AE54" i="1"/>
  <c r="AH54" i="1" s="1"/>
  <c r="AB61" i="3" s="1"/>
  <c r="X52" i="1" l="1"/>
  <c r="AE53" i="1"/>
  <c r="AH53" i="1" s="1"/>
  <c r="AB60" i="3" s="1"/>
  <c r="X51" i="1" l="1"/>
  <c r="AE52" i="1"/>
  <c r="AH52" i="1" s="1"/>
  <c r="AB59" i="3" s="1"/>
  <c r="X50" i="1" l="1"/>
  <c r="AE51" i="1"/>
  <c r="AH51" i="1" s="1"/>
  <c r="AB58" i="3" s="1"/>
  <c r="X49" i="1" l="1"/>
  <c r="AE50" i="1"/>
  <c r="AH50" i="1" s="1"/>
  <c r="AB57" i="3" s="1"/>
  <c r="X48" i="1" l="1"/>
  <c r="AE49" i="1"/>
  <c r="AH49" i="1" s="1"/>
  <c r="AB56" i="3" s="1"/>
  <c r="X47" i="1" l="1"/>
  <c r="AE48" i="1"/>
  <c r="AH48" i="1" s="1"/>
  <c r="AB55" i="3" s="1"/>
  <c r="X46" i="1" l="1"/>
  <c r="AE47" i="1"/>
  <c r="AH47" i="1" s="1"/>
  <c r="AB54" i="3" s="1"/>
  <c r="X45" i="1" l="1"/>
  <c r="AE46" i="1"/>
  <c r="AH46" i="1" s="1"/>
  <c r="AB53" i="3" s="1"/>
  <c r="X44" i="1" l="1"/>
  <c r="AE45" i="1"/>
  <c r="AH45" i="1" s="1"/>
  <c r="AB52" i="3" s="1"/>
  <c r="X43" i="1" l="1"/>
  <c r="AE44" i="1"/>
  <c r="AH44" i="1" s="1"/>
  <c r="AB51" i="3" s="1"/>
  <c r="X42" i="1" l="1"/>
  <c r="AE43" i="1"/>
  <c r="AH43" i="1" s="1"/>
  <c r="AB50" i="3" s="1"/>
  <c r="X41" i="1" l="1"/>
  <c r="AE42" i="1"/>
  <c r="AH42" i="1" s="1"/>
  <c r="AB49" i="3" s="1"/>
  <c r="X40" i="1" l="1"/>
  <c r="AE41" i="1"/>
  <c r="AH41" i="1" s="1"/>
  <c r="AB48" i="3" s="1"/>
  <c r="X39" i="1" l="1"/>
  <c r="AE40" i="1"/>
  <c r="AH40" i="1" s="1"/>
  <c r="AB47" i="3" s="1"/>
  <c r="X38" i="1" l="1"/>
  <c r="AE39" i="1"/>
  <c r="AH39" i="1" s="1"/>
  <c r="AB46" i="3" s="1"/>
  <c r="X37" i="1" l="1"/>
  <c r="AE38" i="1"/>
  <c r="AH38" i="1" s="1"/>
  <c r="AB45" i="3" s="1"/>
  <c r="X36" i="1" l="1"/>
  <c r="AE37" i="1"/>
  <c r="AH37" i="1" s="1"/>
  <c r="AB44" i="3" s="1"/>
  <c r="X35" i="1" l="1"/>
  <c r="AE36" i="1"/>
  <c r="AH36" i="1" s="1"/>
  <c r="AB43" i="3" s="1"/>
  <c r="X34" i="1" l="1"/>
  <c r="AE35" i="1"/>
  <c r="AH35" i="1" s="1"/>
  <c r="AB42" i="3" s="1"/>
  <c r="X33" i="1" l="1"/>
  <c r="AE34" i="1"/>
  <c r="AH34" i="1" s="1"/>
  <c r="AB41" i="3" s="1"/>
  <c r="X32" i="1" l="1"/>
  <c r="AE33" i="1"/>
  <c r="AH33" i="1" s="1"/>
  <c r="AB40" i="3" s="1"/>
  <c r="X31" i="1" l="1"/>
  <c r="AE32" i="1"/>
  <c r="AH32" i="1" s="1"/>
  <c r="X30" i="1" l="1"/>
  <c r="AE31" i="1"/>
  <c r="AH31" i="1" s="1"/>
  <c r="X29" i="1" l="1"/>
  <c r="AE30" i="1"/>
  <c r="AH30" i="1" s="1"/>
  <c r="X28" i="1" l="1"/>
  <c r="AE29" i="1"/>
  <c r="AH29" i="1" s="1"/>
  <c r="X27" i="1" l="1"/>
  <c r="AE28" i="1"/>
  <c r="AH28" i="1" s="1"/>
  <c r="X26" i="1" l="1"/>
  <c r="AE27" i="1"/>
  <c r="AH27" i="1" s="1"/>
  <c r="X25" i="1" l="1"/>
  <c r="AE26" i="1"/>
  <c r="AH26" i="1" s="1"/>
  <c r="AB36" i="3" s="1"/>
  <c r="X24" i="1" l="1"/>
  <c r="AE25" i="1"/>
  <c r="AH25" i="1" s="1"/>
  <c r="AB33" i="3" s="1"/>
  <c r="X23" i="1" l="1"/>
  <c r="AE24" i="1"/>
  <c r="AH24" i="1" s="1"/>
  <c r="AB31" i="3" l="1"/>
  <c r="X22" i="1"/>
  <c r="AE23" i="1"/>
  <c r="AH23" i="1" s="1"/>
  <c r="X21" i="1" l="1"/>
  <c r="AE22" i="1"/>
  <c r="AH22" i="1" s="1"/>
  <c r="X20" i="1" l="1"/>
  <c r="AE21" i="1"/>
  <c r="AH21" i="1" s="1"/>
  <c r="AB38" i="3" s="1"/>
  <c r="X19" i="1" l="1"/>
  <c r="AE20" i="1"/>
  <c r="AH20" i="1" s="1"/>
  <c r="AB30" i="3" s="1"/>
  <c r="X18" i="1" l="1"/>
  <c r="AE19" i="1"/>
  <c r="AH19" i="1" s="1"/>
  <c r="AB26" i="3" l="1"/>
  <c r="X17" i="1"/>
  <c r="AE18" i="1"/>
  <c r="AH18" i="1" s="1"/>
  <c r="AB34" i="3" l="1"/>
  <c r="AB25" i="3"/>
  <c r="X16" i="1"/>
  <c r="AE16" i="1" s="1"/>
  <c r="AH16" i="1" s="1"/>
  <c r="AE17" i="1"/>
  <c r="AH17" i="1" s="1"/>
  <c r="AB23" i="3" l="1"/>
  <c r="X15" i="1"/>
  <c r="X14" i="1" l="1"/>
  <c r="AE15" i="1"/>
  <c r="AH15" i="1" s="1"/>
  <c r="AB27" i="3" l="1"/>
  <c r="AB22" i="3"/>
  <c r="X13" i="1"/>
  <c r="AE14" i="1"/>
  <c r="AH14" i="1" s="1"/>
  <c r="AB21" i="3" s="1"/>
  <c r="X12" i="1" l="1"/>
  <c r="AE13" i="1"/>
  <c r="AH13" i="1" s="1"/>
  <c r="X11" i="1" l="1"/>
  <c r="AE12" i="1"/>
  <c r="AH12" i="1" s="1"/>
  <c r="AB24" i="3" l="1"/>
  <c r="AB19" i="3"/>
  <c r="X10" i="1"/>
  <c r="AE11" i="1"/>
  <c r="AH11" i="1" s="1"/>
  <c r="X9" i="1" l="1"/>
  <c r="AE10" i="1"/>
  <c r="AH10" i="1" s="1"/>
  <c r="AB39" i="3" l="1"/>
  <c r="AB17" i="3"/>
  <c r="X8" i="1"/>
  <c r="AE9" i="1"/>
  <c r="AH9" i="1" s="1"/>
  <c r="AB20" i="3" l="1"/>
  <c r="AB16" i="3"/>
  <c r="X7" i="1"/>
  <c r="AE8" i="1"/>
  <c r="AH8" i="1" s="1"/>
  <c r="AB29" i="3" l="1"/>
  <c r="AB15" i="3"/>
  <c r="X6" i="1"/>
  <c r="AE7" i="1"/>
  <c r="AH7" i="1" s="1"/>
  <c r="AB37" i="3" l="1"/>
  <c r="AB14" i="3"/>
  <c r="X5" i="1"/>
  <c r="AE6" i="1"/>
  <c r="AH6" i="1" s="1"/>
  <c r="AB28" i="3" l="1"/>
  <c r="AB13" i="3"/>
  <c r="X4" i="1"/>
  <c r="X3" i="1" s="1"/>
  <c r="AE5" i="1"/>
  <c r="AH5" i="1" s="1"/>
  <c r="AB32" i="3" l="1"/>
  <c r="AE3" i="1"/>
  <c r="AE4" i="1"/>
  <c r="AH4" i="1" s="1"/>
  <c r="AB12" i="3" s="1"/>
  <c r="AQ15" i="6"/>
  <c r="BK13" i="6" s="1"/>
  <c r="AB18" i="3" l="1"/>
  <c r="AB11" i="3"/>
  <c r="AH3" i="1"/>
  <c r="AM14" i="1"/>
  <c r="AM18" i="1"/>
  <c r="AM22" i="1"/>
  <c r="AM21" i="1"/>
  <c r="AM15" i="1"/>
  <c r="AM19" i="1"/>
  <c r="AM13" i="1"/>
  <c r="AM16" i="1"/>
  <c r="AM20" i="1"/>
  <c r="AM17" i="1"/>
  <c r="D61" i="4"/>
  <c r="D57" i="4"/>
  <c r="D53" i="4"/>
  <c r="B59" i="4"/>
  <c r="B55" i="4"/>
  <c r="D58" i="4"/>
  <c r="B60" i="4"/>
  <c r="B56" i="4"/>
  <c r="B52" i="4"/>
  <c r="D60" i="4"/>
  <c r="D56" i="4"/>
  <c r="D52" i="4"/>
  <c r="B58" i="4"/>
  <c r="B54" i="4"/>
  <c r="D59" i="4"/>
  <c r="D55" i="4"/>
  <c r="B61" i="4"/>
  <c r="B57" i="4"/>
  <c r="B53" i="4"/>
  <c r="D54" i="4"/>
  <c r="AU15" i="6"/>
  <c r="S15" i="6"/>
  <c r="BE13" i="6" s="1"/>
  <c r="AE15" i="6"/>
  <c r="BH13" i="6" s="1"/>
  <c r="W15" i="6"/>
  <c r="BF13" i="6" s="1"/>
  <c r="P15" i="6"/>
  <c r="AA15" i="6"/>
  <c r="BG13" i="6" s="1"/>
  <c r="AM15" i="6"/>
  <c r="BJ13" i="6" s="1"/>
  <c r="AI15" i="6"/>
  <c r="BI13" i="6" s="1"/>
  <c r="AX15" i="6" l="1"/>
  <c r="AB35" i="3"/>
  <c r="AB10" i="3"/>
  <c r="AI61" i="4"/>
  <c r="BI57" i="4" s="1"/>
  <c r="W61" i="4"/>
  <c r="BF57" i="4" s="1"/>
  <c r="AU61" i="4"/>
  <c r="AM61" i="4"/>
  <c r="BJ57" i="4" s="1"/>
  <c r="F61" i="4"/>
  <c r="AX61" i="4" s="1"/>
  <c r="AQ61" i="4"/>
  <c r="BK57" i="4" s="1"/>
  <c r="AE61" i="4"/>
  <c r="BH57" i="4" s="1"/>
  <c r="AA61" i="4"/>
  <c r="BG57" i="4" s="1"/>
  <c r="P61" i="4"/>
  <c r="S61" i="4"/>
  <c r="BE57" i="4" s="1"/>
  <c r="S54" i="4"/>
  <c r="BE50" i="4" s="1"/>
  <c r="AA54" i="4"/>
  <c r="BG50" i="4" s="1"/>
  <c r="AQ54" i="4"/>
  <c r="BK50" i="4" s="1"/>
  <c r="W54" i="4"/>
  <c r="BF50" i="4" s="1"/>
  <c r="AE54" i="4"/>
  <c r="BH50" i="4" s="1"/>
  <c r="F54" i="4"/>
  <c r="AX54" i="4" s="1"/>
  <c r="P54" i="4"/>
  <c r="AU54" i="4"/>
  <c r="AM54" i="4"/>
  <c r="BJ50" i="4" s="1"/>
  <c r="AI54" i="4"/>
  <c r="BI50" i="4" s="1"/>
  <c r="AU55" i="4"/>
  <c r="AQ55" i="4"/>
  <c r="BK51" i="4" s="1"/>
  <c r="W55" i="4"/>
  <c r="BF51" i="4" s="1"/>
  <c r="F55" i="4"/>
  <c r="AX55" i="4" s="1"/>
  <c r="P55" i="4"/>
  <c r="S55" i="4"/>
  <c r="BE51" i="4" s="1"/>
  <c r="AM55" i="4"/>
  <c r="BJ51" i="4" s="1"/>
  <c r="AA55" i="4"/>
  <c r="BG51" i="4" s="1"/>
  <c r="AE55" i="4"/>
  <c r="BH51" i="4" s="1"/>
  <c r="AI55" i="4"/>
  <c r="BI51" i="4" s="1"/>
  <c r="AI52" i="4"/>
  <c r="BI48" i="4" s="1"/>
  <c r="AA52" i="4"/>
  <c r="BG48" i="4" s="1"/>
  <c r="AU52" i="4"/>
  <c r="AQ52" i="4"/>
  <c r="BK48" i="4" s="1"/>
  <c r="AM52" i="4"/>
  <c r="BJ48" i="4" s="1"/>
  <c r="W52" i="4"/>
  <c r="BF48" i="4" s="1"/>
  <c r="F52" i="4"/>
  <c r="AX52" i="4" s="1"/>
  <c r="AE52" i="4"/>
  <c r="BH48" i="4" s="1"/>
  <c r="S52" i="4"/>
  <c r="BE48" i="4" s="1"/>
  <c r="P52" i="4"/>
  <c r="AO17" i="1"/>
  <c r="AS17" i="1"/>
  <c r="AP17" i="1"/>
  <c r="AT17" i="1"/>
  <c r="AN17" i="1"/>
  <c r="AQ17" i="1"/>
  <c r="AR17" i="1"/>
  <c r="AO19" i="1"/>
  <c r="AS19" i="1"/>
  <c r="AN19" i="1"/>
  <c r="AP19" i="1"/>
  <c r="AT19" i="1"/>
  <c r="AQ19" i="1"/>
  <c r="AR19" i="1"/>
  <c r="AQ18" i="1"/>
  <c r="AT18" i="1"/>
  <c r="AR18" i="1"/>
  <c r="AP18" i="1"/>
  <c r="AO18" i="1"/>
  <c r="AS18" i="1"/>
  <c r="AN18" i="1"/>
  <c r="AO13" i="1"/>
  <c r="AS13" i="1"/>
  <c r="AR13" i="1"/>
  <c r="AP13" i="1"/>
  <c r="AT13" i="1"/>
  <c r="AN13" i="1"/>
  <c r="AQ13" i="1"/>
  <c r="P59" i="4"/>
  <c r="AU59" i="4"/>
  <c r="S59" i="4"/>
  <c r="BE55" i="4" s="1"/>
  <c r="AA59" i="4"/>
  <c r="BG55" i="4" s="1"/>
  <c r="AQ59" i="4"/>
  <c r="BK55" i="4" s="1"/>
  <c r="AI59" i="4"/>
  <c r="BI55" i="4" s="1"/>
  <c r="F59" i="4"/>
  <c r="AX59" i="4" s="1"/>
  <c r="AE59" i="4"/>
  <c r="BH55" i="4" s="1"/>
  <c r="W59" i="4"/>
  <c r="BF55" i="4" s="1"/>
  <c r="AM59" i="4"/>
  <c r="BJ55" i="4" s="1"/>
  <c r="AI56" i="4"/>
  <c r="BI52" i="4" s="1"/>
  <c r="F56" i="4"/>
  <c r="AX56" i="4" s="1"/>
  <c r="AM56" i="4"/>
  <c r="BJ52" i="4" s="1"/>
  <c r="P56" i="4"/>
  <c r="AQ56" i="4"/>
  <c r="BK52" i="4" s="1"/>
  <c r="AE56" i="4"/>
  <c r="BH52" i="4" s="1"/>
  <c r="AA56" i="4"/>
  <c r="BG52" i="4" s="1"/>
  <c r="S56" i="4"/>
  <c r="BE52" i="4" s="1"/>
  <c r="AU56" i="4"/>
  <c r="W56" i="4"/>
  <c r="BF52" i="4" s="1"/>
  <c r="AI53" i="4"/>
  <c r="BI49" i="4" s="1"/>
  <c r="W53" i="4"/>
  <c r="BF49" i="4" s="1"/>
  <c r="AU53" i="4"/>
  <c r="AQ53" i="4"/>
  <c r="BK49" i="4" s="1"/>
  <c r="AE53" i="4"/>
  <c r="BH49" i="4" s="1"/>
  <c r="F53" i="4"/>
  <c r="AX53" i="4" s="1"/>
  <c r="AM53" i="4"/>
  <c r="BJ49" i="4" s="1"/>
  <c r="AA53" i="4"/>
  <c r="BG49" i="4" s="1"/>
  <c r="P53" i="4"/>
  <c r="S53" i="4"/>
  <c r="BE49" i="4" s="1"/>
  <c r="AQ20" i="1"/>
  <c r="AN20" i="1"/>
  <c r="AR20" i="1"/>
  <c r="AP20" i="1"/>
  <c r="AO20" i="1"/>
  <c r="AS20" i="1"/>
  <c r="AT20" i="1"/>
  <c r="AO15" i="1"/>
  <c r="AS15" i="1"/>
  <c r="AP15" i="1"/>
  <c r="AT15" i="1"/>
  <c r="AQ15" i="1"/>
  <c r="AR15" i="1"/>
  <c r="AN15" i="1"/>
  <c r="AQ14" i="1"/>
  <c r="AT14" i="1"/>
  <c r="AR14" i="1"/>
  <c r="AP14" i="1"/>
  <c r="AO14" i="1"/>
  <c r="AS14" i="1"/>
  <c r="AN14" i="1"/>
  <c r="AQ22" i="1"/>
  <c r="AR22" i="1"/>
  <c r="AP22" i="1"/>
  <c r="AO22" i="1"/>
  <c r="AS22" i="1"/>
  <c r="AN22" i="1"/>
  <c r="AT22" i="1"/>
  <c r="AA60" i="4"/>
  <c r="BG56" i="4" s="1"/>
  <c r="AU60" i="4"/>
  <c r="S60" i="4"/>
  <c r="BE56" i="4" s="1"/>
  <c r="AQ60" i="4"/>
  <c r="BK56" i="4" s="1"/>
  <c r="AI60" i="4"/>
  <c r="BI56" i="4" s="1"/>
  <c r="W60" i="4"/>
  <c r="BF56" i="4" s="1"/>
  <c r="AM60" i="4"/>
  <c r="BJ56" i="4" s="1"/>
  <c r="P60" i="4"/>
  <c r="F60" i="4"/>
  <c r="AX60" i="4" s="1"/>
  <c r="AE60" i="4"/>
  <c r="BH56" i="4" s="1"/>
  <c r="AQ58" i="4"/>
  <c r="BK54" i="4" s="1"/>
  <c r="AA58" i="4"/>
  <c r="BG54" i="4" s="1"/>
  <c r="F58" i="4"/>
  <c r="AX58" i="4" s="1"/>
  <c r="AM58" i="4"/>
  <c r="BJ54" i="4" s="1"/>
  <c r="AU58" i="4"/>
  <c r="P58" i="4"/>
  <c r="S58" i="4"/>
  <c r="BE54" i="4" s="1"/>
  <c r="AI58" i="4"/>
  <c r="BI54" i="4" s="1"/>
  <c r="W58" i="4"/>
  <c r="BF54" i="4" s="1"/>
  <c r="AE58" i="4"/>
  <c r="BH54" i="4" s="1"/>
  <c r="AI57" i="4"/>
  <c r="BI53" i="4" s="1"/>
  <c r="AA57" i="4"/>
  <c r="BG53" i="4" s="1"/>
  <c r="AE57" i="4"/>
  <c r="BH53" i="4" s="1"/>
  <c r="S57" i="4"/>
  <c r="BE53" i="4" s="1"/>
  <c r="AQ57" i="4"/>
  <c r="BK53" i="4" s="1"/>
  <c r="AM57" i="4"/>
  <c r="BJ53" i="4" s="1"/>
  <c r="AU57" i="4"/>
  <c r="F57" i="4"/>
  <c r="AX57" i="4" s="1"/>
  <c r="P57" i="4"/>
  <c r="W57" i="4"/>
  <c r="BF53" i="4" s="1"/>
  <c r="AQ16" i="1"/>
  <c r="AN16" i="1"/>
  <c r="AT16" i="1"/>
  <c r="AR16" i="1"/>
  <c r="AP16" i="1"/>
  <c r="AO16" i="1"/>
  <c r="AS16" i="1"/>
  <c r="AO21" i="1"/>
  <c r="AS21" i="1"/>
  <c r="AR21" i="1"/>
  <c r="AP21" i="1"/>
  <c r="AT21" i="1"/>
  <c r="AN21" i="1"/>
  <c r="AQ21" i="1"/>
  <c r="AI32" i="5" l="1"/>
  <c r="BJ30" i="5" s="1"/>
  <c r="AI37" i="5"/>
  <c r="BJ35" i="5" s="1"/>
  <c r="AI33" i="5"/>
  <c r="BJ31" i="5" s="1"/>
  <c r="AI34" i="5"/>
  <c r="BJ32" i="5" s="1"/>
  <c r="AI35" i="5"/>
  <c r="BJ33" i="5" s="1"/>
  <c r="AI31" i="5"/>
  <c r="BJ29" i="5" s="1"/>
  <c r="AI36" i="5"/>
  <c r="BD52" i="4"/>
  <c r="AQ23" i="1"/>
  <c r="AM34" i="5" s="1"/>
  <c r="BK32" i="5" s="1"/>
  <c r="BD54" i="4"/>
  <c r="BD56" i="4"/>
  <c r="BD55" i="4"/>
  <c r="AN23" i="1"/>
  <c r="AM31" i="5" s="1"/>
  <c r="BK29" i="5" s="1"/>
  <c r="AS23" i="1"/>
  <c r="AM36" i="5" s="1"/>
  <c r="BK34" i="5" s="1"/>
  <c r="BJ34" i="5"/>
  <c r="AR23" i="1"/>
  <c r="AM35" i="5" s="1"/>
  <c r="BK33" i="5" s="1"/>
  <c r="BD50" i="4"/>
  <c r="BD53" i="4"/>
  <c r="BD49" i="4"/>
  <c r="AT23" i="1"/>
  <c r="AM37" i="5" s="1"/>
  <c r="BK35" i="5" s="1"/>
  <c r="AO23" i="1"/>
  <c r="AM32" i="5" s="1"/>
  <c r="BK30" i="5" s="1"/>
  <c r="BD51" i="4"/>
  <c r="AP23" i="1"/>
  <c r="AM33" i="5" s="1"/>
  <c r="BK31" i="5" s="1"/>
  <c r="BD48" i="4"/>
  <c r="BD57" i="4"/>
</calcChain>
</file>

<file path=xl/sharedStrings.xml><?xml version="1.0" encoding="utf-8"?>
<sst xmlns="http://schemas.openxmlformats.org/spreadsheetml/2006/main" count="490" uniqueCount="129">
  <si>
    <t>&gt;0</t>
  </si>
  <si>
    <t>Last</t>
  </si>
  <si>
    <t>Rank</t>
  </si>
  <si>
    <t>No.</t>
  </si>
  <si>
    <t>List</t>
  </si>
  <si>
    <t>Bird</t>
  </si>
  <si>
    <t>Common</t>
  </si>
  <si>
    <t>Rare</t>
  </si>
  <si>
    <t>Total</t>
  </si>
  <si>
    <t>Target</t>
  </si>
  <si>
    <t>Bird Name</t>
  </si>
  <si>
    <t>Common/Rare</t>
  </si>
  <si>
    <t>Seen</t>
  </si>
  <si>
    <t>Category</t>
  </si>
  <si>
    <t>Option:</t>
  </si>
  <si>
    <t>Sightings</t>
  </si>
  <si>
    <t>Each Bird</t>
  </si>
  <si>
    <t>10 Most Common Birds</t>
  </si>
  <si>
    <t>10 Rarest Birds Seen</t>
  </si>
  <si>
    <t>General Stats</t>
  </si>
  <si>
    <t>Number of Birds on List:</t>
  </si>
  <si>
    <t>Number of Species Seen:</t>
  </si>
  <si>
    <t>Number of Targets Hit:</t>
  </si>
  <si>
    <t>Best Day for Most Species:</t>
  </si>
  <si>
    <t>Daily Stats</t>
  </si>
  <si>
    <t>Total Species</t>
  </si>
  <si>
    <t>Average Species</t>
  </si>
  <si>
    <t>Rare Species Seen</t>
  </si>
  <si>
    <t>To compare two birds, please select birds below</t>
  </si>
  <si>
    <t>C1</t>
  </si>
  <si>
    <t>C2</t>
  </si>
  <si>
    <t>C3</t>
  </si>
  <si>
    <t>C4</t>
  </si>
  <si>
    <t>C5</t>
  </si>
  <si>
    <t>C6</t>
  </si>
  <si>
    <t>C7</t>
  </si>
  <si>
    <t>C8</t>
  </si>
  <si>
    <t>C9</t>
  </si>
  <si>
    <t>C10</t>
  </si>
  <si>
    <t>R1</t>
  </si>
  <si>
    <t>R2</t>
  </si>
  <si>
    <t>R3</t>
  </si>
  <si>
    <t>R4</t>
  </si>
  <si>
    <t>R5</t>
  </si>
  <si>
    <t>R6</t>
  </si>
  <si>
    <t>R7</t>
  </si>
  <si>
    <t>R8</t>
  </si>
  <si>
    <t>R9</t>
  </si>
  <si>
    <t>R10</t>
  </si>
  <si>
    <t>Head to Head Challenge</t>
  </si>
  <si>
    <t>Bird Comparison</t>
  </si>
  <si>
    <t>Pos.</t>
  </si>
  <si>
    <t>Select Bird</t>
  </si>
  <si>
    <t>Species</t>
  </si>
  <si>
    <t>Individual Bird Statistics</t>
  </si>
  <si>
    <t>Please Select the Desired Bird Below</t>
  </si>
  <si>
    <t>Target Hit</t>
  </si>
  <si>
    <t>Common / Rare</t>
  </si>
  <si>
    <t>Workings</t>
  </si>
  <si>
    <t>Page 1</t>
  </si>
  <si>
    <t>Page 2</t>
  </si>
  <si>
    <t>Page 3</t>
  </si>
  <si>
    <t>Page 4</t>
  </si>
  <si>
    <t>Page 5</t>
  </si>
  <si>
    <t>Page 6</t>
  </si>
  <si>
    <t>Page 7</t>
  </si>
  <si>
    <t>Page 8</t>
  </si>
  <si>
    <t>Page 9</t>
  </si>
  <si>
    <t>Page 10</t>
  </si>
  <si>
    <t>Page 11</t>
  </si>
  <si>
    <t>Page 12</t>
  </si>
  <si>
    <t>Page 13</t>
  </si>
  <si>
    <t>Page 14</t>
  </si>
  <si>
    <t>Page 15</t>
  </si>
  <si>
    <t>Page 16</t>
  </si>
  <si>
    <t>Page 17</t>
  </si>
  <si>
    <t>Page 18</t>
  </si>
  <si>
    <t>Page 19</t>
  </si>
  <si>
    <t>Page 20</t>
  </si>
  <si>
    <t>1. The idea behind this spreadsheet is to allow you to capture your bird sightings from a trip. You have seven days available on this spreadsheet, so if you need more, you would need to 'save as' and have a few. You can use the 'save as' and make as many of these as you like (this will allow you to keep them for each trip). Please fill in your name and a brief name for this specific trip (these details are only for this spreadsheet and will not be sent anywhere else). The spreadsheet will then provide you with a wealth of statistics from your trip!</t>
  </si>
  <si>
    <t>© Sumcor Ltd - Trading as Spreadsheet Solutions</t>
  </si>
  <si>
    <t>Number of Potential Lifers:</t>
  </si>
  <si>
    <t>Number of Lifers Seen:</t>
  </si>
  <si>
    <t>Best Day for Lifer Species:</t>
  </si>
  <si>
    <t>10 Most Seen 'Lifers'</t>
  </si>
  <si>
    <t>Lifer</t>
  </si>
  <si>
    <t>Lifer Seen</t>
  </si>
  <si>
    <t>Percentage of Pos. Lifers Seen:</t>
  </si>
  <si>
    <t>Bird List</t>
  </si>
  <si>
    <t>Possible 'Lifers' Not Seen</t>
  </si>
  <si>
    <t>Possible 'Lifers' Seen</t>
  </si>
  <si>
    <t>Name</t>
  </si>
  <si>
    <t>Trip</t>
  </si>
  <si>
    <t>Date 1</t>
  </si>
  <si>
    <t>Date 2</t>
  </si>
  <si>
    <t>Date 3</t>
  </si>
  <si>
    <t>Date 4</t>
  </si>
  <si>
    <t>Date 5</t>
  </si>
  <si>
    <t>Date 6</t>
  </si>
  <si>
    <t>Date 7</t>
  </si>
  <si>
    <t>Method</t>
  </si>
  <si>
    <t>Please read these notes explaining how to use this spreadsheet</t>
  </si>
  <si>
    <t>Editable Cells</t>
  </si>
  <si>
    <t>Calculated Cells</t>
  </si>
  <si>
    <t>If you copy and paste data into this spreadsheet (from an internal or external source), ALWAYS use paste VALUES, never normal paste.</t>
  </si>
  <si>
    <t>Using the drag function is the same as copy and paste, so do not use it.</t>
  </si>
  <si>
    <t>DO not delete or move data or cells. You can use clear contents, or you can use the sort function where there are filters.</t>
  </si>
  <si>
    <t>Please complete the following sections before using this spreadsheet</t>
  </si>
  <si>
    <t>Auto</t>
  </si>
  <si>
    <t>If you get stuck, here is a demo video</t>
  </si>
  <si>
    <t>Watch the demo on YouTube</t>
  </si>
  <si>
    <t>This spreadsheet was created by</t>
  </si>
  <si>
    <t>2. Please enter up to 7 days that you wish to have available for bird watching. These 7 days do not need to be consecutive days, but please put them in chronological order. In other words, you can have 1 January 2015, 9 January 2015 etc. The spreadsheet will then give you the option to assign figures to and compare those specific dates. Please enter the dates below, and make sure that they are recognised as dates (they will automatically go into date format if recognised).
3. The next step is to indicate which sighting method you are going to use. Whichever one you pick, will need to be used throughout this spreadsheet, and any other spreadsheets which you want to compare with this one. The first option is 'Each Bird', where you count each bird, so a flock of 20 of a particular species will count as 20. The other option is 'Sightings', where a flock of 20 of a particular species will count as 1. Whichever method you pick, will need to be used throughout. All of the statistics will show as the particular choice that you make.</t>
  </si>
  <si>
    <t>Thanks for downloading the Bird Watching Analysis</t>
  </si>
  <si>
    <t>Sightings on</t>
  </si>
  <si>
    <t>✓</t>
  </si>
  <si>
    <t>✕</t>
  </si>
  <si>
    <t>'Lifer'</t>
  </si>
  <si>
    <t>Possible</t>
  </si>
  <si>
    <t>Please use the spaces below (under the yellow 'Select Bird' heading), to select up to 10 birds to compare.</t>
  </si>
  <si>
    <r>
      <t xml:space="preserve">You are now ready to start! Firstly, add your list of birds (which you expect to see) in the 'Bird Tally List' sheet. The rule of thumb throughout this spreadsheet, is that if you see a black heading (as above), it means that you can add information. Once you have your bird list, you are able to sort the list by using the arrows under the headings. </t>
    </r>
    <r>
      <rPr>
        <b/>
        <sz val="8"/>
        <color rgb="FFC00000"/>
        <rFont val="Calibri"/>
        <family val="2"/>
        <scheme val="minor"/>
      </rPr>
      <t>Make sure that there are no empty lines in-between your birds.</t>
    </r>
    <r>
      <rPr>
        <b/>
        <sz val="8"/>
        <color theme="1"/>
        <rFont val="Calibri"/>
        <family val="2"/>
        <scheme val="minor"/>
      </rPr>
      <t xml:space="preserve"> You can then add targets, the targets are how many birds/sightings you are hoping to see of each bird. You can also select 'Yes' from the drop down list if the bird is a possible 'Lifer' (bird seen for the first time ever). If selected incorrectly, just select the required 'Yes' selection and backspace to clear it. These birds will then appear on the 'Lifer Stats' tab.
The birds that you have on your list will now appear on the 'Birding Sheet Templates', which you can print out and take with you on your trip! You are able to adjust column and row sizes on this sheet, if you need to  fit it on a page for your specific printer. By default, it will print all 20 sheets, so you need to select the correct number based on how many birds you have. Use these sheets to keep tabs on how many birds/sightings you see. There is a total for each bird per day, make sure that you have those totals!
Upon return (or in the field if you have a portable device of sorts), fill in each of totals for each bird, per day. Once you have captured that data, you'll have all the statistics at your fingertips. You'll be able to see whether or not you hit your target, which birds you saw, the total seen of each bird , the rank of each bird and if they were on the 'rare' or 'common' list. That is just on the first sheet! </t>
    </r>
    <r>
      <rPr>
        <b/>
        <sz val="8"/>
        <color rgb="FFC00000"/>
        <rFont val="Calibri"/>
        <family val="2"/>
        <scheme val="minor"/>
      </rPr>
      <t>There are 3 other statistics sheets for your enjoyment. Please keep your eyes open for the blue headings as there are options for you to make selections to customise your statistics!</t>
    </r>
  </si>
  <si>
    <t>Buy Ready-made</t>
  </si>
  <si>
    <t>Buy Custom-made</t>
  </si>
  <si>
    <t>Click here for more info</t>
  </si>
  <si>
    <t>Spreadsheets</t>
  </si>
  <si>
    <t>We do not offer support on free spreadsheets,
but if you find any errors, please let us know.</t>
  </si>
  <si>
    <t>Free Download - Bird Watching Analysis</t>
  </si>
  <si>
    <t>The blue background and white writing usually identifies cells where you can enter or edit information.</t>
  </si>
  <si>
    <t>The purple background and white writing usually identifies cells which are calculated, and therefore locked.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</si>
</sst>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 mmm\ yy"/>
    <numFmt numFmtId="165" formatCode="[$-F800]dddd\,\ mmmm\ dd\,\ yyyy"/>
    <numFmt numFmtId="166" formatCode="dd\ mmm\ yyyy"/>
  </numFmts>
  <fonts count="29" x14ac:knownFonts="1">
    <font>
      <sz val="11"/>
      <color theme="1"/>
      <name val="Calibri"/>
      <family val="2"/>
      <scheme val="minor"/>
    </font>
    <font>
      <b/>
      <sz val="11"/>
      <color theme="1"/>
      <name val="Calibri"/>
      <family val="2"/>
      <scheme val="minor"/>
    </font>
    <font>
      <b/>
      <u/>
      <sz val="11"/>
      <color theme="1"/>
      <name val="Calibri"/>
      <family val="2"/>
      <scheme val="minor"/>
    </font>
    <font>
      <sz val="12"/>
      <color theme="1"/>
      <name val="Calibri"/>
      <family val="2"/>
      <scheme val="minor"/>
    </font>
    <font>
      <b/>
      <sz val="12"/>
      <color theme="0"/>
      <name val="Calibri"/>
      <family val="2"/>
      <scheme val="minor"/>
    </font>
    <font>
      <b/>
      <sz val="12"/>
      <color theme="1"/>
      <name val="Calibri"/>
      <family val="2"/>
      <scheme val="minor"/>
    </font>
    <font>
      <b/>
      <sz val="16"/>
      <color theme="1"/>
      <name val="Calibri"/>
      <family val="2"/>
      <scheme val="minor"/>
    </font>
    <font>
      <b/>
      <sz val="11"/>
      <color theme="0"/>
      <name val="Calibri"/>
      <family val="2"/>
      <scheme val="minor"/>
    </font>
    <font>
      <b/>
      <sz val="20"/>
      <color theme="1"/>
      <name val="Calibri"/>
      <family val="2"/>
      <scheme val="minor"/>
    </font>
    <font>
      <b/>
      <sz val="11"/>
      <name val="Calibri"/>
      <family val="2"/>
      <scheme val="minor"/>
    </font>
    <font>
      <b/>
      <sz val="20"/>
      <color theme="0"/>
      <name val="Calibri"/>
      <family val="2"/>
      <scheme val="minor"/>
    </font>
    <font>
      <sz val="11"/>
      <color theme="1"/>
      <name val="Wingdings 2"/>
      <family val="1"/>
      <charset val="2"/>
    </font>
    <font>
      <i/>
      <sz val="10"/>
      <color theme="1"/>
      <name val="Calibri"/>
      <family val="2"/>
      <scheme val="minor"/>
    </font>
    <font>
      <b/>
      <sz val="14"/>
      <color theme="1"/>
      <name val="Calibri"/>
      <family val="2"/>
      <scheme val="minor"/>
    </font>
    <font>
      <b/>
      <sz val="16"/>
      <color theme="0"/>
      <name val="Calibri"/>
      <family val="2"/>
      <scheme val="minor"/>
    </font>
    <font>
      <b/>
      <sz val="16"/>
      <name val="Calibri"/>
      <family val="2"/>
      <scheme val="minor"/>
    </font>
    <font>
      <b/>
      <i/>
      <sz val="11"/>
      <color theme="1"/>
      <name val="Calibri"/>
      <family val="2"/>
      <scheme val="minor"/>
    </font>
    <font>
      <sz val="11"/>
      <color theme="0"/>
      <name val="Calibri"/>
      <family val="2"/>
      <scheme val="minor"/>
    </font>
    <font>
      <sz val="18"/>
      <color theme="1"/>
      <name val="Calibri"/>
      <family val="2"/>
      <scheme val="minor"/>
    </font>
    <font>
      <b/>
      <sz val="18"/>
      <color theme="1"/>
      <name val="Calibri"/>
      <family val="2"/>
      <scheme val="minor"/>
    </font>
    <font>
      <sz val="8"/>
      <name val="Calibri"/>
      <family val="2"/>
      <scheme val="minor"/>
    </font>
    <font>
      <b/>
      <sz val="8"/>
      <color theme="1"/>
      <name val="Calibri"/>
      <family val="2"/>
      <scheme val="minor"/>
    </font>
    <font>
      <b/>
      <sz val="10"/>
      <color theme="1"/>
      <name val="Calibri"/>
      <family val="2"/>
      <scheme val="minor"/>
    </font>
    <font>
      <b/>
      <sz val="8"/>
      <color rgb="FFC00000"/>
      <name val="Calibri"/>
      <family val="2"/>
      <scheme val="minor"/>
    </font>
    <font>
      <b/>
      <sz val="8"/>
      <color theme="0"/>
      <name val="Calibri"/>
      <family val="2"/>
      <scheme val="minor"/>
    </font>
    <font>
      <u/>
      <sz val="11"/>
      <color theme="10"/>
      <name val="Calibri"/>
      <family val="2"/>
      <scheme val="minor"/>
    </font>
    <font>
      <b/>
      <sz val="10"/>
      <color theme="0"/>
      <name val="Calibri"/>
      <family val="2"/>
      <scheme val="minor"/>
    </font>
    <font>
      <b/>
      <sz val="14"/>
      <color theme="0"/>
      <name val="Calibri"/>
      <family val="2"/>
      <scheme val="minor"/>
    </font>
    <font>
      <sz val="12"/>
      <color theme="0"/>
      <name val="Calibri"/>
      <family val="2"/>
      <scheme val="minor"/>
    </font>
  </fonts>
  <fills count="19">
    <fill>
      <patternFill patternType="none"/>
    </fill>
    <fill>
      <patternFill patternType="gray125"/>
    </fill>
    <fill>
      <patternFill patternType="solid">
        <fgColor theme="0"/>
        <bgColor indexed="64"/>
      </patternFill>
    </fill>
    <fill>
      <patternFill patternType="solid">
        <fgColor theme="0" tint="-0.499984740745262"/>
        <bgColor indexed="64"/>
      </patternFill>
    </fill>
    <fill>
      <patternFill patternType="solid">
        <fgColor theme="0" tint="-4.9989318521683403E-2"/>
        <bgColor indexed="64"/>
      </patternFill>
    </fill>
    <fill>
      <patternFill patternType="solid">
        <fgColor rgb="FF00B050"/>
        <bgColor indexed="64"/>
      </patternFill>
    </fill>
    <fill>
      <patternFill patternType="solid">
        <fgColor rgb="FF0000FF"/>
        <bgColor indexed="64"/>
      </patternFill>
    </fill>
    <fill>
      <patternFill patternType="solid">
        <fgColor theme="1"/>
        <bgColor indexed="64"/>
      </patternFill>
    </fill>
    <fill>
      <patternFill patternType="solid">
        <fgColor theme="0" tint="-0.14999847407452621"/>
        <bgColor indexed="64"/>
      </patternFill>
    </fill>
    <fill>
      <patternFill patternType="solid">
        <fgColor rgb="FFFF0000"/>
        <bgColor indexed="64"/>
      </patternFill>
    </fill>
    <fill>
      <patternFill patternType="solid">
        <fgColor rgb="FF7030A0"/>
        <bgColor indexed="64"/>
      </patternFill>
    </fill>
    <fill>
      <patternFill patternType="solid">
        <fgColor rgb="FFFFC000"/>
        <bgColor indexed="64"/>
      </patternFill>
    </fill>
    <fill>
      <patternFill patternType="solid">
        <fgColor rgb="FF92D050"/>
        <bgColor indexed="64"/>
      </patternFill>
    </fill>
    <fill>
      <patternFill patternType="solid">
        <fgColor rgb="FFFFFF00"/>
        <bgColor indexed="64"/>
      </patternFill>
    </fill>
    <fill>
      <patternFill patternType="solid">
        <fgColor rgb="FF00B0F0"/>
        <bgColor indexed="64"/>
      </patternFill>
    </fill>
    <fill>
      <patternFill patternType="solid">
        <fgColor rgb="FF0070C0"/>
        <bgColor indexed="64"/>
      </patternFill>
    </fill>
    <fill>
      <patternFill patternType="solid">
        <fgColor rgb="FF002060"/>
        <bgColor indexed="64"/>
      </patternFill>
    </fill>
    <fill>
      <patternFill patternType="solid">
        <fgColor rgb="FFB42117"/>
        <bgColor indexed="64"/>
      </patternFill>
    </fill>
    <fill>
      <patternFill patternType="solid">
        <fgColor rgb="FF207144"/>
        <bgColor indexed="64"/>
      </patternFill>
    </fill>
  </fills>
  <borders count="16">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25" fillId="0" borderId="0" applyNumberFormat="0" applyFill="0" applyBorder="0" applyAlignment="0" applyProtection="0"/>
  </cellStyleXfs>
  <cellXfs count="534">
    <xf numFmtId="0" fontId="0" fillId="0" borderId="0" xfId="0"/>
    <xf numFmtId="0" fontId="0" fillId="0" borderId="0" xfId="0" applyFont="1" applyProtection="1">
      <protection hidden="1"/>
    </xf>
    <xf numFmtId="0" fontId="0" fillId="2" borderId="0" xfId="0" applyFont="1" applyFill="1" applyProtection="1">
      <protection hidden="1"/>
    </xf>
    <xf numFmtId="0" fontId="3" fillId="2" borderId="0" xfId="0" applyFont="1" applyFill="1" applyAlignment="1" applyProtection="1">
      <alignment horizontal="center" vertical="center"/>
      <protection hidden="1"/>
    </xf>
    <xf numFmtId="0" fontId="4" fillId="2" borderId="0" xfId="0" applyFont="1" applyFill="1" applyAlignment="1" applyProtection="1">
      <alignment horizontal="center" vertical="center"/>
      <protection hidden="1"/>
    </xf>
    <xf numFmtId="0" fontId="3" fillId="0" borderId="0" xfId="0" applyFont="1" applyAlignment="1" applyProtection="1">
      <alignment horizontal="center" vertical="center"/>
      <protection hidden="1"/>
    </xf>
    <xf numFmtId="0" fontId="1" fillId="2" borderId="0" xfId="0" applyFont="1" applyFill="1" applyBorder="1" applyAlignment="1" applyProtection="1">
      <protection hidden="1"/>
    </xf>
    <xf numFmtId="0" fontId="0" fillId="2" borderId="0" xfId="0" applyFont="1" applyFill="1" applyBorder="1" applyAlignment="1" applyProtection="1">
      <protection hidden="1"/>
    </xf>
    <xf numFmtId="0" fontId="0" fillId="2" borderId="0" xfId="0" applyFill="1" applyProtection="1">
      <protection hidden="1"/>
    </xf>
    <xf numFmtId="0" fontId="0" fillId="0" borderId="0" xfId="0" applyProtection="1">
      <protection hidden="1"/>
    </xf>
    <xf numFmtId="0" fontId="8" fillId="2" borderId="0" xfId="0" applyFont="1" applyFill="1" applyBorder="1" applyAlignment="1" applyProtection="1">
      <alignment horizontal="center" vertical="center" wrapText="1"/>
      <protection hidden="1"/>
    </xf>
    <xf numFmtId="0" fontId="10" fillId="2" borderId="0" xfId="0" applyFont="1" applyFill="1" applyBorder="1" applyAlignment="1" applyProtection="1">
      <alignment horizontal="center" vertical="center"/>
      <protection hidden="1"/>
    </xf>
    <xf numFmtId="0" fontId="13" fillId="2" borderId="0" xfId="0" applyFont="1" applyFill="1" applyAlignment="1" applyProtection="1">
      <alignment vertical="center" shrinkToFit="1"/>
      <protection hidden="1"/>
    </xf>
    <xf numFmtId="0" fontId="0" fillId="0" borderId="0" xfId="0" applyAlignment="1" applyProtection="1">
      <alignment shrinkToFit="1"/>
      <protection hidden="1"/>
    </xf>
    <xf numFmtId="164" fontId="1" fillId="0" borderId="0" xfId="0" applyNumberFormat="1" applyFont="1" applyAlignment="1" applyProtection="1">
      <alignment shrinkToFit="1"/>
      <protection hidden="1"/>
    </xf>
    <xf numFmtId="0" fontId="1" fillId="2" borderId="0" xfId="0" applyFont="1" applyFill="1" applyProtection="1">
      <protection hidden="1"/>
    </xf>
    <xf numFmtId="0" fontId="1" fillId="2" borderId="0" xfId="0" applyFont="1" applyFill="1" applyAlignment="1" applyProtection="1">
      <protection hidden="1"/>
    </xf>
    <xf numFmtId="0" fontId="1" fillId="0" borderId="0" xfId="0" applyFont="1" applyAlignment="1" applyProtection="1">
      <alignment shrinkToFit="1"/>
      <protection hidden="1"/>
    </xf>
    <xf numFmtId="0" fontId="0" fillId="0" borderId="2" xfId="0" applyBorder="1" applyAlignment="1" applyProtection="1">
      <alignment shrinkToFit="1"/>
      <protection hidden="1"/>
    </xf>
    <xf numFmtId="0" fontId="0" fillId="0" borderId="3" xfId="0" applyBorder="1" applyAlignment="1" applyProtection="1">
      <alignment shrinkToFit="1"/>
      <protection hidden="1"/>
    </xf>
    <xf numFmtId="0" fontId="0" fillId="0" borderId="4" xfId="0" applyBorder="1" applyAlignment="1" applyProtection="1">
      <alignment shrinkToFit="1"/>
      <protection hidden="1"/>
    </xf>
    <xf numFmtId="0" fontId="0" fillId="2" borderId="0" xfId="0" applyFill="1" applyBorder="1" applyProtection="1">
      <protection hidden="1"/>
    </xf>
    <xf numFmtId="0" fontId="0" fillId="0" borderId="5" xfId="0" applyBorder="1" applyAlignment="1" applyProtection="1">
      <alignment shrinkToFit="1"/>
      <protection hidden="1"/>
    </xf>
    <xf numFmtId="0" fontId="0" fillId="0" borderId="0" xfId="0" applyBorder="1" applyAlignment="1" applyProtection="1">
      <alignment shrinkToFit="1"/>
      <protection hidden="1"/>
    </xf>
    <xf numFmtId="0" fontId="0" fillId="0" borderId="6" xfId="0" applyBorder="1" applyAlignment="1" applyProtection="1">
      <alignment shrinkToFit="1"/>
      <protection hidden="1"/>
    </xf>
    <xf numFmtId="0" fontId="0" fillId="0" borderId="7" xfId="0" applyBorder="1" applyAlignment="1" applyProtection="1">
      <alignment shrinkToFit="1"/>
      <protection hidden="1"/>
    </xf>
    <xf numFmtId="0" fontId="0" fillId="0" borderId="1" xfId="0" applyBorder="1" applyAlignment="1" applyProtection="1">
      <alignment shrinkToFit="1"/>
      <protection hidden="1"/>
    </xf>
    <xf numFmtId="0" fontId="0" fillId="0" borderId="8" xfId="0" applyBorder="1" applyAlignment="1" applyProtection="1">
      <alignment shrinkToFit="1"/>
      <protection hidden="1"/>
    </xf>
    <xf numFmtId="16" fontId="1" fillId="0" borderId="0" xfId="0" applyNumberFormat="1" applyFont="1" applyProtection="1">
      <protection hidden="1"/>
    </xf>
    <xf numFmtId="0" fontId="2" fillId="0" borderId="0" xfId="0" applyFont="1" applyAlignment="1" applyProtection="1">
      <alignment horizontal="center"/>
      <protection hidden="1"/>
    </xf>
    <xf numFmtId="16" fontId="2" fillId="0" borderId="0" xfId="0" applyNumberFormat="1" applyFont="1" applyProtection="1">
      <protection hidden="1"/>
    </xf>
    <xf numFmtId="0" fontId="1" fillId="0" borderId="12" xfId="0" applyFont="1" applyBorder="1" applyProtection="1">
      <protection hidden="1"/>
    </xf>
    <xf numFmtId="0" fontId="1" fillId="0" borderId="0" xfId="0" applyFont="1" applyProtection="1">
      <protection hidden="1"/>
    </xf>
    <xf numFmtId="0" fontId="0" fillId="0" borderId="2" xfId="0" applyBorder="1" applyProtection="1">
      <protection hidden="1"/>
    </xf>
    <xf numFmtId="0" fontId="0" fillId="0" borderId="3" xfId="0" applyBorder="1" applyProtection="1">
      <protection hidden="1"/>
    </xf>
    <xf numFmtId="0" fontId="0" fillId="0" borderId="4" xfId="0" applyBorder="1" applyProtection="1">
      <protection hidden="1"/>
    </xf>
    <xf numFmtId="0" fontId="1" fillId="0" borderId="4" xfId="0" applyFont="1" applyBorder="1" applyProtection="1">
      <protection hidden="1"/>
    </xf>
    <xf numFmtId="0" fontId="1" fillId="0" borderId="2" xfId="0" applyFont="1" applyBorder="1" applyProtection="1">
      <protection hidden="1"/>
    </xf>
    <xf numFmtId="16" fontId="1" fillId="0" borderId="2" xfId="0" applyNumberFormat="1" applyFont="1" applyBorder="1" applyProtection="1">
      <protection hidden="1"/>
    </xf>
    <xf numFmtId="0" fontId="1" fillId="0" borderId="3" xfId="0" applyFont="1" applyBorder="1" applyProtection="1">
      <protection hidden="1"/>
    </xf>
    <xf numFmtId="16" fontId="1" fillId="0" borderId="0" xfId="0" applyNumberFormat="1" applyFont="1" applyBorder="1" applyProtection="1">
      <protection hidden="1"/>
    </xf>
    <xf numFmtId="16" fontId="1" fillId="0" borderId="12" xfId="0" applyNumberFormat="1" applyFont="1" applyBorder="1" applyAlignment="1" applyProtection="1">
      <alignment horizontal="center"/>
      <protection hidden="1"/>
    </xf>
    <xf numFmtId="0" fontId="1" fillId="0" borderId="12" xfId="0" applyNumberFormat="1" applyFont="1" applyBorder="1" applyAlignment="1" applyProtection="1">
      <alignment horizontal="center"/>
      <protection hidden="1"/>
    </xf>
    <xf numFmtId="0" fontId="1" fillId="0" borderId="12" xfId="0" applyNumberFormat="1" applyFont="1" applyFill="1" applyBorder="1" applyProtection="1">
      <protection hidden="1"/>
    </xf>
    <xf numFmtId="0" fontId="1" fillId="0" borderId="13" xfId="0" applyFont="1" applyBorder="1" applyProtection="1">
      <protection hidden="1"/>
    </xf>
    <xf numFmtId="0" fontId="0" fillId="0" borderId="5" xfId="0" applyBorder="1" applyProtection="1">
      <protection hidden="1"/>
    </xf>
    <xf numFmtId="0" fontId="0" fillId="0" borderId="0" xfId="0" applyBorder="1" applyProtection="1">
      <protection hidden="1"/>
    </xf>
    <xf numFmtId="0" fontId="0" fillId="0" borderId="6" xfId="0" applyBorder="1" applyProtection="1">
      <protection hidden="1"/>
    </xf>
    <xf numFmtId="0" fontId="1" fillId="0" borderId="6" xfId="0" applyFont="1" applyBorder="1" applyProtection="1">
      <protection hidden="1"/>
    </xf>
    <xf numFmtId="0" fontId="1" fillId="0" borderId="5" xfId="0" applyFont="1" applyBorder="1" applyProtection="1">
      <protection hidden="1"/>
    </xf>
    <xf numFmtId="16" fontId="1" fillId="0" borderId="5" xfId="0" applyNumberFormat="1" applyFont="1" applyBorder="1" applyProtection="1">
      <protection hidden="1"/>
    </xf>
    <xf numFmtId="0" fontId="1" fillId="0" borderId="0" xfId="0" applyFont="1" applyBorder="1" applyProtection="1">
      <protection hidden="1"/>
    </xf>
    <xf numFmtId="16" fontId="1" fillId="0" borderId="13" xfId="0" applyNumberFormat="1" applyFont="1" applyBorder="1" applyAlignment="1" applyProtection="1">
      <alignment horizontal="center"/>
      <protection hidden="1"/>
    </xf>
    <xf numFmtId="0" fontId="1" fillId="0" borderId="13" xfId="0" applyNumberFormat="1" applyFont="1" applyBorder="1" applyAlignment="1" applyProtection="1">
      <alignment horizontal="center"/>
      <protection hidden="1"/>
    </xf>
    <xf numFmtId="0" fontId="1" fillId="0" borderId="13" xfId="0" applyNumberFormat="1" applyFont="1" applyFill="1" applyBorder="1" applyProtection="1">
      <protection hidden="1"/>
    </xf>
    <xf numFmtId="0" fontId="1" fillId="0" borderId="2" xfId="0" applyFont="1" applyBorder="1" applyAlignment="1" applyProtection="1">
      <alignment shrinkToFit="1"/>
      <protection hidden="1"/>
    </xf>
    <xf numFmtId="164" fontId="1" fillId="0" borderId="4" xfId="0" applyNumberFormat="1" applyFont="1" applyBorder="1" applyAlignment="1" applyProtection="1">
      <alignment shrinkToFit="1"/>
      <protection hidden="1"/>
    </xf>
    <xf numFmtId="0" fontId="1" fillId="0" borderId="7" xfId="0" applyFont="1" applyBorder="1" applyAlignment="1" applyProtection="1">
      <alignment shrinkToFit="1"/>
      <protection hidden="1"/>
    </xf>
    <xf numFmtId="164" fontId="1" fillId="0" borderId="8" xfId="0" applyNumberFormat="1" applyFont="1" applyBorder="1" applyAlignment="1" applyProtection="1">
      <alignment shrinkToFit="1"/>
      <protection hidden="1"/>
    </xf>
    <xf numFmtId="0" fontId="0" fillId="0" borderId="0" xfId="0" applyFont="1" applyBorder="1" applyAlignment="1" applyProtection="1">
      <alignment shrinkToFit="1"/>
      <protection hidden="1"/>
    </xf>
    <xf numFmtId="16" fontId="1" fillId="0" borderId="7" xfId="0" applyNumberFormat="1" applyFont="1" applyBorder="1" applyProtection="1">
      <protection hidden="1"/>
    </xf>
    <xf numFmtId="0" fontId="1" fillId="0" borderId="1" xfId="0" applyFont="1" applyBorder="1" applyProtection="1">
      <protection hidden="1"/>
    </xf>
    <xf numFmtId="0" fontId="1" fillId="0" borderId="8" xfId="0" applyFont="1" applyBorder="1" applyProtection="1">
      <protection hidden="1"/>
    </xf>
    <xf numFmtId="0" fontId="1" fillId="0" borderId="7" xfId="0" applyFont="1" applyBorder="1" applyProtection="1">
      <protection hidden="1"/>
    </xf>
    <xf numFmtId="0" fontId="0" fillId="0" borderId="7" xfId="0" applyBorder="1" applyProtection="1">
      <protection hidden="1"/>
    </xf>
    <xf numFmtId="0" fontId="0" fillId="0" borderId="1" xfId="0" applyBorder="1" applyProtection="1">
      <protection hidden="1"/>
    </xf>
    <xf numFmtId="0" fontId="0" fillId="0" borderId="8" xfId="0" applyBorder="1" applyProtection="1">
      <protection hidden="1"/>
    </xf>
    <xf numFmtId="0" fontId="0" fillId="0" borderId="0" xfId="0" applyFont="1" applyBorder="1" applyProtection="1">
      <protection hidden="1"/>
    </xf>
    <xf numFmtId="0" fontId="0" fillId="0" borderId="9" xfId="0" applyFill="1" applyBorder="1" applyProtection="1">
      <protection hidden="1"/>
    </xf>
    <xf numFmtId="0" fontId="0" fillId="0" borderId="10" xfId="0" applyFill="1" applyBorder="1" applyProtection="1">
      <protection hidden="1"/>
    </xf>
    <xf numFmtId="0" fontId="0" fillId="0" borderId="11" xfId="0" applyFill="1" applyBorder="1" applyProtection="1">
      <protection hidden="1"/>
    </xf>
    <xf numFmtId="0" fontId="1" fillId="0" borderId="14" xfId="0" applyFont="1" applyBorder="1" applyProtection="1">
      <protection hidden="1"/>
    </xf>
    <xf numFmtId="16" fontId="1" fillId="0" borderId="14" xfId="0" applyNumberFormat="1" applyFont="1" applyBorder="1" applyAlignment="1" applyProtection="1">
      <alignment horizontal="center"/>
      <protection hidden="1"/>
    </xf>
    <xf numFmtId="0" fontId="1" fillId="0" borderId="14" xfId="0" applyNumberFormat="1" applyFont="1" applyBorder="1" applyAlignment="1" applyProtection="1">
      <alignment horizontal="center"/>
      <protection hidden="1"/>
    </xf>
    <xf numFmtId="0" fontId="1" fillId="0" borderId="14" xfId="0" applyNumberFormat="1" applyFont="1" applyFill="1" applyBorder="1" applyProtection="1">
      <protection hidden="1"/>
    </xf>
    <xf numFmtId="164" fontId="1" fillId="0" borderId="12" xfId="0" applyNumberFormat="1" applyFont="1" applyBorder="1" applyProtection="1">
      <protection hidden="1"/>
    </xf>
    <xf numFmtId="164" fontId="1" fillId="0" borderId="13" xfId="0" applyNumberFormat="1" applyFont="1" applyBorder="1" applyProtection="1">
      <protection hidden="1"/>
    </xf>
    <xf numFmtId="164" fontId="1" fillId="0" borderId="14" xfId="0" applyNumberFormat="1" applyFont="1" applyBorder="1" applyProtection="1">
      <protection hidden="1"/>
    </xf>
    <xf numFmtId="1" fontId="0" fillId="0" borderId="2" xfId="0" applyNumberFormat="1" applyFont="1" applyBorder="1" applyAlignment="1" applyProtection="1">
      <alignment shrinkToFit="1"/>
      <protection hidden="1"/>
    </xf>
    <xf numFmtId="1" fontId="0" fillId="0" borderId="4" xfId="0" applyNumberFormat="1" applyFont="1" applyBorder="1" applyAlignment="1" applyProtection="1">
      <alignment shrinkToFit="1"/>
      <protection hidden="1"/>
    </xf>
    <xf numFmtId="1" fontId="0" fillId="0" borderId="5" xfId="0" applyNumberFormat="1" applyFont="1" applyBorder="1" applyAlignment="1" applyProtection="1">
      <alignment shrinkToFit="1"/>
      <protection hidden="1"/>
    </xf>
    <xf numFmtId="1" fontId="0" fillId="0" borderId="6" xfId="0" applyNumberFormat="1" applyFont="1" applyBorder="1" applyAlignment="1" applyProtection="1">
      <alignment shrinkToFit="1"/>
      <protection hidden="1"/>
    </xf>
    <xf numFmtId="1" fontId="0" fillId="0" borderId="7" xfId="0" applyNumberFormat="1" applyFont="1" applyBorder="1" applyAlignment="1" applyProtection="1">
      <alignment shrinkToFit="1"/>
      <protection hidden="1"/>
    </xf>
    <xf numFmtId="1" fontId="0" fillId="0" borderId="8" xfId="0" applyNumberFormat="1" applyFont="1" applyBorder="1" applyAlignment="1" applyProtection="1">
      <alignment shrinkToFit="1"/>
      <protection hidden="1"/>
    </xf>
    <xf numFmtId="0" fontId="2" fillId="0" borderId="0" xfId="0" applyFont="1" applyAlignment="1" applyProtection="1">
      <alignment shrinkToFit="1"/>
      <protection hidden="1"/>
    </xf>
    <xf numFmtId="1" fontId="0" fillId="0" borderId="3" xfId="0" applyNumberFormat="1" applyFont="1" applyBorder="1" applyAlignment="1" applyProtection="1">
      <alignment shrinkToFit="1"/>
      <protection hidden="1"/>
    </xf>
    <xf numFmtId="1" fontId="0" fillId="0" borderId="0" xfId="0" applyNumberFormat="1" applyFont="1" applyBorder="1" applyAlignment="1" applyProtection="1">
      <alignment shrinkToFit="1"/>
      <protection hidden="1"/>
    </xf>
    <xf numFmtId="1" fontId="0" fillId="0" borderId="1" xfId="0" applyNumberFormat="1" applyFont="1" applyBorder="1" applyAlignment="1" applyProtection="1">
      <alignment shrinkToFit="1"/>
      <protection hidden="1"/>
    </xf>
    <xf numFmtId="0" fontId="0" fillId="0" borderId="9" xfId="0" applyBorder="1" applyProtection="1">
      <protection hidden="1"/>
    </xf>
    <xf numFmtId="0" fontId="0" fillId="0" borderId="10" xfId="0" applyBorder="1" applyProtection="1">
      <protection hidden="1"/>
    </xf>
    <xf numFmtId="0" fontId="0" fillId="0" borderId="11" xfId="0" applyBorder="1" applyProtection="1">
      <protection hidden="1"/>
    </xf>
    <xf numFmtId="0" fontId="0" fillId="0" borderId="15" xfId="0" applyBorder="1" applyProtection="1">
      <protection hidden="1"/>
    </xf>
    <xf numFmtId="0" fontId="0" fillId="0" borderId="12" xfId="0" applyBorder="1" applyProtection="1">
      <protection hidden="1"/>
    </xf>
    <xf numFmtId="0" fontId="0" fillId="0" borderId="13" xfId="0" applyBorder="1" applyProtection="1">
      <protection hidden="1"/>
    </xf>
    <xf numFmtId="0" fontId="0" fillId="0" borderId="14" xfId="0" applyBorder="1" applyProtection="1">
      <protection hidden="1"/>
    </xf>
    <xf numFmtId="164" fontId="1" fillId="0" borderId="12" xfId="0" applyNumberFormat="1" applyFont="1" applyBorder="1" applyAlignment="1" applyProtection="1">
      <alignment shrinkToFit="1"/>
      <protection hidden="1"/>
    </xf>
    <xf numFmtId="164" fontId="1" fillId="0" borderId="13" xfId="0" applyNumberFormat="1" applyFont="1" applyBorder="1" applyAlignment="1" applyProtection="1">
      <alignment shrinkToFit="1"/>
      <protection hidden="1"/>
    </xf>
    <xf numFmtId="164" fontId="1" fillId="0" borderId="14" xfId="0" applyNumberFormat="1" applyFont="1" applyBorder="1" applyAlignment="1" applyProtection="1">
      <alignment shrinkToFit="1"/>
      <protection hidden="1"/>
    </xf>
    <xf numFmtId="164" fontId="0" fillId="0" borderId="14" xfId="0" applyNumberFormat="1" applyBorder="1" applyAlignment="1" applyProtection="1">
      <alignment shrinkToFit="1"/>
      <protection hidden="1"/>
    </xf>
    <xf numFmtId="0" fontId="1" fillId="4" borderId="7" xfId="0" applyFont="1" applyFill="1" applyBorder="1" applyAlignment="1" applyProtection="1">
      <alignment horizontal="center" vertical="center" shrinkToFit="1"/>
      <protection hidden="1"/>
    </xf>
    <xf numFmtId="0" fontId="1" fillId="4" borderId="8" xfId="0" applyFont="1" applyFill="1" applyBorder="1" applyAlignment="1" applyProtection="1">
      <alignment horizontal="center" vertical="center" shrinkToFit="1"/>
      <protection hidden="1"/>
    </xf>
    <xf numFmtId="0" fontId="18" fillId="2" borderId="0" xfId="0" applyFont="1" applyFill="1" applyAlignment="1" applyProtection="1">
      <alignment shrinkToFit="1"/>
      <protection hidden="1"/>
    </xf>
    <xf numFmtId="0" fontId="0" fillId="2" borderId="0" xfId="0" applyFill="1" applyAlignment="1" applyProtection="1">
      <alignment shrinkToFit="1"/>
      <protection hidden="1"/>
    </xf>
    <xf numFmtId="0" fontId="1" fillId="4" borderId="12" xfId="0" applyFont="1" applyFill="1" applyBorder="1" applyAlignment="1" applyProtection="1">
      <alignment horizontal="center" vertical="center" shrinkToFit="1"/>
      <protection hidden="1"/>
    </xf>
    <xf numFmtId="0" fontId="1" fillId="4" borderId="14" xfId="0" applyFont="1" applyFill="1" applyBorder="1" applyAlignment="1" applyProtection="1">
      <alignment horizontal="center" vertical="center" shrinkToFit="1"/>
      <protection hidden="1"/>
    </xf>
    <xf numFmtId="0" fontId="1" fillId="4" borderId="15" xfId="0" applyFont="1" applyFill="1" applyBorder="1" applyAlignment="1" applyProtection="1">
      <alignment shrinkToFit="1"/>
      <protection hidden="1"/>
    </xf>
    <xf numFmtId="0" fontId="0" fillId="0" borderId="15" xfId="0" applyBorder="1" applyAlignment="1" applyProtection="1">
      <alignment shrinkToFit="1"/>
      <protection hidden="1"/>
    </xf>
    <xf numFmtId="165" fontId="0" fillId="0" borderId="4" xfId="0" applyNumberFormat="1" applyBorder="1" applyProtection="1">
      <protection hidden="1"/>
    </xf>
    <xf numFmtId="165" fontId="0" fillId="0" borderId="8" xfId="0" applyNumberFormat="1" applyBorder="1" applyProtection="1">
      <protection hidden="1"/>
    </xf>
    <xf numFmtId="165" fontId="0" fillId="0" borderId="14" xfId="0" applyNumberFormat="1" applyBorder="1" applyProtection="1">
      <protection hidden="1"/>
    </xf>
    <xf numFmtId="165" fontId="0" fillId="0" borderId="12" xfId="0" applyNumberFormat="1" applyBorder="1" applyProtection="1">
      <protection hidden="1"/>
    </xf>
    <xf numFmtId="165" fontId="0" fillId="0" borderId="13" xfId="0" applyNumberFormat="1" applyBorder="1" applyProtection="1">
      <protection hidden="1"/>
    </xf>
    <xf numFmtId="0" fontId="12" fillId="2" borderId="0" xfId="0" applyFont="1" applyFill="1" applyAlignment="1" applyProtection="1">
      <alignment horizontal="left" vertical="top" wrapText="1"/>
      <protection hidden="1"/>
    </xf>
    <xf numFmtId="0" fontId="2" fillId="0" borderId="0" xfId="0" applyFont="1" applyProtection="1">
      <protection hidden="1"/>
    </xf>
    <xf numFmtId="0" fontId="2" fillId="0" borderId="0" xfId="0" applyFont="1" applyBorder="1" applyProtection="1">
      <protection hidden="1"/>
    </xf>
    <xf numFmtId="16" fontId="0" fillId="0" borderId="0" xfId="0" applyNumberFormat="1" applyProtection="1">
      <protection hidden="1"/>
    </xf>
    <xf numFmtId="16" fontId="2" fillId="0" borderId="0" xfId="0" applyNumberFormat="1" applyFont="1" applyAlignment="1" applyProtection="1">
      <alignment horizontal="center" shrinkToFit="1"/>
      <protection hidden="1"/>
    </xf>
    <xf numFmtId="0" fontId="0" fillId="0" borderId="2" xfId="0" applyBorder="1" applyAlignment="1" applyProtection="1">
      <alignment horizontal="center" shrinkToFit="1"/>
      <protection hidden="1"/>
    </xf>
    <xf numFmtId="0" fontId="0" fillId="0" borderId="3" xfId="0" applyBorder="1" applyAlignment="1" applyProtection="1">
      <alignment horizontal="center" shrinkToFit="1"/>
      <protection hidden="1"/>
    </xf>
    <xf numFmtId="0" fontId="0" fillId="0" borderId="5" xfId="0" applyBorder="1" applyAlignment="1" applyProtection="1">
      <alignment horizontal="center" shrinkToFit="1"/>
      <protection hidden="1"/>
    </xf>
    <xf numFmtId="0" fontId="0" fillId="0" borderId="0" xfId="0" applyBorder="1" applyAlignment="1" applyProtection="1">
      <alignment horizontal="center" shrinkToFit="1"/>
      <protection hidden="1"/>
    </xf>
    <xf numFmtId="0" fontId="0" fillId="0" borderId="7" xfId="0" applyBorder="1" applyAlignment="1" applyProtection="1">
      <alignment horizontal="center" shrinkToFit="1"/>
      <protection hidden="1"/>
    </xf>
    <xf numFmtId="0" fontId="0" fillId="0" borderId="1" xfId="0" applyBorder="1" applyAlignment="1" applyProtection="1">
      <alignment horizontal="center" shrinkToFit="1"/>
      <protection hidden="1"/>
    </xf>
    <xf numFmtId="0" fontId="0" fillId="0" borderId="0" xfId="0" applyAlignment="1" applyProtection="1">
      <alignment horizontal="center"/>
      <protection hidden="1"/>
    </xf>
    <xf numFmtId="16" fontId="1" fillId="0" borderId="12" xfId="0" applyNumberFormat="1" applyFont="1" applyBorder="1" applyProtection="1">
      <protection hidden="1"/>
    </xf>
    <xf numFmtId="16" fontId="1" fillId="0" borderId="13" xfId="0" applyNumberFormat="1" applyFont="1" applyBorder="1" applyProtection="1">
      <protection hidden="1"/>
    </xf>
    <xf numFmtId="16" fontId="1" fillId="0" borderId="14" xfId="0" applyNumberFormat="1" applyFont="1" applyBorder="1" applyProtection="1">
      <protection hidden="1"/>
    </xf>
    <xf numFmtId="0" fontId="1" fillId="0" borderId="15" xfId="0" applyFont="1" applyBorder="1" applyProtection="1">
      <protection hidden="1"/>
    </xf>
    <xf numFmtId="0" fontId="1" fillId="0" borderId="12" xfId="0" applyFont="1" applyBorder="1" applyAlignment="1" applyProtection="1">
      <alignment horizontal="center" shrinkToFit="1"/>
      <protection hidden="1"/>
    </xf>
    <xf numFmtId="0" fontId="1" fillId="0" borderId="13" xfId="0" applyFont="1" applyBorder="1" applyAlignment="1" applyProtection="1">
      <alignment horizontal="center" shrinkToFit="1"/>
      <protection hidden="1"/>
    </xf>
    <xf numFmtId="0" fontId="1" fillId="0" borderId="14" xfId="0" applyFont="1" applyBorder="1" applyAlignment="1" applyProtection="1">
      <alignment horizontal="center" shrinkToFit="1"/>
      <protection hidden="1"/>
    </xf>
    <xf numFmtId="0" fontId="0" fillId="0" borderId="12" xfId="0" applyFont="1" applyBorder="1" applyAlignment="1" applyProtection="1">
      <alignment horizontal="center"/>
      <protection hidden="1"/>
    </xf>
    <xf numFmtId="0" fontId="0" fillId="0" borderId="14" xfId="0" applyFont="1" applyBorder="1" applyAlignment="1" applyProtection="1">
      <alignment horizontal="center"/>
      <protection hidden="1"/>
    </xf>
    <xf numFmtId="0" fontId="17" fillId="2" borderId="0" xfId="0" applyFont="1" applyFill="1" applyAlignment="1" applyProtection="1">
      <alignment shrinkToFit="1"/>
      <protection hidden="1"/>
    </xf>
    <xf numFmtId="0" fontId="0" fillId="2" borderId="0" xfId="0" applyFont="1" applyFill="1" applyBorder="1" applyProtection="1">
      <protection hidden="1"/>
    </xf>
    <xf numFmtId="0" fontId="12" fillId="2" borderId="0" xfId="0" applyFont="1" applyFill="1" applyAlignment="1" applyProtection="1">
      <alignment vertical="top" wrapText="1"/>
      <protection hidden="1"/>
    </xf>
    <xf numFmtId="0" fontId="0" fillId="0" borderId="13" xfId="0" applyFont="1" applyFill="1" applyBorder="1" applyAlignment="1" applyProtection="1">
      <alignment horizontal="center" vertical="center"/>
      <protection hidden="1"/>
    </xf>
    <xf numFmtId="0" fontId="0" fillId="0" borderId="14" xfId="0" applyFont="1" applyFill="1" applyBorder="1" applyAlignment="1" applyProtection="1">
      <alignment horizontal="center" vertical="center"/>
      <protection hidden="1"/>
    </xf>
    <xf numFmtId="0" fontId="1" fillId="0" borderId="12" xfId="0" applyFont="1" applyFill="1" applyBorder="1" applyAlignment="1" applyProtection="1">
      <alignment horizontal="center" vertical="center"/>
      <protection hidden="1"/>
    </xf>
    <xf numFmtId="0" fontId="1" fillId="0" borderId="13" xfId="0" applyFont="1" applyFill="1" applyBorder="1" applyAlignment="1" applyProtection="1">
      <alignment horizontal="center" vertical="center"/>
      <protection hidden="1"/>
    </xf>
    <xf numFmtId="0" fontId="1" fillId="0" borderId="14" xfId="0" applyFont="1" applyFill="1" applyBorder="1" applyAlignment="1" applyProtection="1">
      <alignment horizontal="center" vertical="center"/>
      <protection hidden="1"/>
    </xf>
    <xf numFmtId="0" fontId="21" fillId="2" borderId="0" xfId="0" applyFont="1" applyFill="1" applyAlignment="1" applyProtection="1">
      <alignment horizontal="center"/>
      <protection hidden="1"/>
    </xf>
    <xf numFmtId="0" fontId="21" fillId="2" borderId="0" xfId="0" applyFont="1" applyFill="1" applyBorder="1" applyAlignment="1" applyProtection="1">
      <alignment horizontal="center" wrapText="1"/>
      <protection hidden="1"/>
    </xf>
    <xf numFmtId="0" fontId="21" fillId="2" borderId="0" xfId="0" applyFont="1" applyFill="1" applyAlignment="1" applyProtection="1">
      <alignment horizontal="center" wrapText="1"/>
      <protection hidden="1"/>
    </xf>
    <xf numFmtId="0" fontId="1" fillId="0" borderId="2" xfId="0" applyFont="1" applyFill="1" applyBorder="1" applyAlignment="1" applyProtection="1">
      <alignment horizontal="left" vertical="center"/>
      <protection locked="0"/>
    </xf>
    <xf numFmtId="0" fontId="1" fillId="0" borderId="3" xfId="0" applyFont="1" applyFill="1" applyBorder="1" applyAlignment="1" applyProtection="1">
      <alignment horizontal="center" vertical="center"/>
      <protection locked="0"/>
    </xf>
    <xf numFmtId="0" fontId="1" fillId="0" borderId="4" xfId="0" applyFont="1" applyFill="1" applyBorder="1" applyAlignment="1" applyProtection="1">
      <alignment horizontal="center" vertical="center"/>
      <protection locked="0"/>
    </xf>
    <xf numFmtId="0" fontId="0" fillId="0" borderId="3" xfId="0" applyNumberFormat="1" applyFont="1" applyFill="1" applyBorder="1" applyAlignment="1" applyProtection="1">
      <alignment horizontal="center" vertical="center"/>
      <protection locked="0"/>
    </xf>
    <xf numFmtId="0" fontId="0" fillId="0" borderId="12" xfId="0" applyNumberFormat="1" applyFont="1" applyFill="1" applyBorder="1" applyAlignment="1" applyProtection="1">
      <alignment horizontal="center" vertical="center"/>
      <protection locked="0"/>
    </xf>
    <xf numFmtId="0" fontId="0" fillId="0" borderId="4" xfId="0" applyNumberFormat="1" applyFont="1" applyFill="1" applyBorder="1" applyAlignment="1" applyProtection="1">
      <alignment horizontal="center" vertical="center"/>
      <protection locked="0"/>
    </xf>
    <xf numFmtId="0" fontId="0" fillId="2" borderId="0" xfId="0" applyFont="1" applyFill="1" applyAlignment="1" applyProtection="1">
      <alignment horizontal="center" vertical="center"/>
      <protection hidden="1"/>
    </xf>
    <xf numFmtId="0" fontId="1" fillId="0" borderId="5" xfId="0" applyFont="1" applyFill="1" applyBorder="1" applyAlignment="1" applyProtection="1">
      <alignment horizontal="left" vertical="center"/>
      <protection locked="0"/>
    </xf>
    <xf numFmtId="0" fontId="1" fillId="0" borderId="0" xfId="0" applyFont="1" applyFill="1" applyBorder="1" applyAlignment="1" applyProtection="1">
      <alignment horizontal="center" vertical="center"/>
      <protection locked="0"/>
    </xf>
    <xf numFmtId="0" fontId="1" fillId="0" borderId="6" xfId="0" applyFont="1" applyFill="1" applyBorder="1" applyAlignment="1" applyProtection="1">
      <alignment horizontal="center" vertical="center"/>
      <protection locked="0"/>
    </xf>
    <xf numFmtId="0" fontId="0" fillId="0" borderId="0" xfId="0" applyNumberFormat="1" applyFont="1" applyFill="1" applyBorder="1" applyAlignment="1" applyProtection="1">
      <alignment horizontal="center" vertical="center"/>
      <protection locked="0"/>
    </xf>
    <xf numFmtId="0" fontId="0" fillId="0" borderId="13" xfId="0" applyNumberFormat="1" applyFont="1" applyFill="1" applyBorder="1" applyAlignment="1" applyProtection="1">
      <alignment horizontal="center" vertical="center"/>
      <protection locked="0"/>
    </xf>
    <xf numFmtId="0" fontId="0" fillId="0" borderId="6" xfId="0" applyNumberFormat="1" applyFont="1" applyFill="1" applyBorder="1" applyAlignment="1" applyProtection="1">
      <alignment horizontal="center" vertical="center"/>
      <protection locked="0"/>
    </xf>
    <xf numFmtId="0" fontId="1" fillId="0" borderId="7" xfId="0" applyFont="1" applyFill="1" applyBorder="1" applyAlignment="1" applyProtection="1">
      <alignment horizontal="left" vertical="center"/>
      <protection locked="0"/>
    </xf>
    <xf numFmtId="0" fontId="1" fillId="0" borderId="1" xfId="0" applyFont="1" applyFill="1" applyBorder="1" applyAlignment="1" applyProtection="1">
      <alignment horizontal="center" vertical="center"/>
      <protection locked="0"/>
    </xf>
    <xf numFmtId="0" fontId="1" fillId="0" borderId="8" xfId="0" applyFont="1" applyFill="1" applyBorder="1" applyAlignment="1" applyProtection="1">
      <alignment horizontal="center" vertical="center"/>
      <protection locked="0"/>
    </xf>
    <xf numFmtId="0" fontId="0" fillId="0" borderId="1" xfId="0" applyNumberFormat="1" applyFont="1" applyFill="1" applyBorder="1" applyAlignment="1" applyProtection="1">
      <alignment horizontal="center" vertical="center"/>
      <protection locked="0"/>
    </xf>
    <xf numFmtId="0" fontId="0" fillId="0" borderId="14" xfId="0" applyNumberFormat="1" applyFont="1" applyFill="1" applyBorder="1" applyAlignment="1" applyProtection="1">
      <alignment horizontal="center" vertical="center"/>
      <protection locked="0"/>
    </xf>
    <xf numFmtId="0" fontId="0" fillId="0" borderId="8" xfId="0" applyNumberFormat="1" applyFont="1" applyFill="1" applyBorder="1" applyAlignment="1" applyProtection="1">
      <alignment horizontal="center" vertical="center"/>
      <protection locked="0"/>
    </xf>
    <xf numFmtId="0" fontId="0" fillId="0" borderId="15" xfId="0" applyFont="1" applyBorder="1" applyAlignment="1" applyProtection="1">
      <alignment horizontal="center"/>
      <protection hidden="1"/>
    </xf>
    <xf numFmtId="0" fontId="0" fillId="9" borderId="15" xfId="0" applyFill="1" applyBorder="1" applyAlignment="1" applyProtection="1">
      <alignment horizontal="center"/>
      <protection hidden="1"/>
    </xf>
    <xf numFmtId="0" fontId="0" fillId="5" borderId="15" xfId="0" applyFill="1" applyBorder="1" applyProtection="1">
      <protection hidden="1"/>
    </xf>
    <xf numFmtId="0" fontId="0" fillId="0" borderId="12" xfId="0" applyBorder="1" applyAlignment="1" applyProtection="1">
      <alignment horizontal="center"/>
      <protection hidden="1"/>
    </xf>
    <xf numFmtId="0" fontId="0" fillId="0" borderId="14" xfId="0" applyBorder="1" applyAlignment="1" applyProtection="1">
      <alignment horizontal="center"/>
      <protection hidden="1"/>
    </xf>
    <xf numFmtId="0" fontId="0" fillId="0" borderId="15" xfId="0" applyBorder="1" applyAlignment="1" applyProtection="1">
      <alignment horizontal="center"/>
      <protection hidden="1"/>
    </xf>
    <xf numFmtId="0" fontId="0" fillId="0" borderId="9" xfId="0" applyFont="1" applyBorder="1" applyAlignment="1" applyProtection="1">
      <alignment horizontal="center" vertical="center"/>
      <protection locked="0"/>
    </xf>
    <xf numFmtId="0" fontId="0" fillId="0" borderId="10" xfId="0" applyFont="1" applyBorder="1" applyAlignment="1" applyProtection="1">
      <alignment horizontal="center" vertical="center"/>
      <protection locked="0"/>
    </xf>
    <xf numFmtId="0" fontId="0" fillId="0" borderId="11" xfId="0" applyFont="1" applyBorder="1" applyAlignment="1" applyProtection="1">
      <alignment horizontal="center" vertical="center"/>
      <protection locked="0"/>
    </xf>
    <xf numFmtId="165" fontId="0" fillId="0" borderId="5" xfId="0" applyNumberFormat="1" applyFont="1" applyBorder="1" applyAlignment="1" applyProtection="1">
      <alignment horizontal="center" vertical="center"/>
      <protection locked="0"/>
    </xf>
    <xf numFmtId="165" fontId="0" fillId="0" borderId="0" xfId="0" applyNumberFormat="1" applyFont="1" applyBorder="1" applyAlignment="1" applyProtection="1">
      <alignment horizontal="center" vertical="center"/>
      <protection locked="0"/>
    </xf>
    <xf numFmtId="165" fontId="0" fillId="0" borderId="6" xfId="0" applyNumberFormat="1" applyFont="1" applyBorder="1" applyAlignment="1" applyProtection="1">
      <alignment horizontal="center" vertical="center"/>
      <protection locked="0"/>
    </xf>
    <xf numFmtId="0" fontId="0" fillId="0" borderId="9" xfId="0" applyBorder="1" applyAlignment="1" applyProtection="1">
      <alignment horizontal="left" shrinkToFit="1"/>
      <protection hidden="1"/>
    </xf>
    <xf numFmtId="0" fontId="0" fillId="0" borderId="10" xfId="0" applyBorder="1" applyAlignment="1" applyProtection="1">
      <alignment horizontal="left" shrinkToFit="1"/>
      <protection hidden="1"/>
    </xf>
    <xf numFmtId="0" fontId="0" fillId="0" borderId="11" xfId="0" applyBorder="1" applyAlignment="1" applyProtection="1">
      <alignment horizontal="left" shrinkToFit="1"/>
      <protection hidden="1"/>
    </xf>
    <xf numFmtId="165" fontId="0" fillId="0" borderId="2" xfId="0" applyNumberFormat="1" applyFont="1" applyBorder="1" applyAlignment="1" applyProtection="1">
      <alignment horizontal="center" vertical="center"/>
      <protection locked="0"/>
    </xf>
    <xf numFmtId="165" fontId="0" fillId="0" borderId="3" xfId="0" applyNumberFormat="1" applyFont="1" applyBorder="1" applyAlignment="1" applyProtection="1">
      <alignment horizontal="center" vertical="center"/>
      <protection locked="0"/>
    </xf>
    <xf numFmtId="165" fontId="0" fillId="0" borderId="4" xfId="0" applyNumberFormat="1" applyFont="1" applyBorder="1" applyAlignment="1" applyProtection="1">
      <alignment horizontal="center" vertical="center"/>
      <protection locked="0"/>
    </xf>
    <xf numFmtId="165" fontId="0" fillId="0" borderId="7" xfId="0" applyNumberFormat="1" applyFont="1" applyBorder="1" applyAlignment="1" applyProtection="1">
      <alignment horizontal="center" vertical="center"/>
      <protection locked="0"/>
    </xf>
    <xf numFmtId="165" fontId="0" fillId="0" borderId="1" xfId="0" applyNumberFormat="1" applyFont="1" applyBorder="1" applyAlignment="1" applyProtection="1">
      <alignment horizontal="center" vertical="center"/>
      <protection locked="0"/>
    </xf>
    <xf numFmtId="165" fontId="0" fillId="0" borderId="8" xfId="0" applyNumberFormat="1" applyFont="1" applyBorder="1" applyAlignment="1" applyProtection="1">
      <alignment horizontal="center" vertical="center"/>
      <protection locked="0"/>
    </xf>
    <xf numFmtId="0" fontId="7" fillId="7" borderId="9" xfId="0" applyFont="1" applyFill="1" applyBorder="1" applyAlignment="1" applyProtection="1">
      <alignment horizontal="center" shrinkToFit="1"/>
      <protection hidden="1"/>
    </xf>
    <xf numFmtId="0" fontId="7" fillId="7" borderId="10" xfId="0" applyFont="1" applyFill="1" applyBorder="1" applyAlignment="1" applyProtection="1">
      <alignment horizontal="center" shrinkToFit="1"/>
      <protection hidden="1"/>
    </xf>
    <xf numFmtId="0" fontId="7" fillId="7" borderId="11" xfId="0" applyFont="1" applyFill="1" applyBorder="1" applyAlignment="1" applyProtection="1">
      <alignment horizontal="center" shrinkToFit="1"/>
      <protection hidden="1"/>
    </xf>
    <xf numFmtId="0" fontId="1" fillId="2" borderId="2" xfId="0" applyFont="1" applyFill="1" applyBorder="1" applyAlignment="1" applyProtection="1">
      <alignment horizontal="left" vertical="center" wrapText="1"/>
      <protection hidden="1"/>
    </xf>
    <xf numFmtId="0" fontId="1" fillId="2" borderId="3" xfId="0" applyFont="1" applyFill="1" applyBorder="1" applyAlignment="1" applyProtection="1">
      <alignment horizontal="left" vertical="center" wrapText="1"/>
      <protection hidden="1"/>
    </xf>
    <xf numFmtId="0" fontId="1" fillId="2" borderId="4" xfId="0" applyFont="1" applyFill="1" applyBorder="1" applyAlignment="1" applyProtection="1">
      <alignment horizontal="left" vertical="center" wrapText="1"/>
      <protection hidden="1"/>
    </xf>
    <xf numFmtId="0" fontId="1" fillId="2" borderId="7" xfId="0" applyFont="1" applyFill="1" applyBorder="1" applyAlignment="1" applyProtection="1">
      <alignment horizontal="left" vertical="center" wrapText="1"/>
      <protection hidden="1"/>
    </xf>
    <xf numFmtId="0" fontId="1" fillId="2" borderId="1" xfId="0" applyFont="1" applyFill="1" applyBorder="1" applyAlignment="1" applyProtection="1">
      <alignment horizontal="left" vertical="center" wrapText="1"/>
      <protection hidden="1"/>
    </xf>
    <xf numFmtId="0" fontId="1" fillId="2" borderId="8" xfId="0" applyFont="1" applyFill="1" applyBorder="1" applyAlignment="1" applyProtection="1">
      <alignment horizontal="left" vertical="center" wrapText="1"/>
      <protection hidden="1"/>
    </xf>
    <xf numFmtId="0" fontId="22" fillId="2" borderId="0" xfId="0" applyFont="1" applyFill="1" applyAlignment="1" applyProtection="1">
      <alignment horizontal="center" vertical="center" shrinkToFit="1"/>
      <protection hidden="1"/>
    </xf>
    <xf numFmtId="0" fontId="21" fillId="2" borderId="2" xfId="0" applyFont="1" applyFill="1" applyBorder="1" applyAlignment="1" applyProtection="1">
      <alignment horizontal="left" vertical="center" wrapText="1"/>
      <protection hidden="1"/>
    </xf>
    <xf numFmtId="0" fontId="21" fillId="2" borderId="3" xfId="0" applyFont="1" applyFill="1" applyBorder="1" applyAlignment="1" applyProtection="1">
      <alignment horizontal="left" vertical="center" wrapText="1"/>
      <protection hidden="1"/>
    </xf>
    <xf numFmtId="0" fontId="21" fillId="2" borderId="4" xfId="0" applyFont="1" applyFill="1" applyBorder="1" applyAlignment="1" applyProtection="1">
      <alignment horizontal="left" vertical="center" wrapText="1"/>
      <protection hidden="1"/>
    </xf>
    <xf numFmtId="0" fontId="21" fillId="2" borderId="5" xfId="0" applyFont="1" applyFill="1" applyBorder="1" applyAlignment="1" applyProtection="1">
      <alignment horizontal="left" vertical="center" wrapText="1"/>
      <protection hidden="1"/>
    </xf>
    <xf numFmtId="0" fontId="21" fillId="2" borderId="0" xfId="0" applyFont="1" applyFill="1" applyBorder="1" applyAlignment="1" applyProtection="1">
      <alignment horizontal="left" vertical="center" wrapText="1"/>
      <protection hidden="1"/>
    </xf>
    <xf numFmtId="0" fontId="21" fillId="2" borderId="6" xfId="0" applyFont="1" applyFill="1" applyBorder="1" applyAlignment="1" applyProtection="1">
      <alignment horizontal="left" vertical="center" wrapText="1"/>
      <protection hidden="1"/>
    </xf>
    <xf numFmtId="0" fontId="21" fillId="2" borderId="7" xfId="0" applyFont="1" applyFill="1" applyBorder="1" applyAlignment="1" applyProtection="1">
      <alignment horizontal="left" vertical="center" wrapText="1"/>
      <protection hidden="1"/>
    </xf>
    <xf numFmtId="0" fontId="21" fillId="2" borderId="1" xfId="0" applyFont="1" applyFill="1" applyBorder="1" applyAlignment="1" applyProtection="1">
      <alignment horizontal="left" vertical="center" wrapText="1"/>
      <protection hidden="1"/>
    </xf>
    <xf numFmtId="0" fontId="21" fillId="2" borderId="8" xfId="0" applyFont="1" applyFill="1" applyBorder="1" applyAlignment="1" applyProtection="1">
      <alignment horizontal="left" vertical="center" wrapText="1"/>
      <protection hidden="1"/>
    </xf>
    <xf numFmtId="0" fontId="0" fillId="0" borderId="2" xfId="0" applyBorder="1" applyAlignment="1" applyProtection="1">
      <alignment horizontal="center" shrinkToFit="1"/>
      <protection hidden="1"/>
    </xf>
    <xf numFmtId="0" fontId="0" fillId="0" borderId="3" xfId="0" applyBorder="1" applyAlignment="1" applyProtection="1">
      <alignment horizontal="center" shrinkToFit="1"/>
      <protection hidden="1"/>
    </xf>
    <xf numFmtId="0" fontId="0" fillId="0" borderId="4" xfId="0" applyBorder="1" applyAlignment="1" applyProtection="1">
      <alignment horizontal="center" shrinkToFit="1"/>
      <protection hidden="1"/>
    </xf>
    <xf numFmtId="0" fontId="0" fillId="0" borderId="5" xfId="0" applyBorder="1" applyAlignment="1" applyProtection="1">
      <alignment horizontal="center" shrinkToFit="1"/>
      <protection hidden="1"/>
    </xf>
    <xf numFmtId="0" fontId="0" fillId="0" borderId="0" xfId="0" applyAlignment="1" applyProtection="1">
      <alignment horizontal="center" shrinkToFit="1"/>
      <protection hidden="1"/>
    </xf>
    <xf numFmtId="0" fontId="0" fillId="0" borderId="6" xfId="0" applyBorder="1" applyAlignment="1" applyProtection="1">
      <alignment horizontal="center" shrinkToFit="1"/>
      <protection hidden="1"/>
    </xf>
    <xf numFmtId="0" fontId="0" fillId="0" borderId="7" xfId="0" applyBorder="1" applyAlignment="1" applyProtection="1">
      <alignment horizontal="center" shrinkToFit="1"/>
      <protection hidden="1"/>
    </xf>
    <xf numFmtId="0" fontId="0" fillId="0" borderId="1" xfId="0" applyBorder="1" applyAlignment="1" applyProtection="1">
      <alignment horizontal="center" shrinkToFit="1"/>
      <protection hidden="1"/>
    </xf>
    <xf numFmtId="0" fontId="0" fillId="0" borderId="8" xfId="0" applyBorder="1" applyAlignment="1" applyProtection="1">
      <alignment horizontal="center" shrinkToFit="1"/>
      <protection hidden="1"/>
    </xf>
    <xf numFmtId="0" fontId="14" fillId="9" borderId="2" xfId="1" applyFont="1" applyFill="1" applyBorder="1" applyAlignment="1" applyProtection="1">
      <alignment horizontal="center" vertical="center" shrinkToFit="1"/>
      <protection hidden="1"/>
    </xf>
    <xf numFmtId="0" fontId="14" fillId="9" borderId="3" xfId="1" applyFont="1" applyFill="1" applyBorder="1" applyAlignment="1" applyProtection="1">
      <alignment horizontal="center" vertical="center" shrinkToFit="1"/>
      <protection hidden="1"/>
    </xf>
    <xf numFmtId="0" fontId="14" fillId="9" borderId="4" xfId="1" applyFont="1" applyFill="1" applyBorder="1" applyAlignment="1" applyProtection="1">
      <alignment horizontal="center" vertical="center" shrinkToFit="1"/>
      <protection hidden="1"/>
    </xf>
    <xf numFmtId="0" fontId="14" fillId="9" borderId="7" xfId="1" applyFont="1" applyFill="1" applyBorder="1" applyAlignment="1" applyProtection="1">
      <alignment horizontal="center" vertical="center" shrinkToFit="1"/>
      <protection hidden="1"/>
    </xf>
    <xf numFmtId="0" fontId="14" fillId="9" borderId="1" xfId="1" applyFont="1" applyFill="1" applyBorder="1" applyAlignment="1" applyProtection="1">
      <alignment horizontal="center" vertical="center" shrinkToFit="1"/>
      <protection hidden="1"/>
    </xf>
    <xf numFmtId="0" fontId="14" fillId="9" borderId="8" xfId="1" applyFont="1" applyFill="1" applyBorder="1" applyAlignment="1" applyProtection="1">
      <alignment horizontal="center" vertical="center" shrinkToFit="1"/>
      <protection hidden="1"/>
    </xf>
    <xf numFmtId="0" fontId="0" fillId="0" borderId="7" xfId="0" applyFont="1" applyFill="1" applyBorder="1" applyAlignment="1" applyProtection="1">
      <alignment horizontal="center" vertical="center"/>
      <protection hidden="1"/>
    </xf>
    <xf numFmtId="0" fontId="0" fillId="0" borderId="1" xfId="0" applyFont="1" applyFill="1" applyBorder="1" applyAlignment="1" applyProtection="1">
      <alignment horizontal="center" vertical="center"/>
      <protection hidden="1"/>
    </xf>
    <xf numFmtId="0" fontId="0" fillId="0" borderId="8" xfId="0" applyFont="1" applyFill="1" applyBorder="1" applyAlignment="1" applyProtection="1">
      <alignment horizontal="center" vertical="center"/>
      <protection hidden="1"/>
    </xf>
    <xf numFmtId="0" fontId="0" fillId="0" borderId="2" xfId="0" applyFont="1" applyFill="1" applyBorder="1" applyAlignment="1" applyProtection="1">
      <alignment horizontal="center" vertical="center"/>
      <protection hidden="1"/>
    </xf>
    <xf numFmtId="0" fontId="0" fillId="0" borderId="3" xfId="0" applyFont="1" applyFill="1" applyBorder="1" applyAlignment="1" applyProtection="1">
      <alignment horizontal="center" vertical="center"/>
      <protection hidden="1"/>
    </xf>
    <xf numFmtId="0" fontId="0" fillId="0" borderId="5" xfId="0" applyFont="1" applyFill="1" applyBorder="1" applyAlignment="1" applyProtection="1">
      <alignment horizontal="center" vertical="center"/>
      <protection hidden="1"/>
    </xf>
    <xf numFmtId="0" fontId="0" fillId="0" borderId="0" xfId="0" applyFont="1" applyFill="1" applyBorder="1" applyAlignment="1" applyProtection="1">
      <alignment horizontal="center" vertical="center"/>
      <protection hidden="1"/>
    </xf>
    <xf numFmtId="0" fontId="0" fillId="0" borderId="6" xfId="0" applyFont="1" applyFill="1" applyBorder="1" applyAlignment="1" applyProtection="1">
      <alignment horizontal="center" vertical="center"/>
      <protection hidden="1"/>
    </xf>
    <xf numFmtId="0" fontId="9" fillId="2" borderId="3" xfId="0" applyFont="1" applyFill="1" applyBorder="1" applyAlignment="1" applyProtection="1">
      <alignment horizontal="center" vertical="center" wrapText="1"/>
      <protection hidden="1"/>
    </xf>
    <xf numFmtId="0" fontId="0" fillId="0" borderId="4" xfId="0" applyFont="1" applyFill="1" applyBorder="1" applyAlignment="1" applyProtection="1">
      <alignment horizontal="center" vertical="center"/>
      <protection hidden="1"/>
    </xf>
    <xf numFmtId="0" fontId="0" fillId="4" borderId="2" xfId="0" applyFill="1" applyBorder="1" applyAlignment="1" applyProtection="1">
      <alignment horizontal="center"/>
      <protection hidden="1"/>
    </xf>
    <xf numFmtId="0" fontId="0" fillId="4" borderId="4" xfId="0" applyFill="1" applyBorder="1" applyAlignment="1" applyProtection="1">
      <alignment horizontal="center"/>
      <protection hidden="1"/>
    </xf>
    <xf numFmtId="0" fontId="0" fillId="8" borderId="3" xfId="0" applyFill="1" applyBorder="1" applyAlignment="1" applyProtection="1">
      <alignment horizontal="center"/>
      <protection hidden="1"/>
    </xf>
    <xf numFmtId="0" fontId="0" fillId="4" borderId="2" xfId="0" applyFill="1" applyBorder="1" applyAlignment="1" applyProtection="1">
      <alignment horizontal="left"/>
      <protection hidden="1"/>
    </xf>
    <xf numFmtId="0" fontId="0" fillId="4" borderId="3" xfId="0" applyFill="1" applyBorder="1" applyAlignment="1" applyProtection="1">
      <alignment horizontal="left"/>
      <protection hidden="1"/>
    </xf>
    <xf numFmtId="0" fontId="0" fillId="4" borderId="4" xfId="0" applyFill="1" applyBorder="1" applyAlignment="1" applyProtection="1">
      <alignment horizontal="left"/>
      <protection hidden="1"/>
    </xf>
    <xf numFmtId="0" fontId="0" fillId="8" borderId="2" xfId="0" applyFill="1" applyBorder="1" applyAlignment="1" applyProtection="1">
      <alignment horizontal="center"/>
      <protection hidden="1"/>
    </xf>
    <xf numFmtId="0" fontId="0" fillId="8" borderId="4" xfId="0" applyFill="1" applyBorder="1" applyAlignment="1" applyProtection="1">
      <alignment horizontal="center"/>
      <protection hidden="1"/>
    </xf>
    <xf numFmtId="0" fontId="0" fillId="2" borderId="2" xfId="0" applyFill="1" applyBorder="1" applyAlignment="1" applyProtection="1">
      <alignment horizontal="center"/>
      <protection hidden="1"/>
    </xf>
    <xf numFmtId="0" fontId="0" fillId="2" borderId="3" xfId="0" applyFill="1" applyBorder="1" applyAlignment="1" applyProtection="1">
      <alignment horizontal="center"/>
      <protection hidden="1"/>
    </xf>
    <xf numFmtId="0" fontId="0" fillId="4" borderId="3" xfId="0" applyFill="1" applyBorder="1" applyAlignment="1" applyProtection="1">
      <alignment horizontal="center"/>
      <protection hidden="1"/>
    </xf>
    <xf numFmtId="0" fontId="0" fillId="2" borderId="4" xfId="0" applyFill="1" applyBorder="1" applyAlignment="1" applyProtection="1">
      <alignment horizontal="center"/>
      <protection hidden="1"/>
    </xf>
    <xf numFmtId="0" fontId="0" fillId="4" borderId="2" xfId="0" applyFont="1" applyFill="1" applyBorder="1" applyAlignment="1" applyProtection="1">
      <alignment horizontal="center"/>
      <protection hidden="1"/>
    </xf>
    <xf numFmtId="0" fontId="0" fillId="4" borderId="4" xfId="0" applyFont="1" applyFill="1" applyBorder="1" applyAlignment="1" applyProtection="1">
      <alignment horizontal="center"/>
      <protection hidden="1"/>
    </xf>
    <xf numFmtId="0" fontId="0" fillId="4" borderId="5" xfId="0" applyFill="1" applyBorder="1" applyAlignment="1" applyProtection="1">
      <alignment horizontal="center"/>
      <protection hidden="1"/>
    </xf>
    <xf numFmtId="0" fontId="0" fillId="4" borderId="6" xfId="0" applyFill="1" applyBorder="1" applyAlignment="1" applyProtection="1">
      <alignment horizontal="center"/>
      <protection hidden="1"/>
    </xf>
    <xf numFmtId="0" fontId="0" fillId="8" borderId="0" xfId="0" applyFill="1" applyBorder="1" applyAlignment="1" applyProtection="1">
      <alignment horizontal="center"/>
      <protection hidden="1"/>
    </xf>
    <xf numFmtId="0" fontId="0" fillId="4" borderId="5" xfId="0" applyFill="1" applyBorder="1" applyAlignment="1" applyProtection="1">
      <alignment horizontal="left"/>
      <protection hidden="1"/>
    </xf>
    <xf numFmtId="0" fontId="0" fillId="4" borderId="0" xfId="0" applyFill="1" applyBorder="1" applyAlignment="1" applyProtection="1">
      <alignment horizontal="left"/>
      <protection hidden="1"/>
    </xf>
    <xf numFmtId="0" fontId="0" fillId="4" borderId="6" xfId="0" applyFill="1" applyBorder="1" applyAlignment="1" applyProtection="1">
      <alignment horizontal="left"/>
      <protection hidden="1"/>
    </xf>
    <xf numFmtId="0" fontId="0" fillId="8" borderId="5" xfId="0" applyFill="1" applyBorder="1" applyAlignment="1" applyProtection="1">
      <alignment horizontal="center"/>
      <protection hidden="1"/>
    </xf>
    <xf numFmtId="0" fontId="0" fillId="8" borderId="6" xfId="0" applyFill="1" applyBorder="1" applyAlignment="1" applyProtection="1">
      <alignment horizontal="center"/>
      <protection hidden="1"/>
    </xf>
    <xf numFmtId="0" fontId="0" fillId="2" borderId="5" xfId="0" applyFill="1" applyBorder="1" applyAlignment="1" applyProtection="1">
      <alignment horizontal="center"/>
      <protection hidden="1"/>
    </xf>
    <xf numFmtId="0" fontId="0" fillId="2" borderId="0" xfId="0" applyFill="1" applyBorder="1" applyAlignment="1" applyProtection="1">
      <alignment horizontal="center"/>
      <protection hidden="1"/>
    </xf>
    <xf numFmtId="0" fontId="0" fillId="4" borderId="0" xfId="0" applyFill="1" applyBorder="1" applyAlignment="1" applyProtection="1">
      <alignment horizontal="center"/>
      <protection hidden="1"/>
    </xf>
    <xf numFmtId="0" fontId="0" fillId="2" borderId="6" xfId="0" applyFill="1" applyBorder="1" applyAlignment="1" applyProtection="1">
      <alignment horizontal="center"/>
      <protection hidden="1"/>
    </xf>
    <xf numFmtId="0" fontId="0" fillId="4" borderId="5" xfId="0" applyFont="1" applyFill="1" applyBorder="1" applyAlignment="1" applyProtection="1">
      <alignment horizontal="center"/>
      <protection hidden="1"/>
    </xf>
    <xf numFmtId="0" fontId="0" fillId="4" borderId="6" xfId="0" applyFont="1" applyFill="1" applyBorder="1" applyAlignment="1" applyProtection="1">
      <alignment horizontal="center"/>
      <protection hidden="1"/>
    </xf>
    <xf numFmtId="0" fontId="0" fillId="4" borderId="7" xfId="0" applyFont="1" applyFill="1" applyBorder="1" applyAlignment="1" applyProtection="1">
      <alignment horizontal="center"/>
      <protection hidden="1"/>
    </xf>
    <xf numFmtId="0" fontId="0" fillId="4" borderId="8" xfId="0" applyFont="1" applyFill="1" applyBorder="1" applyAlignment="1" applyProtection="1">
      <alignment horizontal="center"/>
      <protection hidden="1"/>
    </xf>
    <xf numFmtId="0" fontId="10" fillId="5" borderId="2" xfId="0" applyFont="1" applyFill="1" applyBorder="1" applyAlignment="1" applyProtection="1">
      <alignment horizontal="center" vertical="center"/>
      <protection hidden="1"/>
    </xf>
    <xf numFmtId="0" fontId="10" fillId="5" borderId="3" xfId="0" applyFont="1" applyFill="1" applyBorder="1" applyAlignment="1" applyProtection="1">
      <alignment horizontal="center" vertical="center"/>
      <protection hidden="1"/>
    </xf>
    <xf numFmtId="0" fontId="10" fillId="5" borderId="4" xfId="0" applyFont="1" applyFill="1" applyBorder="1" applyAlignment="1" applyProtection="1">
      <alignment horizontal="center" vertical="center"/>
      <protection hidden="1"/>
    </xf>
    <xf numFmtId="0" fontId="10" fillId="5" borderId="7" xfId="0" applyFont="1" applyFill="1" applyBorder="1" applyAlignment="1" applyProtection="1">
      <alignment horizontal="center" vertical="center"/>
      <protection hidden="1"/>
    </xf>
    <xf numFmtId="0" fontId="10" fillId="5" borderId="1" xfId="0" applyFont="1" applyFill="1" applyBorder="1" applyAlignment="1" applyProtection="1">
      <alignment horizontal="center" vertical="center"/>
      <protection hidden="1"/>
    </xf>
    <xf numFmtId="0" fontId="10" fillId="5" borderId="8" xfId="0" applyFont="1" applyFill="1" applyBorder="1" applyAlignment="1" applyProtection="1">
      <alignment horizontal="center" vertical="center"/>
      <protection hidden="1"/>
    </xf>
    <xf numFmtId="0" fontId="0" fillId="8" borderId="7" xfId="0" applyFill="1" applyBorder="1" applyAlignment="1" applyProtection="1">
      <alignment horizontal="center"/>
      <protection hidden="1"/>
    </xf>
    <xf numFmtId="0" fontId="0" fillId="8" borderId="8" xfId="0" applyFill="1" applyBorder="1" applyAlignment="1" applyProtection="1">
      <alignment horizontal="center"/>
      <protection hidden="1"/>
    </xf>
    <xf numFmtId="0" fontId="10" fillId="6" borderId="2" xfId="0" applyFont="1" applyFill="1" applyBorder="1" applyAlignment="1" applyProtection="1">
      <alignment horizontal="center" vertical="center"/>
      <protection hidden="1"/>
    </xf>
    <xf numFmtId="0" fontId="10" fillId="6" borderId="3" xfId="0" applyFont="1" applyFill="1" applyBorder="1" applyAlignment="1" applyProtection="1">
      <alignment horizontal="center" vertical="center"/>
      <protection hidden="1"/>
    </xf>
    <xf numFmtId="0" fontId="10" fillId="6" borderId="4" xfId="0" applyFont="1" applyFill="1" applyBorder="1" applyAlignment="1" applyProtection="1">
      <alignment horizontal="center" vertical="center"/>
      <protection hidden="1"/>
    </xf>
    <xf numFmtId="0" fontId="10" fillId="6" borderId="7" xfId="0" applyFont="1" applyFill="1" applyBorder="1" applyAlignment="1" applyProtection="1">
      <alignment horizontal="center" vertical="center"/>
      <protection hidden="1"/>
    </xf>
    <xf numFmtId="0" fontId="10" fillId="6" borderId="1" xfId="0" applyFont="1" applyFill="1" applyBorder="1" applyAlignment="1" applyProtection="1">
      <alignment horizontal="center" vertical="center"/>
      <protection hidden="1"/>
    </xf>
    <xf numFmtId="0" fontId="10" fillId="6" borderId="8" xfId="0" applyFont="1" applyFill="1" applyBorder="1" applyAlignment="1" applyProtection="1">
      <alignment horizontal="center" vertical="center"/>
      <protection hidden="1"/>
    </xf>
    <xf numFmtId="0" fontId="0" fillId="4" borderId="1" xfId="0" applyFill="1" applyBorder="1" applyAlignment="1" applyProtection="1">
      <alignment horizontal="center"/>
      <protection hidden="1"/>
    </xf>
    <xf numFmtId="0" fontId="0" fillId="2" borderId="1" xfId="0" applyFill="1" applyBorder="1" applyAlignment="1" applyProtection="1">
      <alignment horizontal="center"/>
      <protection hidden="1"/>
    </xf>
    <xf numFmtId="0" fontId="0" fillId="2" borderId="8" xfId="0" applyFill="1" applyBorder="1" applyAlignment="1" applyProtection="1">
      <alignment horizontal="center"/>
      <protection hidden="1"/>
    </xf>
    <xf numFmtId="0" fontId="0" fillId="4" borderId="7" xfId="0" applyFill="1" applyBorder="1" applyAlignment="1" applyProtection="1">
      <alignment horizontal="center"/>
      <protection hidden="1"/>
    </xf>
    <xf numFmtId="0" fontId="0" fillId="4" borderId="8" xfId="0" applyFill="1" applyBorder="1" applyAlignment="1" applyProtection="1">
      <alignment horizontal="center"/>
      <protection hidden="1"/>
    </xf>
    <xf numFmtId="0" fontId="0" fillId="8" borderId="1" xfId="0" applyFill="1" applyBorder="1" applyAlignment="1" applyProtection="1">
      <alignment horizontal="center"/>
      <protection hidden="1"/>
    </xf>
    <xf numFmtId="0" fontId="0" fillId="4" borderId="7" xfId="0" applyFill="1" applyBorder="1" applyAlignment="1" applyProtection="1">
      <alignment horizontal="left"/>
      <protection hidden="1"/>
    </xf>
    <xf numFmtId="0" fontId="0" fillId="4" borderId="1" xfId="0" applyFill="1" applyBorder="1" applyAlignment="1" applyProtection="1">
      <alignment horizontal="left"/>
      <protection hidden="1"/>
    </xf>
    <xf numFmtId="0" fontId="0" fillId="4" borderId="8" xfId="0" applyFill="1" applyBorder="1" applyAlignment="1" applyProtection="1">
      <alignment horizontal="left"/>
      <protection hidden="1"/>
    </xf>
    <xf numFmtId="0" fontId="0" fillId="2" borderId="7" xfId="0" applyFill="1" applyBorder="1" applyAlignment="1" applyProtection="1">
      <alignment horizontal="center"/>
      <protection hidden="1"/>
    </xf>
    <xf numFmtId="0" fontId="1" fillId="2" borderId="0" xfId="0" applyFont="1" applyFill="1" applyBorder="1" applyAlignment="1" applyProtection="1">
      <alignment horizontal="center" vertical="center" textRotation="255"/>
      <protection hidden="1"/>
    </xf>
    <xf numFmtId="0" fontId="6" fillId="0" borderId="15" xfId="0" applyFont="1" applyBorder="1" applyAlignment="1" applyProtection="1">
      <alignment horizontal="center" vertical="center" shrinkToFit="1"/>
      <protection hidden="1"/>
    </xf>
    <xf numFmtId="164" fontId="6" fillId="0" borderId="15" xfId="0" applyNumberFormat="1" applyFont="1" applyBorder="1" applyAlignment="1" applyProtection="1">
      <alignment horizontal="center" vertical="center" shrinkToFit="1"/>
      <protection hidden="1"/>
    </xf>
    <xf numFmtId="165" fontId="15" fillId="4" borderId="2" xfId="0" applyNumberFormat="1" applyFont="1" applyFill="1" applyBorder="1" applyAlignment="1" applyProtection="1">
      <alignment horizontal="center" vertical="center" shrinkToFit="1"/>
      <protection hidden="1"/>
    </xf>
    <xf numFmtId="165" fontId="15" fillId="4" borderId="3" xfId="0" applyNumberFormat="1" applyFont="1" applyFill="1" applyBorder="1" applyAlignment="1" applyProtection="1">
      <alignment horizontal="center" vertical="center" shrinkToFit="1"/>
      <protection hidden="1"/>
    </xf>
    <xf numFmtId="165" fontId="15" fillId="4" borderId="4" xfId="0" applyNumberFormat="1" applyFont="1" applyFill="1" applyBorder="1" applyAlignment="1" applyProtection="1">
      <alignment horizontal="center" vertical="center" shrinkToFit="1"/>
      <protection hidden="1"/>
    </xf>
    <xf numFmtId="165" fontId="15" fillId="4" borderId="5" xfId="0" applyNumberFormat="1" applyFont="1" applyFill="1" applyBorder="1" applyAlignment="1" applyProtection="1">
      <alignment horizontal="center" vertical="center" shrinkToFit="1"/>
      <protection hidden="1"/>
    </xf>
    <xf numFmtId="165" fontId="15" fillId="4" borderId="0" xfId="0" applyNumberFormat="1" applyFont="1" applyFill="1" applyBorder="1" applyAlignment="1" applyProtection="1">
      <alignment horizontal="center" vertical="center" shrinkToFit="1"/>
      <protection hidden="1"/>
    </xf>
    <xf numFmtId="165" fontId="15" fillId="4" borderId="6" xfId="0" applyNumberFormat="1" applyFont="1" applyFill="1" applyBorder="1" applyAlignment="1" applyProtection="1">
      <alignment horizontal="center" vertical="center" shrinkToFit="1"/>
      <protection hidden="1"/>
    </xf>
    <xf numFmtId="0" fontId="9" fillId="4" borderId="15" xfId="0" applyFont="1" applyFill="1" applyBorder="1" applyAlignment="1" applyProtection="1">
      <alignment horizontal="center" vertical="center" wrapText="1"/>
      <protection hidden="1"/>
    </xf>
    <xf numFmtId="0" fontId="1" fillId="0" borderId="15" xfId="0" applyFont="1" applyBorder="1" applyAlignment="1" applyProtection="1">
      <alignment horizontal="center"/>
      <protection locked="0"/>
    </xf>
    <xf numFmtId="0" fontId="13" fillId="2" borderId="2" xfId="0" applyFont="1" applyFill="1" applyBorder="1" applyAlignment="1" applyProtection="1">
      <alignment horizontal="center" vertical="center" shrinkToFit="1"/>
      <protection hidden="1"/>
    </xf>
    <xf numFmtId="0" fontId="13" fillId="2" borderId="3" xfId="0" applyFont="1" applyFill="1" applyBorder="1" applyAlignment="1" applyProtection="1">
      <alignment horizontal="center" vertical="center" shrinkToFit="1"/>
      <protection hidden="1"/>
    </xf>
    <xf numFmtId="0" fontId="13" fillId="2" borderId="4" xfId="0" applyFont="1" applyFill="1" applyBorder="1" applyAlignment="1" applyProtection="1">
      <alignment horizontal="center" vertical="center" shrinkToFit="1"/>
      <protection hidden="1"/>
    </xf>
    <xf numFmtId="0" fontId="24" fillId="9" borderId="7" xfId="0" applyFont="1" applyFill="1" applyBorder="1" applyAlignment="1" applyProtection="1">
      <alignment horizontal="center" vertical="center" shrinkToFit="1"/>
      <protection hidden="1"/>
    </xf>
    <xf numFmtId="0" fontId="24" fillId="9" borderId="1" xfId="0" applyFont="1" applyFill="1" applyBorder="1" applyAlignment="1" applyProtection="1">
      <alignment horizontal="center" vertical="center" shrinkToFit="1"/>
      <protection hidden="1"/>
    </xf>
    <xf numFmtId="0" fontId="24" fillId="5" borderId="7" xfId="0" applyFont="1" applyFill="1" applyBorder="1" applyAlignment="1" applyProtection="1">
      <alignment horizontal="center" vertical="center" shrinkToFit="1"/>
      <protection hidden="1"/>
    </xf>
    <xf numFmtId="0" fontId="24" fillId="5" borderId="1" xfId="0" applyFont="1" applyFill="1" applyBorder="1" applyAlignment="1" applyProtection="1">
      <alignment horizontal="center" vertical="center" shrinkToFit="1"/>
      <protection hidden="1"/>
    </xf>
    <xf numFmtId="0" fontId="24" fillId="5" borderId="8" xfId="0" applyFont="1" applyFill="1" applyBorder="1" applyAlignment="1" applyProtection="1">
      <alignment horizontal="center" vertical="center" shrinkToFit="1"/>
      <protection hidden="1"/>
    </xf>
    <xf numFmtId="0" fontId="24" fillId="9" borderId="2" xfId="0" applyFont="1" applyFill="1" applyBorder="1" applyAlignment="1" applyProtection="1">
      <alignment horizontal="center" shrinkToFit="1"/>
      <protection hidden="1"/>
    </xf>
    <xf numFmtId="0" fontId="24" fillId="9" borderId="3" xfId="0" applyFont="1" applyFill="1" applyBorder="1" applyAlignment="1" applyProtection="1">
      <alignment horizontal="center" shrinkToFit="1"/>
      <protection hidden="1"/>
    </xf>
    <xf numFmtId="0" fontId="24" fillId="6" borderId="15" xfId="0" applyFont="1" applyFill="1" applyBorder="1" applyAlignment="1" applyProtection="1">
      <alignment horizontal="center" wrapText="1"/>
      <protection hidden="1"/>
    </xf>
    <xf numFmtId="0" fontId="24" fillId="5" borderId="2" xfId="0" applyFont="1" applyFill="1" applyBorder="1" applyAlignment="1" applyProtection="1">
      <alignment horizontal="center" shrinkToFit="1"/>
      <protection hidden="1"/>
    </xf>
    <xf numFmtId="0" fontId="24" fillId="5" borderId="3" xfId="0" applyFont="1" applyFill="1" applyBorder="1" applyAlignment="1" applyProtection="1">
      <alignment horizontal="center" shrinkToFit="1"/>
      <protection hidden="1"/>
    </xf>
    <xf numFmtId="0" fontId="24" fillId="5" borderId="4" xfId="0" applyFont="1" applyFill="1" applyBorder="1" applyAlignment="1" applyProtection="1">
      <alignment horizontal="center" shrinkToFit="1"/>
      <protection hidden="1"/>
    </xf>
    <xf numFmtId="0" fontId="13" fillId="4" borderId="2" xfId="0" applyFont="1" applyFill="1" applyBorder="1" applyAlignment="1" applyProtection="1">
      <alignment horizontal="center" vertical="center" shrinkToFit="1"/>
      <protection hidden="1"/>
    </xf>
    <xf numFmtId="0" fontId="13" fillId="4" borderId="3" xfId="0" applyFont="1" applyFill="1" applyBorder="1" applyAlignment="1" applyProtection="1">
      <alignment horizontal="center" vertical="center" shrinkToFit="1"/>
      <protection hidden="1"/>
    </xf>
    <xf numFmtId="0" fontId="13" fillId="4" borderId="4" xfId="0" applyFont="1" applyFill="1" applyBorder="1" applyAlignment="1" applyProtection="1">
      <alignment horizontal="center" vertical="center" shrinkToFit="1"/>
      <protection hidden="1"/>
    </xf>
    <xf numFmtId="1" fontId="13" fillId="4" borderId="5" xfId="0" applyNumberFormat="1" applyFont="1" applyFill="1" applyBorder="1" applyAlignment="1" applyProtection="1">
      <alignment horizontal="center" vertical="center" shrinkToFit="1"/>
      <protection hidden="1"/>
    </xf>
    <xf numFmtId="1" fontId="13" fillId="4" borderId="0" xfId="0" applyNumberFormat="1" applyFont="1" applyFill="1" applyBorder="1" applyAlignment="1" applyProtection="1">
      <alignment horizontal="center" vertical="center" shrinkToFit="1"/>
      <protection hidden="1"/>
    </xf>
    <xf numFmtId="1" fontId="13" fillId="4" borderId="6" xfId="0" applyNumberFormat="1" applyFont="1" applyFill="1" applyBorder="1" applyAlignment="1" applyProtection="1">
      <alignment horizontal="center" vertical="center" shrinkToFit="1"/>
      <protection hidden="1"/>
    </xf>
    <xf numFmtId="0" fontId="13" fillId="2" borderId="0" xfId="0" applyFont="1" applyFill="1" applyBorder="1" applyAlignment="1" applyProtection="1">
      <alignment horizontal="center" vertical="center" shrinkToFit="1"/>
      <protection hidden="1"/>
    </xf>
    <xf numFmtId="1" fontId="13" fillId="2" borderId="5" xfId="0" applyNumberFormat="1" applyFont="1" applyFill="1" applyBorder="1" applyAlignment="1" applyProtection="1">
      <alignment horizontal="center" vertical="center" shrinkToFit="1"/>
      <protection hidden="1"/>
    </xf>
    <xf numFmtId="1" fontId="13" fillId="2" borderId="0" xfId="0" applyNumberFormat="1" applyFont="1" applyFill="1" applyBorder="1" applyAlignment="1" applyProtection="1">
      <alignment horizontal="center" vertical="center" shrinkToFit="1"/>
      <protection hidden="1"/>
    </xf>
    <xf numFmtId="1" fontId="13" fillId="2" borderId="6" xfId="0" applyNumberFormat="1" applyFont="1" applyFill="1" applyBorder="1" applyAlignment="1" applyProtection="1">
      <alignment horizontal="center" vertical="center" shrinkToFit="1"/>
      <protection hidden="1"/>
    </xf>
    <xf numFmtId="0" fontId="13" fillId="2" borderId="5" xfId="0" applyFont="1" applyFill="1" applyBorder="1" applyAlignment="1" applyProtection="1">
      <alignment horizontal="center" vertical="center" shrinkToFit="1"/>
      <protection hidden="1"/>
    </xf>
    <xf numFmtId="0" fontId="13" fillId="2" borderId="6" xfId="0" applyFont="1" applyFill="1" applyBorder="1" applyAlignment="1" applyProtection="1">
      <alignment horizontal="center" vertical="center" shrinkToFit="1"/>
      <protection hidden="1"/>
    </xf>
    <xf numFmtId="1" fontId="13" fillId="4" borderId="2" xfId="0" applyNumberFormat="1" applyFont="1" applyFill="1" applyBorder="1" applyAlignment="1" applyProtection="1">
      <alignment horizontal="center" vertical="center" shrinkToFit="1"/>
      <protection hidden="1"/>
    </xf>
    <xf numFmtId="1" fontId="13" fillId="4" borderId="3" xfId="0" applyNumberFormat="1" applyFont="1" applyFill="1" applyBorder="1" applyAlignment="1" applyProtection="1">
      <alignment horizontal="center" vertical="center" shrinkToFit="1"/>
      <protection hidden="1"/>
    </xf>
    <xf numFmtId="1" fontId="13" fillId="4" borderId="4" xfId="0" applyNumberFormat="1" applyFont="1" applyFill="1" applyBorder="1" applyAlignment="1" applyProtection="1">
      <alignment horizontal="center" vertical="center" shrinkToFit="1"/>
      <protection hidden="1"/>
    </xf>
    <xf numFmtId="1" fontId="13" fillId="2" borderId="2" xfId="0" applyNumberFormat="1" applyFont="1" applyFill="1" applyBorder="1" applyAlignment="1" applyProtection="1">
      <alignment horizontal="center" vertical="center" shrinkToFit="1"/>
      <protection hidden="1"/>
    </xf>
    <xf numFmtId="1" fontId="13" fillId="2" borderId="3" xfId="0" applyNumberFormat="1" applyFont="1" applyFill="1" applyBorder="1" applyAlignment="1" applyProtection="1">
      <alignment horizontal="center" vertical="center" shrinkToFit="1"/>
      <protection hidden="1"/>
    </xf>
    <xf numFmtId="1" fontId="13" fillId="2" borderId="4" xfId="0" applyNumberFormat="1" applyFont="1" applyFill="1" applyBorder="1" applyAlignment="1" applyProtection="1">
      <alignment horizontal="center" vertical="center" shrinkToFit="1"/>
      <protection hidden="1"/>
    </xf>
    <xf numFmtId="165" fontId="15" fillId="4" borderId="7" xfId="0" applyNumberFormat="1" applyFont="1" applyFill="1" applyBorder="1" applyAlignment="1" applyProtection="1">
      <alignment horizontal="center" vertical="center" shrinkToFit="1"/>
      <protection hidden="1"/>
    </xf>
    <xf numFmtId="165" fontId="15" fillId="4" borderId="1" xfId="0" applyNumberFormat="1" applyFont="1" applyFill="1" applyBorder="1" applyAlignment="1" applyProtection="1">
      <alignment horizontal="center" vertical="center" shrinkToFit="1"/>
      <protection hidden="1"/>
    </xf>
    <xf numFmtId="165" fontId="15" fillId="4" borderId="8" xfId="0" applyNumberFormat="1" applyFont="1" applyFill="1" applyBorder="1" applyAlignment="1" applyProtection="1">
      <alignment horizontal="center" vertical="center" shrinkToFit="1"/>
      <protection hidden="1"/>
    </xf>
    <xf numFmtId="0" fontId="13" fillId="4" borderId="5" xfId="0" applyFont="1" applyFill="1" applyBorder="1" applyAlignment="1" applyProtection="1">
      <alignment horizontal="center" vertical="center" shrinkToFit="1"/>
      <protection hidden="1"/>
    </xf>
    <xf numFmtId="0" fontId="13" fillId="4" borderId="0" xfId="0" applyFont="1" applyFill="1" applyBorder="1" applyAlignment="1" applyProtection="1">
      <alignment horizontal="center" vertical="center" shrinkToFit="1"/>
      <protection hidden="1"/>
    </xf>
    <xf numFmtId="0" fontId="13" fillId="4" borderId="7" xfId="0" applyFont="1" applyFill="1" applyBorder="1" applyAlignment="1" applyProtection="1">
      <alignment horizontal="center" vertical="center" shrinkToFit="1"/>
      <protection hidden="1"/>
    </xf>
    <xf numFmtId="0" fontId="13" fillId="4" borderId="1" xfId="0" applyFont="1" applyFill="1" applyBorder="1" applyAlignment="1" applyProtection="1">
      <alignment horizontal="center" vertical="center" shrinkToFit="1"/>
      <protection hidden="1"/>
    </xf>
    <xf numFmtId="0" fontId="13" fillId="2" borderId="7" xfId="0" applyFont="1" applyFill="1" applyBorder="1" applyAlignment="1" applyProtection="1">
      <alignment horizontal="center" vertical="center" shrinkToFit="1"/>
      <protection hidden="1"/>
    </xf>
    <xf numFmtId="0" fontId="13" fillId="2" borderId="1" xfId="0" applyFont="1" applyFill="1" applyBorder="1" applyAlignment="1" applyProtection="1">
      <alignment horizontal="center" vertical="center" shrinkToFit="1"/>
      <protection hidden="1"/>
    </xf>
    <xf numFmtId="1" fontId="13" fillId="4" borderId="7" xfId="0" applyNumberFormat="1" applyFont="1" applyFill="1" applyBorder="1" applyAlignment="1" applyProtection="1">
      <alignment horizontal="center" vertical="center" shrinkToFit="1"/>
      <protection hidden="1"/>
    </xf>
    <xf numFmtId="1" fontId="13" fillId="4" borderId="1" xfId="0" applyNumberFormat="1" applyFont="1" applyFill="1" applyBorder="1" applyAlignment="1" applyProtection="1">
      <alignment horizontal="center" vertical="center" shrinkToFit="1"/>
      <protection hidden="1"/>
    </xf>
    <xf numFmtId="1" fontId="13" fillId="4" borderId="8" xfId="0" applyNumberFormat="1" applyFont="1" applyFill="1" applyBorder="1" applyAlignment="1" applyProtection="1">
      <alignment horizontal="center" vertical="center" shrinkToFit="1"/>
      <protection hidden="1"/>
    </xf>
    <xf numFmtId="1" fontId="13" fillId="2" borderId="7" xfId="0" applyNumberFormat="1" applyFont="1" applyFill="1" applyBorder="1" applyAlignment="1" applyProtection="1">
      <alignment horizontal="center" vertical="center" shrinkToFit="1"/>
      <protection hidden="1"/>
    </xf>
    <xf numFmtId="1" fontId="13" fillId="2" borderId="1" xfId="0" applyNumberFormat="1" applyFont="1" applyFill="1" applyBorder="1" applyAlignment="1" applyProtection="1">
      <alignment horizontal="center" vertical="center" shrinkToFit="1"/>
      <protection hidden="1"/>
    </xf>
    <xf numFmtId="1" fontId="13" fillId="2" borderId="8" xfId="0" applyNumberFormat="1" applyFont="1" applyFill="1" applyBorder="1" applyAlignment="1" applyProtection="1">
      <alignment horizontal="center" vertical="center" shrinkToFit="1"/>
      <protection hidden="1"/>
    </xf>
    <xf numFmtId="0" fontId="13" fillId="4" borderId="6" xfId="0" applyFont="1" applyFill="1" applyBorder="1" applyAlignment="1" applyProtection="1">
      <alignment horizontal="center" vertical="center" shrinkToFit="1"/>
      <protection hidden="1"/>
    </xf>
    <xf numFmtId="0" fontId="13" fillId="2" borderId="8" xfId="0" applyFont="1" applyFill="1" applyBorder="1" applyAlignment="1" applyProtection="1">
      <alignment horizontal="center" vertical="center" shrinkToFit="1"/>
      <protection hidden="1"/>
    </xf>
    <xf numFmtId="0" fontId="13" fillId="4" borderId="8" xfId="0" applyFont="1" applyFill="1" applyBorder="1" applyAlignment="1" applyProtection="1">
      <alignment horizontal="center" vertical="center" shrinkToFit="1"/>
      <protection hidden="1"/>
    </xf>
    <xf numFmtId="1" fontId="6" fillId="0" borderId="15" xfId="0" applyNumberFormat="1" applyFont="1" applyBorder="1" applyAlignment="1" applyProtection="1">
      <alignment horizontal="center" vertical="center" shrinkToFit="1"/>
      <protection hidden="1"/>
    </xf>
    <xf numFmtId="0" fontId="5" fillId="2" borderId="2" xfId="0" applyFont="1" applyFill="1" applyBorder="1" applyAlignment="1" applyProtection="1">
      <alignment horizontal="center" vertical="center"/>
      <protection hidden="1"/>
    </xf>
    <xf numFmtId="0" fontId="5" fillId="2" borderId="3" xfId="0" applyFont="1" applyFill="1" applyBorder="1" applyAlignment="1" applyProtection="1">
      <alignment horizontal="center" vertical="center"/>
      <protection hidden="1"/>
    </xf>
    <xf numFmtId="0" fontId="5" fillId="2" borderId="4" xfId="0" applyFont="1" applyFill="1" applyBorder="1" applyAlignment="1" applyProtection="1">
      <alignment horizontal="center" vertical="center"/>
      <protection hidden="1"/>
    </xf>
    <xf numFmtId="0" fontId="5" fillId="2" borderId="7" xfId="0" applyFont="1" applyFill="1" applyBorder="1" applyAlignment="1" applyProtection="1">
      <alignment horizontal="center" vertical="center"/>
      <protection hidden="1"/>
    </xf>
    <xf numFmtId="0" fontId="5" fillId="2" borderId="1" xfId="0" applyFont="1" applyFill="1" applyBorder="1" applyAlignment="1" applyProtection="1">
      <alignment horizontal="center" vertical="center"/>
      <protection hidden="1"/>
    </xf>
    <xf numFmtId="0" fontId="5" fillId="2" borderId="8" xfId="0" applyFont="1" applyFill="1" applyBorder="1" applyAlignment="1" applyProtection="1">
      <alignment horizontal="center" vertical="center"/>
      <protection hidden="1"/>
    </xf>
    <xf numFmtId="0" fontId="0" fillId="2" borderId="9" xfId="0" applyFill="1" applyBorder="1" applyAlignment="1" applyProtection="1">
      <alignment horizontal="center"/>
      <protection locked="0"/>
    </xf>
    <xf numFmtId="0" fontId="0" fillId="2" borderId="10" xfId="0" applyFill="1" applyBorder="1" applyAlignment="1" applyProtection="1">
      <alignment horizontal="center"/>
      <protection locked="0"/>
    </xf>
    <xf numFmtId="0" fontId="0" fillId="2" borderId="11" xfId="0" applyFill="1" applyBorder="1" applyAlignment="1" applyProtection="1">
      <alignment horizontal="center"/>
      <protection locked="0"/>
    </xf>
    <xf numFmtId="0" fontId="7" fillId="9" borderId="2" xfId="0" applyFont="1" applyFill="1" applyBorder="1" applyAlignment="1" applyProtection="1">
      <alignment horizontal="center"/>
      <protection hidden="1"/>
    </xf>
    <xf numFmtId="0" fontId="7" fillId="9" borderId="3" xfId="0" applyFont="1" applyFill="1" applyBorder="1" applyAlignment="1" applyProtection="1">
      <alignment horizontal="center"/>
      <protection hidden="1"/>
    </xf>
    <xf numFmtId="0" fontId="0" fillId="0" borderId="2" xfId="0" applyFill="1" applyBorder="1" applyAlignment="1" applyProtection="1">
      <alignment horizontal="center"/>
      <protection locked="0"/>
    </xf>
    <xf numFmtId="0" fontId="0" fillId="0" borderId="3" xfId="0" applyFill="1" applyBorder="1" applyAlignment="1" applyProtection="1">
      <alignment horizontal="center"/>
      <protection locked="0"/>
    </xf>
    <xf numFmtId="0" fontId="0" fillId="0" borderId="4" xfId="0" applyFill="1" applyBorder="1" applyAlignment="1" applyProtection="1">
      <alignment horizontal="center"/>
      <protection locked="0"/>
    </xf>
    <xf numFmtId="0" fontId="0" fillId="0" borderId="2" xfId="0" applyFill="1" applyBorder="1" applyAlignment="1" applyProtection="1">
      <alignment horizontal="center"/>
      <protection hidden="1"/>
    </xf>
    <xf numFmtId="0" fontId="0" fillId="0" borderId="3" xfId="0" applyFill="1" applyBorder="1" applyAlignment="1" applyProtection="1">
      <alignment horizontal="center"/>
      <protection hidden="1"/>
    </xf>
    <xf numFmtId="0" fontId="1" fillId="11" borderId="5" xfId="0" applyFont="1" applyFill="1" applyBorder="1" applyAlignment="1" applyProtection="1">
      <alignment horizontal="center"/>
      <protection hidden="1"/>
    </xf>
    <xf numFmtId="0" fontId="1" fillId="11" borderId="0" xfId="0" applyFont="1" applyFill="1" applyBorder="1" applyAlignment="1" applyProtection="1">
      <alignment horizontal="center"/>
      <protection hidden="1"/>
    </xf>
    <xf numFmtId="0" fontId="0" fillId="0" borderId="5" xfId="0" applyFill="1" applyBorder="1" applyAlignment="1" applyProtection="1">
      <alignment horizontal="center"/>
      <protection locked="0"/>
    </xf>
    <xf numFmtId="0" fontId="0" fillId="0" borderId="0" xfId="0" applyFill="1" applyBorder="1" applyAlignment="1" applyProtection="1">
      <alignment horizontal="center"/>
      <protection locked="0"/>
    </xf>
    <xf numFmtId="0" fontId="0" fillId="0" borderId="6" xfId="0" applyFill="1" applyBorder="1" applyAlignment="1" applyProtection="1">
      <alignment horizontal="center"/>
      <protection locked="0"/>
    </xf>
    <xf numFmtId="0" fontId="0" fillId="0" borderId="5" xfId="0" applyFill="1" applyBorder="1" applyAlignment="1" applyProtection="1">
      <alignment horizontal="center"/>
      <protection hidden="1"/>
    </xf>
    <xf numFmtId="0" fontId="0" fillId="0" borderId="0" xfId="0" applyFill="1" applyBorder="1" applyAlignment="1" applyProtection="1">
      <alignment horizontal="center"/>
      <protection hidden="1"/>
    </xf>
    <xf numFmtId="0" fontId="0" fillId="0" borderId="4" xfId="0" applyFill="1" applyBorder="1" applyAlignment="1" applyProtection="1">
      <alignment horizontal="center"/>
      <protection hidden="1"/>
    </xf>
    <xf numFmtId="0" fontId="0" fillId="0" borderId="6" xfId="0" applyFill="1" applyBorder="1" applyAlignment="1" applyProtection="1">
      <alignment horizontal="center"/>
      <protection hidden="1"/>
    </xf>
    <xf numFmtId="0" fontId="1" fillId="13" borderId="5" xfId="0" applyFont="1" applyFill="1" applyBorder="1" applyAlignment="1" applyProtection="1">
      <alignment horizontal="center"/>
      <protection hidden="1"/>
    </xf>
    <xf numFmtId="0" fontId="1" fillId="13" borderId="0" xfId="0" applyFont="1" applyFill="1" applyBorder="1" applyAlignment="1" applyProtection="1">
      <alignment horizontal="center"/>
      <protection hidden="1"/>
    </xf>
    <xf numFmtId="0" fontId="7" fillId="5" borderId="5" xfId="0" applyFont="1" applyFill="1" applyBorder="1" applyAlignment="1" applyProtection="1">
      <alignment horizontal="center"/>
      <protection hidden="1"/>
    </xf>
    <xf numFmtId="0" fontId="7" fillId="5" borderId="0" xfId="0" applyFont="1" applyFill="1" applyBorder="1" applyAlignment="1" applyProtection="1">
      <alignment horizontal="center"/>
      <protection hidden="1"/>
    </xf>
    <xf numFmtId="0" fontId="1" fillId="12" borderId="5" xfId="0" applyFont="1" applyFill="1" applyBorder="1" applyAlignment="1" applyProtection="1">
      <alignment horizontal="center"/>
      <protection hidden="1"/>
    </xf>
    <xf numFmtId="0" fontId="1" fillId="12" borderId="0" xfId="0" applyFont="1" applyFill="1" applyBorder="1" applyAlignment="1" applyProtection="1">
      <alignment horizontal="center"/>
      <protection hidden="1"/>
    </xf>
    <xf numFmtId="0" fontId="7" fillId="15" borderId="5" xfId="0" applyFont="1" applyFill="1" applyBorder="1" applyAlignment="1" applyProtection="1">
      <alignment horizontal="center"/>
      <protection hidden="1"/>
    </xf>
    <xf numFmtId="0" fontId="7" fillId="15" borderId="0" xfId="0" applyFont="1" applyFill="1" applyBorder="1" applyAlignment="1" applyProtection="1">
      <alignment horizontal="center"/>
      <protection hidden="1"/>
    </xf>
    <xf numFmtId="0" fontId="7" fillId="14" borderId="5" xfId="0" applyFont="1" applyFill="1" applyBorder="1" applyAlignment="1" applyProtection="1">
      <alignment horizontal="center"/>
      <protection hidden="1"/>
    </xf>
    <xf numFmtId="0" fontId="7" fillId="14" borderId="0" xfId="0" applyFont="1" applyFill="1" applyBorder="1" applyAlignment="1" applyProtection="1">
      <alignment horizontal="center"/>
      <protection hidden="1"/>
    </xf>
    <xf numFmtId="0" fontId="7" fillId="10" borderId="5" xfId="0" applyFont="1" applyFill="1" applyBorder="1" applyAlignment="1" applyProtection="1">
      <alignment horizontal="center"/>
      <protection hidden="1"/>
    </xf>
    <xf numFmtId="0" fontId="7" fillId="10" borderId="0" xfId="0" applyFont="1" applyFill="1" applyBorder="1" applyAlignment="1" applyProtection="1">
      <alignment horizontal="center"/>
      <protection hidden="1"/>
    </xf>
    <xf numFmtId="0" fontId="7" fillId="16" borderId="5" xfId="0" applyFont="1" applyFill="1" applyBorder="1" applyAlignment="1" applyProtection="1">
      <alignment horizontal="center"/>
      <protection hidden="1"/>
    </xf>
    <xf numFmtId="0" fontId="7" fillId="16" borderId="0" xfId="0" applyFont="1" applyFill="1" applyBorder="1" applyAlignment="1" applyProtection="1">
      <alignment horizontal="center"/>
      <protection hidden="1"/>
    </xf>
    <xf numFmtId="0" fontId="0" fillId="0" borderId="1" xfId="0" applyFill="1" applyBorder="1" applyAlignment="1" applyProtection="1">
      <alignment horizontal="center"/>
      <protection hidden="1"/>
    </xf>
    <xf numFmtId="0" fontId="0" fillId="0" borderId="8" xfId="0" applyFill="1" applyBorder="1" applyAlignment="1" applyProtection="1">
      <alignment horizontal="center"/>
      <protection hidden="1"/>
    </xf>
    <xf numFmtId="0" fontId="16" fillId="2" borderId="0" xfId="0" applyFont="1" applyFill="1" applyAlignment="1" applyProtection="1">
      <alignment horizontal="center" vertical="center"/>
      <protection hidden="1"/>
    </xf>
    <xf numFmtId="0" fontId="7" fillId="3" borderId="7" xfId="0" applyFont="1" applyFill="1" applyBorder="1" applyAlignment="1" applyProtection="1">
      <alignment horizontal="center"/>
      <protection hidden="1"/>
    </xf>
    <xf numFmtId="0" fontId="7" fillId="3" borderId="1" xfId="0" applyFont="1" applyFill="1" applyBorder="1" applyAlignment="1" applyProtection="1">
      <alignment horizontal="center"/>
      <protection hidden="1"/>
    </xf>
    <xf numFmtId="0" fontId="0" fillId="0" borderId="7" xfId="0" applyFill="1" applyBorder="1" applyAlignment="1" applyProtection="1">
      <alignment horizontal="center"/>
      <protection locked="0"/>
    </xf>
    <xf numFmtId="0" fontId="0" fillId="0" borderId="1" xfId="0" applyFill="1" applyBorder="1" applyAlignment="1" applyProtection="1">
      <alignment horizontal="center"/>
      <protection locked="0"/>
    </xf>
    <xf numFmtId="0" fontId="0" fillId="0" borderId="8" xfId="0" applyFill="1" applyBorder="1" applyAlignment="1" applyProtection="1">
      <alignment horizontal="center"/>
      <protection locked="0"/>
    </xf>
    <xf numFmtId="0" fontId="0" fillId="0" borderId="7" xfId="0" applyFill="1" applyBorder="1" applyAlignment="1" applyProtection="1">
      <alignment horizontal="center"/>
      <protection hidden="1"/>
    </xf>
    <xf numFmtId="0" fontId="0" fillId="0" borderId="1" xfId="0" applyBorder="1" applyAlignment="1" applyProtection="1">
      <alignment horizontal="center"/>
      <protection hidden="1"/>
    </xf>
    <xf numFmtId="0" fontId="0" fillId="0" borderId="0" xfId="0" applyBorder="1" applyAlignment="1" applyProtection="1">
      <alignment horizontal="center"/>
      <protection hidden="1"/>
    </xf>
    <xf numFmtId="0" fontId="0" fillId="0" borderId="6" xfId="0" applyBorder="1" applyAlignment="1" applyProtection="1">
      <alignment horizontal="center"/>
      <protection hidden="1"/>
    </xf>
    <xf numFmtId="0" fontId="0" fillId="0" borderId="8" xfId="0" applyBorder="1" applyAlignment="1" applyProtection="1">
      <alignment horizontal="center"/>
      <protection hidden="1"/>
    </xf>
    <xf numFmtId="0" fontId="0" fillId="0" borderId="3" xfId="0" applyBorder="1" applyAlignment="1" applyProtection="1">
      <alignment horizontal="center"/>
      <protection hidden="1"/>
    </xf>
    <xf numFmtId="0" fontId="0" fillId="0" borderId="4" xfId="0" applyBorder="1" applyAlignment="1" applyProtection="1">
      <alignment horizontal="center"/>
      <protection hidden="1"/>
    </xf>
    <xf numFmtId="0" fontId="0" fillId="0" borderId="5" xfId="0" applyBorder="1" applyAlignment="1" applyProtection="1">
      <alignment horizontal="center"/>
      <protection hidden="1"/>
    </xf>
    <xf numFmtId="0" fontId="0" fillId="0" borderId="7" xfId="0" applyBorder="1" applyAlignment="1" applyProtection="1">
      <alignment horizontal="center"/>
      <protection hidden="1"/>
    </xf>
    <xf numFmtId="0" fontId="0" fillId="0" borderId="2" xfId="0" applyBorder="1" applyAlignment="1" applyProtection="1">
      <alignment horizontal="center"/>
      <protection hidden="1"/>
    </xf>
    <xf numFmtId="0" fontId="7" fillId="5" borderId="9" xfId="0" applyFont="1" applyFill="1" applyBorder="1" applyAlignment="1" applyProtection="1">
      <alignment horizontal="center"/>
      <protection hidden="1"/>
    </xf>
    <xf numFmtId="0" fontId="7" fillId="5" borderId="10" xfId="0" applyFont="1" applyFill="1" applyBorder="1" applyAlignment="1" applyProtection="1">
      <alignment horizontal="center"/>
      <protection hidden="1"/>
    </xf>
    <xf numFmtId="0" fontId="7" fillId="5" borderId="11" xfId="0" applyFont="1" applyFill="1" applyBorder="1" applyAlignment="1" applyProtection="1">
      <alignment horizontal="center"/>
      <protection hidden="1"/>
    </xf>
    <xf numFmtId="0" fontId="7" fillId="9" borderId="9" xfId="0" applyFont="1" applyFill="1" applyBorder="1" applyAlignment="1" applyProtection="1">
      <alignment horizontal="center"/>
      <protection hidden="1"/>
    </xf>
    <xf numFmtId="0" fontId="7" fillId="9" borderId="10" xfId="0" applyFont="1" applyFill="1" applyBorder="1" applyAlignment="1" applyProtection="1">
      <alignment horizontal="center"/>
      <protection hidden="1"/>
    </xf>
    <xf numFmtId="0" fontId="7" fillId="9" borderId="11" xfId="0" applyFont="1" applyFill="1" applyBorder="1" applyAlignment="1" applyProtection="1">
      <alignment horizontal="center"/>
      <protection hidden="1"/>
    </xf>
    <xf numFmtId="0" fontId="11" fillId="4" borderId="5" xfId="0" applyFont="1" applyFill="1" applyBorder="1" applyAlignment="1" applyProtection="1">
      <alignment horizontal="center"/>
      <protection hidden="1"/>
    </xf>
    <xf numFmtId="0" fontId="11" fillId="4" borderId="6" xfId="0" applyFont="1" applyFill="1" applyBorder="1" applyAlignment="1" applyProtection="1">
      <alignment horizontal="center"/>
      <protection hidden="1"/>
    </xf>
    <xf numFmtId="0" fontId="0" fillId="0" borderId="1" xfId="0" applyFill="1" applyBorder="1" applyAlignment="1" applyProtection="1">
      <alignment horizontal="left"/>
      <protection hidden="1"/>
    </xf>
    <xf numFmtId="0" fontId="0" fillId="0" borderId="8" xfId="0" applyFill="1" applyBorder="1" applyAlignment="1" applyProtection="1">
      <alignment horizontal="left"/>
      <protection hidden="1"/>
    </xf>
    <xf numFmtId="0" fontId="11" fillId="4" borderId="7" xfId="0" applyFont="1" applyFill="1" applyBorder="1" applyAlignment="1" applyProtection="1">
      <alignment horizontal="center"/>
      <protection hidden="1"/>
    </xf>
    <xf numFmtId="0" fontId="11" fillId="4" borderId="8" xfId="0" applyFont="1" applyFill="1" applyBorder="1" applyAlignment="1" applyProtection="1">
      <alignment horizontal="center"/>
      <protection hidden="1"/>
    </xf>
    <xf numFmtId="0" fontId="0" fillId="0" borderId="0" xfId="0" applyFill="1" applyBorder="1" applyAlignment="1" applyProtection="1">
      <alignment horizontal="left"/>
      <protection hidden="1"/>
    </xf>
    <xf numFmtId="0" fontId="0" fillId="0" borderId="6" xfId="0" applyFill="1" applyBorder="1" applyAlignment="1" applyProtection="1">
      <alignment horizontal="left"/>
      <protection hidden="1"/>
    </xf>
    <xf numFmtId="0" fontId="0" fillId="0" borderId="3" xfId="0" applyFill="1" applyBorder="1" applyAlignment="1" applyProtection="1">
      <alignment horizontal="left"/>
      <protection hidden="1"/>
    </xf>
    <xf numFmtId="0" fontId="0" fillId="0" borderId="4" xfId="0" applyFill="1" applyBorder="1" applyAlignment="1" applyProtection="1">
      <alignment horizontal="left"/>
      <protection hidden="1"/>
    </xf>
    <xf numFmtId="0" fontId="11" fillId="4" borderId="2" xfId="0" applyFont="1" applyFill="1" applyBorder="1" applyAlignment="1" applyProtection="1">
      <alignment horizontal="center"/>
      <protection hidden="1"/>
    </xf>
    <xf numFmtId="0" fontId="11" fillId="4" borderId="4" xfId="0" applyFont="1" applyFill="1" applyBorder="1" applyAlignment="1" applyProtection="1">
      <alignment horizontal="center"/>
      <protection hidden="1"/>
    </xf>
    <xf numFmtId="9" fontId="6" fillId="0" borderId="15" xfId="0" applyNumberFormat="1" applyFont="1" applyBorder="1" applyAlignment="1" applyProtection="1">
      <alignment horizontal="center" vertical="center" shrinkToFit="1"/>
      <protection hidden="1"/>
    </xf>
    <xf numFmtId="164" fontId="1" fillId="4" borderId="2" xfId="0" applyNumberFormat="1" applyFont="1" applyFill="1" applyBorder="1" applyAlignment="1" applyProtection="1">
      <alignment horizontal="center" vertical="center" shrinkToFit="1"/>
      <protection hidden="1"/>
    </xf>
    <xf numFmtId="164" fontId="1" fillId="4" borderId="4" xfId="0" applyNumberFormat="1" applyFont="1" applyFill="1" applyBorder="1" applyAlignment="1" applyProtection="1">
      <alignment horizontal="center" vertical="center" shrinkToFit="1"/>
      <protection hidden="1"/>
    </xf>
    <xf numFmtId="0" fontId="19" fillId="4" borderId="2" xfId="0" applyFont="1" applyFill="1" applyBorder="1" applyAlignment="1" applyProtection="1">
      <alignment horizontal="center" vertical="center" shrinkToFit="1"/>
      <protection hidden="1"/>
    </xf>
    <xf numFmtId="0" fontId="19" fillId="4" borderId="3" xfId="0" applyFont="1" applyFill="1" applyBorder="1" applyAlignment="1" applyProtection="1">
      <alignment horizontal="center" vertical="center" shrinkToFit="1"/>
      <protection hidden="1"/>
    </xf>
    <xf numFmtId="0" fontId="19" fillId="4" borderId="4" xfId="0" applyFont="1" applyFill="1" applyBorder="1" applyAlignment="1" applyProtection="1">
      <alignment horizontal="center" vertical="center" shrinkToFit="1"/>
      <protection hidden="1"/>
    </xf>
    <xf numFmtId="0" fontId="19" fillId="4" borderId="7" xfId="0" applyFont="1" applyFill="1" applyBorder="1" applyAlignment="1" applyProtection="1">
      <alignment horizontal="center" vertical="center" shrinkToFit="1"/>
      <protection hidden="1"/>
    </xf>
    <xf numFmtId="0" fontId="19" fillId="4" borderId="1" xfId="0" applyFont="1" applyFill="1" applyBorder="1" applyAlignment="1" applyProtection="1">
      <alignment horizontal="center" vertical="center" shrinkToFit="1"/>
      <protection hidden="1"/>
    </xf>
    <xf numFmtId="0" fontId="19" fillId="4" borderId="8" xfId="0" applyFont="1" applyFill="1" applyBorder="1" applyAlignment="1" applyProtection="1">
      <alignment horizontal="center" vertical="center" shrinkToFit="1"/>
      <protection hidden="1"/>
    </xf>
    <xf numFmtId="0" fontId="1" fillId="2" borderId="0" xfId="0" applyFont="1" applyFill="1" applyAlignment="1" applyProtection="1">
      <alignment horizontal="left" shrinkToFit="1"/>
      <protection hidden="1"/>
    </xf>
    <xf numFmtId="0" fontId="1" fillId="4" borderId="9" xfId="0" applyFont="1" applyFill="1" applyBorder="1" applyAlignment="1" applyProtection="1">
      <alignment horizontal="center" shrinkToFit="1"/>
      <protection hidden="1"/>
    </xf>
    <xf numFmtId="0" fontId="1" fillId="4" borderId="11" xfId="0" applyFont="1" applyFill="1" applyBorder="1" applyAlignment="1" applyProtection="1">
      <alignment horizontal="center" shrinkToFit="1"/>
      <protection hidden="1"/>
    </xf>
    <xf numFmtId="0" fontId="10" fillId="10" borderId="2" xfId="0" applyFont="1" applyFill="1" applyBorder="1" applyAlignment="1" applyProtection="1">
      <alignment horizontal="center" vertical="center" wrapText="1"/>
      <protection hidden="1"/>
    </xf>
    <xf numFmtId="0" fontId="10" fillId="10" borderId="3" xfId="0" applyFont="1" applyFill="1" applyBorder="1" applyAlignment="1" applyProtection="1">
      <alignment horizontal="center" vertical="center" wrapText="1"/>
      <protection hidden="1"/>
    </xf>
    <xf numFmtId="0" fontId="10" fillId="10" borderId="4" xfId="0" applyFont="1" applyFill="1" applyBorder="1" applyAlignment="1" applyProtection="1">
      <alignment horizontal="center" vertical="center" wrapText="1"/>
      <protection hidden="1"/>
    </xf>
    <xf numFmtId="0" fontId="10" fillId="10" borderId="5" xfId="0" applyFont="1" applyFill="1" applyBorder="1" applyAlignment="1" applyProtection="1">
      <alignment horizontal="center" vertical="center" wrapText="1"/>
      <protection hidden="1"/>
    </xf>
    <xf numFmtId="0" fontId="10" fillId="10" borderId="0" xfId="0" applyFont="1" applyFill="1" applyBorder="1" applyAlignment="1" applyProtection="1">
      <alignment horizontal="center" vertical="center" wrapText="1"/>
      <protection hidden="1"/>
    </xf>
    <xf numFmtId="0" fontId="10" fillId="10" borderId="6" xfId="0" applyFont="1" applyFill="1" applyBorder="1" applyAlignment="1" applyProtection="1">
      <alignment horizontal="center" vertical="center" wrapText="1"/>
      <protection hidden="1"/>
    </xf>
    <xf numFmtId="0" fontId="10" fillId="10" borderId="7" xfId="0" applyFont="1" applyFill="1" applyBorder="1" applyAlignment="1" applyProtection="1">
      <alignment horizontal="center" vertical="center" wrapText="1"/>
      <protection hidden="1"/>
    </xf>
    <xf numFmtId="0" fontId="10" fillId="10" borderId="1" xfId="0" applyFont="1" applyFill="1" applyBorder="1" applyAlignment="1" applyProtection="1">
      <alignment horizontal="center" vertical="center" wrapText="1"/>
      <protection hidden="1"/>
    </xf>
    <xf numFmtId="0" fontId="10" fillId="10" borderId="8" xfId="0" applyFont="1" applyFill="1" applyBorder="1" applyAlignment="1" applyProtection="1">
      <alignment horizontal="center" vertical="center" wrapText="1"/>
      <protection hidden="1"/>
    </xf>
    <xf numFmtId="0" fontId="10" fillId="10" borderId="2" xfId="0" quotePrefix="1" applyFont="1" applyFill="1" applyBorder="1" applyAlignment="1" applyProtection="1">
      <alignment horizontal="center" vertical="center"/>
      <protection hidden="1"/>
    </xf>
    <xf numFmtId="0" fontId="10" fillId="10" borderId="3" xfId="0" applyFont="1" applyFill="1" applyBorder="1" applyAlignment="1" applyProtection="1">
      <alignment horizontal="center" vertical="center"/>
      <protection hidden="1"/>
    </xf>
    <xf numFmtId="0" fontId="10" fillId="10" borderId="4" xfId="0" applyFont="1" applyFill="1" applyBorder="1" applyAlignment="1" applyProtection="1">
      <alignment horizontal="center" vertical="center"/>
      <protection hidden="1"/>
    </xf>
    <xf numFmtId="0" fontId="10" fillId="10" borderId="7" xfId="0" applyFont="1" applyFill="1" applyBorder="1" applyAlignment="1" applyProtection="1">
      <alignment horizontal="center" vertical="center"/>
      <protection hidden="1"/>
    </xf>
    <xf numFmtId="0" fontId="10" fillId="10" borderId="1" xfId="0" applyFont="1" applyFill="1" applyBorder="1" applyAlignment="1" applyProtection="1">
      <alignment horizontal="center" vertical="center"/>
      <protection hidden="1"/>
    </xf>
    <xf numFmtId="0" fontId="10" fillId="10" borderId="8" xfId="0" applyFont="1" applyFill="1" applyBorder="1" applyAlignment="1" applyProtection="1">
      <alignment horizontal="center" vertical="center"/>
      <protection hidden="1"/>
    </xf>
    <xf numFmtId="0" fontId="14" fillId="10" borderId="2" xfId="0" applyFont="1" applyFill="1" applyBorder="1" applyAlignment="1" applyProtection="1">
      <alignment horizontal="center" vertical="center"/>
      <protection hidden="1"/>
    </xf>
    <xf numFmtId="0" fontId="14" fillId="10" borderId="3" xfId="0" applyFont="1" applyFill="1" applyBorder="1" applyAlignment="1" applyProtection="1">
      <alignment horizontal="center" vertical="center"/>
      <protection hidden="1"/>
    </xf>
    <xf numFmtId="0" fontId="14" fillId="10" borderId="4" xfId="0" applyFont="1" applyFill="1" applyBorder="1" applyAlignment="1" applyProtection="1">
      <alignment horizontal="center" vertical="center"/>
      <protection hidden="1"/>
    </xf>
    <xf numFmtId="0" fontId="14" fillId="10" borderId="7" xfId="0" applyFont="1" applyFill="1" applyBorder="1" applyAlignment="1" applyProtection="1">
      <alignment horizontal="center" vertical="center"/>
      <protection hidden="1"/>
    </xf>
    <xf numFmtId="0" fontId="14" fillId="10" borderId="1" xfId="0" applyFont="1" applyFill="1" applyBorder="1" applyAlignment="1" applyProtection="1">
      <alignment horizontal="center" vertical="center"/>
      <protection hidden="1"/>
    </xf>
    <xf numFmtId="0" fontId="14" fillId="10" borderId="8" xfId="0" applyFont="1" applyFill="1" applyBorder="1" applyAlignment="1" applyProtection="1">
      <alignment horizontal="center" vertical="center"/>
      <protection hidden="1"/>
    </xf>
    <xf numFmtId="0" fontId="10" fillId="10" borderId="2" xfId="0" applyFont="1" applyFill="1" applyBorder="1" applyAlignment="1" applyProtection="1">
      <alignment horizontal="center" vertical="center"/>
      <protection hidden="1"/>
    </xf>
    <xf numFmtId="0" fontId="14" fillId="10" borderId="2" xfId="0" applyFont="1" applyFill="1" applyBorder="1" applyAlignment="1" applyProtection="1">
      <alignment horizontal="center" vertical="center" shrinkToFit="1"/>
      <protection hidden="1"/>
    </xf>
    <xf numFmtId="0" fontId="14" fillId="10" borderId="3" xfId="0" applyFont="1" applyFill="1" applyBorder="1" applyAlignment="1" applyProtection="1">
      <alignment horizontal="center" vertical="center" shrinkToFit="1"/>
      <protection hidden="1"/>
    </xf>
    <xf numFmtId="0" fontId="14" fillId="10" borderId="4" xfId="0" applyFont="1" applyFill="1" applyBorder="1" applyAlignment="1" applyProtection="1">
      <alignment horizontal="center" vertical="center" shrinkToFit="1"/>
      <protection hidden="1"/>
    </xf>
    <xf numFmtId="0" fontId="14" fillId="10" borderId="7" xfId="0" applyFont="1" applyFill="1" applyBorder="1" applyAlignment="1" applyProtection="1">
      <alignment horizontal="center" vertical="center" shrinkToFit="1"/>
      <protection hidden="1"/>
    </xf>
    <xf numFmtId="0" fontId="14" fillId="10" borderId="1" xfId="0" applyFont="1" applyFill="1" applyBorder="1" applyAlignment="1" applyProtection="1">
      <alignment horizontal="center" vertical="center" shrinkToFit="1"/>
      <protection hidden="1"/>
    </xf>
    <xf numFmtId="0" fontId="14" fillId="10" borderId="8" xfId="0" applyFont="1" applyFill="1" applyBorder="1" applyAlignment="1" applyProtection="1">
      <alignment horizontal="center" vertical="center" shrinkToFit="1"/>
      <protection hidden="1"/>
    </xf>
    <xf numFmtId="0" fontId="7" fillId="10" borderId="2" xfId="0" applyFont="1" applyFill="1" applyBorder="1" applyAlignment="1" applyProtection="1">
      <alignment horizontal="center"/>
      <protection hidden="1"/>
    </xf>
    <xf numFmtId="0" fontId="7" fillId="10" borderId="3" xfId="0" applyFont="1" applyFill="1" applyBorder="1" applyAlignment="1" applyProtection="1">
      <alignment horizontal="center"/>
      <protection hidden="1"/>
    </xf>
    <xf numFmtId="0" fontId="26" fillId="10" borderId="3" xfId="0" applyFont="1" applyFill="1" applyBorder="1" applyAlignment="1" applyProtection="1">
      <alignment horizontal="center"/>
      <protection hidden="1"/>
    </xf>
    <xf numFmtId="0" fontId="26" fillId="10" borderId="4" xfId="0" applyFont="1" applyFill="1" applyBorder="1" applyAlignment="1" applyProtection="1">
      <alignment horizontal="center"/>
      <protection hidden="1"/>
    </xf>
    <xf numFmtId="164" fontId="7" fillId="10" borderId="2" xfId="0" applyNumberFormat="1" applyFont="1" applyFill="1" applyBorder="1" applyAlignment="1" applyProtection="1">
      <alignment horizontal="center" shrinkToFit="1"/>
      <protection hidden="1"/>
    </xf>
    <xf numFmtId="164" fontId="7" fillId="10" borderId="3" xfId="0" applyNumberFormat="1" applyFont="1" applyFill="1" applyBorder="1" applyAlignment="1" applyProtection="1">
      <alignment horizontal="center" shrinkToFit="1"/>
      <protection hidden="1"/>
    </xf>
    <xf numFmtId="0" fontId="7" fillId="10" borderId="4" xfId="0" applyFont="1" applyFill="1" applyBorder="1" applyAlignment="1" applyProtection="1">
      <alignment horizontal="center"/>
      <protection hidden="1"/>
    </xf>
    <xf numFmtId="0" fontId="26" fillId="10" borderId="2" xfId="0" applyFont="1" applyFill="1" applyBorder="1" applyAlignment="1" applyProtection="1">
      <alignment horizontal="center"/>
      <protection hidden="1"/>
    </xf>
    <xf numFmtId="0" fontId="27" fillId="10" borderId="2" xfId="0" applyFont="1" applyFill="1" applyBorder="1" applyAlignment="1" applyProtection="1">
      <alignment horizontal="center" vertical="center" shrinkToFit="1"/>
      <protection hidden="1"/>
    </xf>
    <xf numFmtId="0" fontId="27" fillId="10" borderId="3" xfId="0" applyFont="1" applyFill="1" applyBorder="1" applyAlignment="1" applyProtection="1">
      <alignment horizontal="center" vertical="center" shrinkToFit="1"/>
      <protection hidden="1"/>
    </xf>
    <xf numFmtId="0" fontId="27" fillId="10" borderId="4" xfId="0" applyFont="1" applyFill="1" applyBorder="1" applyAlignment="1" applyProtection="1">
      <alignment horizontal="center" vertical="center" shrinkToFit="1"/>
      <protection hidden="1"/>
    </xf>
    <xf numFmtId="0" fontId="27" fillId="10" borderId="7" xfId="0" applyFont="1" applyFill="1" applyBorder="1" applyAlignment="1" applyProtection="1">
      <alignment horizontal="center" vertical="center" shrinkToFit="1"/>
      <protection hidden="1"/>
    </xf>
    <xf numFmtId="0" fontId="27" fillId="10" borderId="1" xfId="0" applyFont="1" applyFill="1" applyBorder="1" applyAlignment="1" applyProtection="1">
      <alignment horizontal="center" vertical="center" shrinkToFit="1"/>
      <protection hidden="1"/>
    </xf>
    <xf numFmtId="0" fontId="27" fillId="10" borderId="8" xfId="0" applyFont="1" applyFill="1" applyBorder="1" applyAlignment="1" applyProtection="1">
      <alignment horizontal="center" vertical="center" shrinkToFit="1"/>
      <protection hidden="1"/>
    </xf>
    <xf numFmtId="0" fontId="7" fillId="15" borderId="9" xfId="0" applyFont="1" applyFill="1" applyBorder="1" applyAlignment="1" applyProtection="1">
      <alignment horizontal="center"/>
      <protection hidden="1"/>
    </xf>
    <xf numFmtId="0" fontId="7" fillId="15" borderId="10" xfId="0" applyFont="1" applyFill="1" applyBorder="1" applyAlignment="1" applyProtection="1">
      <alignment horizontal="center"/>
      <protection hidden="1"/>
    </xf>
    <xf numFmtId="0" fontId="7" fillId="15" borderId="11" xfId="0" applyFont="1" applyFill="1" applyBorder="1" applyAlignment="1" applyProtection="1">
      <alignment horizontal="center"/>
      <protection hidden="1"/>
    </xf>
    <xf numFmtId="0" fontId="7" fillId="15" borderId="2" xfId="0" applyFont="1" applyFill="1" applyBorder="1" applyAlignment="1" applyProtection="1">
      <alignment horizontal="center"/>
      <protection hidden="1"/>
    </xf>
    <xf numFmtId="0" fontId="7" fillId="15" borderId="3" xfId="0" applyFont="1" applyFill="1" applyBorder="1" applyAlignment="1" applyProtection="1">
      <alignment horizontal="center"/>
      <protection hidden="1"/>
    </xf>
    <xf numFmtId="0" fontId="7" fillId="15" borderId="4" xfId="0" applyFont="1" applyFill="1" applyBorder="1" applyAlignment="1" applyProtection="1">
      <alignment horizontal="center"/>
      <protection hidden="1"/>
    </xf>
    <xf numFmtId="0" fontId="4" fillId="15" borderId="2" xfId="0" applyFont="1" applyFill="1" applyBorder="1" applyAlignment="1" applyProtection="1">
      <alignment horizontal="center" vertical="center"/>
      <protection hidden="1"/>
    </xf>
    <xf numFmtId="0" fontId="4" fillId="15" borderId="3" xfId="0" applyFont="1" applyFill="1" applyBorder="1" applyAlignment="1" applyProtection="1">
      <alignment horizontal="center" vertical="center"/>
      <protection hidden="1"/>
    </xf>
    <xf numFmtId="0" fontId="26" fillId="15" borderId="3" xfId="0" quotePrefix="1" applyFont="1" applyFill="1" applyBorder="1" applyAlignment="1" applyProtection="1">
      <alignment horizontal="center" vertical="center"/>
      <protection hidden="1"/>
    </xf>
    <xf numFmtId="166" fontId="4" fillId="15" borderId="3" xfId="0" applyNumberFormat="1" applyFont="1" applyFill="1" applyBorder="1" applyAlignment="1" applyProtection="1">
      <alignment horizontal="center" vertical="center" shrinkToFit="1"/>
      <protection hidden="1"/>
    </xf>
    <xf numFmtId="166" fontId="4" fillId="15" borderId="4" xfId="0" applyNumberFormat="1" applyFont="1" applyFill="1" applyBorder="1" applyAlignment="1" applyProtection="1">
      <alignment horizontal="center" vertical="center" shrinkToFit="1"/>
      <protection hidden="1"/>
    </xf>
    <xf numFmtId="0" fontId="28" fillId="15" borderId="5" xfId="0" applyFont="1" applyFill="1" applyBorder="1" applyAlignment="1" applyProtection="1">
      <alignment horizontal="center" vertical="center"/>
      <protection locked="0"/>
    </xf>
    <xf numFmtId="0" fontId="28" fillId="15" borderId="0" xfId="0" applyFont="1" applyFill="1" applyBorder="1" applyAlignment="1" applyProtection="1">
      <alignment horizontal="center" vertical="center"/>
      <protection locked="0"/>
    </xf>
    <xf numFmtId="0" fontId="28" fillId="15" borderId="0" xfId="0" applyNumberFormat="1" applyFont="1" applyFill="1" applyBorder="1" applyAlignment="1" applyProtection="1">
      <alignment horizontal="center" vertical="center"/>
      <protection locked="0"/>
    </xf>
    <xf numFmtId="0" fontId="28" fillId="15" borderId="6" xfId="0" applyNumberFormat="1" applyFont="1" applyFill="1" applyBorder="1" applyAlignment="1" applyProtection="1">
      <alignment horizontal="center" vertical="center"/>
      <protection locked="0"/>
    </xf>
    <xf numFmtId="0" fontId="14" fillId="15" borderId="2" xfId="0" applyFont="1" applyFill="1" applyBorder="1" applyAlignment="1" applyProtection="1">
      <alignment horizontal="center" vertical="center" shrinkToFit="1"/>
      <protection hidden="1"/>
    </xf>
    <xf numFmtId="0" fontId="14" fillId="15" borderId="3" xfId="0" applyFont="1" applyFill="1" applyBorder="1" applyAlignment="1" applyProtection="1">
      <alignment horizontal="center" vertical="center" shrinkToFit="1"/>
      <protection hidden="1"/>
    </xf>
    <xf numFmtId="0" fontId="14" fillId="15" borderId="4" xfId="0" applyFont="1" applyFill="1" applyBorder="1" applyAlignment="1" applyProtection="1">
      <alignment horizontal="center" vertical="center" shrinkToFit="1"/>
      <protection hidden="1"/>
    </xf>
    <xf numFmtId="0" fontId="14" fillId="15" borderId="7" xfId="0" applyFont="1" applyFill="1" applyBorder="1" applyAlignment="1" applyProtection="1">
      <alignment horizontal="center" vertical="center" shrinkToFit="1"/>
      <protection hidden="1"/>
    </xf>
    <xf numFmtId="0" fontId="14" fillId="15" borderId="1" xfId="0" applyFont="1" applyFill="1" applyBorder="1" applyAlignment="1" applyProtection="1">
      <alignment horizontal="center" vertical="center" shrinkToFit="1"/>
      <protection hidden="1"/>
    </xf>
    <xf numFmtId="0" fontId="14" fillId="15" borderId="8" xfId="0" applyFont="1" applyFill="1" applyBorder="1" applyAlignment="1" applyProtection="1">
      <alignment horizontal="center" vertical="center" shrinkToFit="1"/>
      <protection hidden="1"/>
    </xf>
    <xf numFmtId="0" fontId="4" fillId="10" borderId="12" xfId="0" applyFont="1" applyFill="1" applyBorder="1" applyAlignment="1" applyProtection="1">
      <alignment horizontal="center" vertical="center"/>
      <protection hidden="1"/>
    </xf>
    <xf numFmtId="0" fontId="28" fillId="10" borderId="14" xfId="0" applyFont="1" applyFill="1" applyBorder="1" applyAlignment="1" applyProtection="1">
      <alignment vertical="center"/>
      <protection hidden="1"/>
    </xf>
    <xf numFmtId="0" fontId="7" fillId="10" borderId="12" xfId="0" applyFont="1" applyFill="1" applyBorder="1" applyAlignment="1" applyProtection="1">
      <alignment horizontal="center" vertical="center"/>
      <protection hidden="1"/>
    </xf>
    <xf numFmtId="0" fontId="17" fillId="10" borderId="14" xfId="0" applyFont="1" applyFill="1" applyBorder="1" applyAlignment="1" applyProtection="1">
      <alignment horizontal="center" vertical="center"/>
      <protection hidden="1"/>
    </xf>
    <xf numFmtId="0" fontId="7" fillId="10" borderId="2" xfId="0" applyFont="1" applyFill="1" applyBorder="1" applyAlignment="1" applyProtection="1">
      <alignment horizontal="center" vertical="center"/>
      <protection hidden="1"/>
    </xf>
    <xf numFmtId="0" fontId="7" fillId="10" borderId="3" xfId="0" applyFont="1" applyFill="1" applyBorder="1" applyAlignment="1" applyProtection="1">
      <alignment horizontal="center" vertical="center"/>
      <protection hidden="1"/>
    </xf>
    <xf numFmtId="0" fontId="7" fillId="10" borderId="4" xfId="0" applyFont="1" applyFill="1" applyBorder="1" applyAlignment="1" applyProtection="1">
      <alignment horizontal="center" vertical="center"/>
      <protection hidden="1"/>
    </xf>
    <xf numFmtId="0" fontId="17" fillId="10" borderId="7" xfId="0" applyFont="1" applyFill="1" applyBorder="1" applyAlignment="1" applyProtection="1">
      <alignment horizontal="center" vertical="center"/>
      <protection hidden="1"/>
    </xf>
    <xf numFmtId="0" fontId="17" fillId="10" borderId="1" xfId="0" applyFont="1" applyFill="1" applyBorder="1" applyAlignment="1" applyProtection="1">
      <alignment horizontal="center" vertical="center"/>
      <protection hidden="1"/>
    </xf>
    <xf numFmtId="0" fontId="17" fillId="10" borderId="8" xfId="0" applyFont="1" applyFill="1" applyBorder="1" applyAlignment="1" applyProtection="1">
      <alignment horizontal="center" vertical="center"/>
      <protection hidden="1"/>
    </xf>
    <xf numFmtId="0" fontId="10" fillId="17" borderId="2" xfId="1" applyFont="1" applyFill="1" applyBorder="1" applyAlignment="1" applyProtection="1">
      <alignment horizontal="center" vertical="center" wrapText="1"/>
      <protection hidden="1"/>
    </xf>
    <xf numFmtId="0" fontId="10" fillId="17" borderId="3" xfId="1" applyFont="1" applyFill="1" applyBorder="1" applyAlignment="1" applyProtection="1">
      <alignment horizontal="center" vertical="center" wrapText="1"/>
      <protection hidden="1"/>
    </xf>
    <xf numFmtId="0" fontId="10" fillId="17" borderId="4" xfId="1" applyFont="1" applyFill="1" applyBorder="1" applyAlignment="1" applyProtection="1">
      <alignment horizontal="center" vertical="center" wrapText="1"/>
      <protection hidden="1"/>
    </xf>
    <xf numFmtId="0" fontId="10" fillId="18" borderId="2" xfId="1" applyFont="1" applyFill="1" applyBorder="1" applyAlignment="1" applyProtection="1">
      <alignment horizontal="center" vertical="center" wrapText="1"/>
      <protection hidden="1"/>
    </xf>
    <xf numFmtId="0" fontId="10" fillId="18" borderId="3" xfId="1" applyFont="1" applyFill="1" applyBorder="1" applyAlignment="1" applyProtection="1">
      <alignment horizontal="center" vertical="center" wrapText="1"/>
      <protection hidden="1"/>
    </xf>
    <xf numFmtId="0" fontId="10" fillId="18" borderId="4" xfId="1" applyFont="1" applyFill="1" applyBorder="1" applyAlignment="1" applyProtection="1">
      <alignment horizontal="center" vertical="center" wrapText="1"/>
      <protection hidden="1"/>
    </xf>
    <xf numFmtId="0" fontId="10" fillId="17" borderId="5" xfId="1" applyFont="1" applyFill="1" applyBorder="1" applyAlignment="1" applyProtection="1">
      <alignment horizontal="center" vertical="center" wrapText="1"/>
      <protection hidden="1"/>
    </xf>
    <xf numFmtId="0" fontId="10" fillId="17" borderId="0" xfId="1" applyFont="1" applyFill="1" applyBorder="1" applyAlignment="1" applyProtection="1">
      <alignment horizontal="center" vertical="center" wrapText="1"/>
      <protection hidden="1"/>
    </xf>
    <xf numFmtId="0" fontId="10" fillId="17" borderId="6" xfId="1" applyFont="1" applyFill="1" applyBorder="1" applyAlignment="1" applyProtection="1">
      <alignment horizontal="center" vertical="center" wrapText="1"/>
      <protection hidden="1"/>
    </xf>
    <xf numFmtId="0" fontId="10" fillId="18" borderId="5" xfId="1" applyFont="1" applyFill="1" applyBorder="1" applyAlignment="1" applyProtection="1">
      <alignment horizontal="center" vertical="center" wrapText="1"/>
      <protection hidden="1"/>
    </xf>
    <xf numFmtId="0" fontId="10" fillId="18" borderId="0" xfId="1" applyFont="1" applyFill="1" applyBorder="1" applyAlignment="1" applyProtection="1">
      <alignment horizontal="center" vertical="center" wrapText="1"/>
      <protection hidden="1"/>
    </xf>
    <xf numFmtId="0" fontId="10" fillId="18" borderId="6" xfId="1" applyFont="1" applyFill="1" applyBorder="1" applyAlignment="1" applyProtection="1">
      <alignment horizontal="center" vertical="center" wrapText="1"/>
      <protection hidden="1"/>
    </xf>
    <xf numFmtId="0" fontId="10" fillId="17" borderId="7" xfId="1" applyFont="1" applyFill="1" applyBorder="1" applyAlignment="1" applyProtection="1">
      <alignment horizontal="center" vertical="center" wrapText="1"/>
      <protection hidden="1"/>
    </xf>
    <xf numFmtId="0" fontId="10" fillId="17" borderId="1" xfId="1" applyFont="1" applyFill="1" applyBorder="1" applyAlignment="1" applyProtection="1">
      <alignment horizontal="center" vertical="center" wrapText="1"/>
      <protection hidden="1"/>
    </xf>
    <xf numFmtId="0" fontId="10" fillId="17" borderId="8" xfId="1" applyFont="1" applyFill="1" applyBorder="1" applyAlignment="1" applyProtection="1">
      <alignment horizontal="center" vertical="center" wrapText="1"/>
      <protection hidden="1"/>
    </xf>
    <xf numFmtId="0" fontId="10" fillId="18" borderId="7" xfId="1" applyFont="1" applyFill="1" applyBorder="1" applyAlignment="1" applyProtection="1">
      <alignment horizontal="center" vertical="center" wrapText="1"/>
      <protection hidden="1"/>
    </xf>
    <xf numFmtId="0" fontId="10" fillId="18" borderId="1" xfId="1" applyFont="1" applyFill="1" applyBorder="1" applyAlignment="1" applyProtection="1">
      <alignment horizontal="center" vertical="center" wrapText="1"/>
      <protection hidden="1"/>
    </xf>
    <xf numFmtId="0" fontId="10" fillId="18" borderId="8" xfId="1" applyFont="1" applyFill="1" applyBorder="1" applyAlignment="1" applyProtection="1">
      <alignment horizontal="center" vertical="center" wrapText="1"/>
      <protection hidden="1"/>
    </xf>
    <xf numFmtId="0" fontId="7" fillId="10" borderId="9" xfId="0" applyFont="1" applyFill="1" applyBorder="1" applyAlignment="1" applyProtection="1">
      <alignment horizontal="center" shrinkToFit="1"/>
      <protection hidden="1"/>
    </xf>
    <xf numFmtId="0" fontId="7" fillId="10" borderId="10" xfId="0" applyFont="1" applyFill="1" applyBorder="1" applyAlignment="1" applyProtection="1">
      <alignment horizontal="center" shrinkToFit="1"/>
      <protection hidden="1"/>
    </xf>
    <xf numFmtId="0" fontId="7" fillId="10" borderId="11" xfId="0" applyFont="1" applyFill="1" applyBorder="1" applyAlignment="1" applyProtection="1">
      <alignment horizontal="center" shrinkToFit="1"/>
      <protection hidden="1"/>
    </xf>
    <xf numFmtId="0" fontId="7" fillId="15" borderId="9" xfId="0" applyFont="1" applyFill="1" applyBorder="1" applyAlignment="1" applyProtection="1">
      <alignment horizontal="center" shrinkToFit="1"/>
      <protection hidden="1"/>
    </xf>
    <xf numFmtId="0" fontId="7" fillId="15" borderId="10" xfId="0" applyFont="1" applyFill="1" applyBorder="1" applyAlignment="1" applyProtection="1">
      <alignment horizontal="center" shrinkToFit="1"/>
      <protection hidden="1"/>
    </xf>
    <xf numFmtId="0" fontId="7" fillId="15" borderId="11" xfId="0" applyFont="1" applyFill="1" applyBorder="1" applyAlignment="1" applyProtection="1">
      <alignment horizontal="center" shrinkToFit="1"/>
      <protection hidden="1"/>
    </xf>
    <xf numFmtId="0" fontId="10" fillId="10" borderId="2" xfId="0" applyFont="1" applyFill="1" applyBorder="1" applyAlignment="1" applyProtection="1">
      <alignment horizontal="center" vertical="center" shrinkToFit="1"/>
      <protection hidden="1"/>
    </xf>
    <xf numFmtId="0" fontId="10" fillId="10" borderId="3" xfId="0" applyFont="1" applyFill="1" applyBorder="1" applyAlignment="1" applyProtection="1">
      <alignment horizontal="center" vertical="center" shrinkToFit="1"/>
      <protection hidden="1"/>
    </xf>
    <xf numFmtId="0" fontId="10" fillId="10" borderId="4" xfId="0" applyFont="1" applyFill="1" applyBorder="1" applyAlignment="1" applyProtection="1">
      <alignment horizontal="center" vertical="center" shrinkToFit="1"/>
      <protection hidden="1"/>
    </xf>
    <xf numFmtId="0" fontId="10" fillId="10" borderId="7" xfId="0" applyFont="1" applyFill="1" applyBorder="1" applyAlignment="1" applyProtection="1">
      <alignment horizontal="center" vertical="center" shrinkToFit="1"/>
      <protection hidden="1"/>
    </xf>
    <xf numFmtId="0" fontId="10" fillId="10" borderId="1" xfId="0" applyFont="1" applyFill="1" applyBorder="1" applyAlignment="1" applyProtection="1">
      <alignment horizontal="center" vertical="center" shrinkToFit="1"/>
      <protection hidden="1"/>
    </xf>
    <xf numFmtId="0" fontId="10" fillId="10" borderId="8" xfId="0" applyFont="1" applyFill="1" applyBorder="1" applyAlignment="1" applyProtection="1">
      <alignment horizontal="center" vertical="center" shrinkToFit="1"/>
      <protection hidden="1"/>
    </xf>
  </cellXfs>
  <cellStyles count="2">
    <cellStyle name="Hyperlink" xfId="1" builtinId="8"/>
    <cellStyle name="Normal" xfId="0" builtinId="0"/>
  </cellStyles>
  <dxfs count="21">
    <dxf>
      <font>
        <b/>
        <i val="0"/>
        <color theme="0"/>
      </font>
      <fill>
        <patternFill>
          <bgColor rgb="FF00B050"/>
        </patternFill>
      </fill>
      <border>
        <left style="thin">
          <color auto="1"/>
        </left>
        <right style="thin">
          <color auto="1"/>
        </right>
        <top style="thin">
          <color auto="1"/>
        </top>
        <bottom style="thin">
          <color auto="1"/>
        </bottom>
        <vertical/>
        <horizontal/>
      </border>
    </dxf>
    <dxf>
      <font>
        <b/>
        <i val="0"/>
        <color theme="0"/>
      </font>
      <fill>
        <patternFill>
          <bgColor rgb="FFFF0000"/>
        </patternFill>
      </fill>
      <border>
        <left style="thin">
          <color auto="1"/>
        </left>
        <right style="thin">
          <color auto="1"/>
        </right>
        <top style="thin">
          <color auto="1"/>
        </top>
        <bottom style="thin">
          <color auto="1"/>
        </bottom>
        <vertical/>
        <horizontal/>
      </border>
    </dxf>
    <dxf>
      <font>
        <b/>
        <i val="0"/>
        <color rgb="FF00B050"/>
      </font>
    </dxf>
    <dxf>
      <font>
        <b/>
        <i val="0"/>
        <color rgb="FFFF0000"/>
      </font>
    </dxf>
    <dxf>
      <font>
        <b/>
        <i val="0"/>
        <color rgb="FF00B050"/>
      </font>
    </dxf>
    <dxf>
      <font>
        <b/>
        <i val="0"/>
        <color rgb="FFFF0000"/>
      </font>
    </dxf>
    <dxf>
      <font>
        <b/>
        <i val="0"/>
        <color theme="0"/>
      </font>
      <fill>
        <patternFill>
          <bgColor rgb="FF00B050"/>
        </patternFill>
      </fill>
      <border>
        <left style="thin">
          <color auto="1"/>
        </left>
        <right style="thin">
          <color auto="1"/>
        </right>
        <top style="thin">
          <color auto="1"/>
        </top>
        <bottom style="thin">
          <color auto="1"/>
        </bottom>
        <vertical/>
        <horizontal/>
      </border>
    </dxf>
    <dxf>
      <font>
        <b/>
        <i val="0"/>
        <color theme="0"/>
      </font>
      <fill>
        <patternFill>
          <bgColor rgb="FF0000FF"/>
        </patternFill>
      </fill>
      <border>
        <left style="thin">
          <color auto="1"/>
        </left>
        <right style="thin">
          <color auto="1"/>
        </right>
        <top style="thin">
          <color auto="1"/>
        </top>
        <bottom style="thin">
          <color auto="1"/>
        </bottom>
        <vertical/>
        <horizontal/>
      </border>
    </dxf>
    <dxf>
      <font>
        <b/>
        <i val="0"/>
        <color theme="0"/>
      </font>
      <fill>
        <patternFill>
          <bgColor rgb="FFFF0000"/>
        </patternFill>
      </fill>
      <border>
        <left style="thin">
          <color auto="1"/>
        </left>
        <right style="thin">
          <color auto="1"/>
        </right>
        <top style="thin">
          <color auto="1"/>
        </top>
        <bottom style="thin">
          <color auto="1"/>
        </bottom>
        <vertical/>
        <horizontal/>
      </border>
    </dxf>
    <dxf>
      <font>
        <b/>
        <i val="0"/>
        <color rgb="FF00B050"/>
      </font>
    </dxf>
    <dxf>
      <font>
        <b/>
        <i val="0"/>
        <color rgb="FFFF0000"/>
      </font>
    </dxf>
    <dxf>
      <font>
        <b/>
        <i val="0"/>
        <color rgb="FF00B050"/>
      </font>
    </dxf>
    <dxf>
      <font>
        <b/>
        <i val="0"/>
        <color rgb="FFFF0000"/>
      </font>
    </dxf>
    <dxf>
      <font>
        <b/>
        <i val="0"/>
        <color rgb="FF00B050"/>
      </font>
    </dxf>
    <dxf>
      <font>
        <b/>
        <i val="0"/>
        <color rgb="FFFF0000"/>
      </font>
    </dxf>
    <dxf>
      <font>
        <b/>
        <i val="0"/>
        <color theme="0"/>
      </font>
      <fill>
        <patternFill>
          <bgColor rgb="FFFF0000"/>
        </patternFill>
      </fill>
      <border>
        <left style="thin">
          <color auto="1"/>
        </left>
        <right style="thin">
          <color auto="1"/>
        </right>
        <top style="thin">
          <color auto="1"/>
        </top>
        <bottom style="thin">
          <color auto="1"/>
        </bottom>
      </border>
    </dxf>
    <dxf>
      <font>
        <b/>
        <i val="0"/>
        <color theme="0"/>
      </font>
      <fill>
        <patternFill>
          <bgColor rgb="FF00B050"/>
        </patternFill>
      </fill>
      <border>
        <left style="thin">
          <color auto="1"/>
        </left>
        <right style="thin">
          <color auto="1"/>
        </right>
        <top style="thin">
          <color auto="1"/>
        </top>
        <bottom style="thin">
          <color auto="1"/>
        </bottom>
        <vertical/>
        <horizontal/>
      </border>
    </dxf>
    <dxf>
      <font>
        <b/>
        <i val="0"/>
        <color theme="0"/>
      </font>
      <fill>
        <patternFill>
          <bgColor rgb="FF0000FF"/>
        </patternFill>
      </fill>
      <border>
        <left style="thin">
          <color auto="1"/>
        </left>
        <right style="thin">
          <color auto="1"/>
        </right>
        <top style="thin">
          <color auto="1"/>
        </top>
        <bottom style="thin">
          <color auto="1"/>
        </bottom>
        <vertical/>
        <horizontal/>
      </border>
    </dxf>
    <dxf>
      <font>
        <b/>
        <i val="0"/>
        <color theme="0"/>
      </font>
      <fill>
        <patternFill>
          <bgColor rgb="FFFF0000"/>
        </patternFill>
      </fill>
      <border>
        <left style="thin">
          <color auto="1"/>
        </left>
        <right style="thin">
          <color auto="1"/>
        </right>
        <top style="thin">
          <color auto="1"/>
        </top>
        <bottom style="thin">
          <color auto="1"/>
        </bottom>
        <vertical/>
        <horizontal/>
      </border>
    </dxf>
    <dxf>
      <font>
        <b/>
        <i val="0"/>
        <color rgb="FF00B050"/>
      </font>
    </dxf>
    <dxf>
      <font>
        <b/>
        <i val="0"/>
        <color rgb="FFFF0000"/>
      </font>
    </dxf>
  </dxfs>
  <tableStyles count="0" defaultTableStyle="TableStyleMedium2" defaultPivotStyle="PivotStyleLight16"/>
  <colors>
    <mruColors>
      <color rgb="FF0000FF"/>
      <color rgb="FF0088B8"/>
      <color rgb="FF7F1B54"/>
      <color rgb="FFAC247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'Common &amp; Rare Birds'!$BD$13</c:f>
              <c:strCache>
                <c:ptCount val="1"/>
              </c:strCache>
            </c:strRef>
          </c:tx>
          <c:spPr>
            <a:solidFill>
              <a:srgbClr val="FF0000"/>
            </a:solidFill>
            <a:ln>
              <a:noFill/>
            </a:ln>
            <a:effectLst/>
          </c:spPr>
          <c:invertIfNegative val="0"/>
          <c:val>
            <c:numRef>
              <c:f>'Common &amp; Rare Birds'!$BE$13:$BK$13</c:f>
              <c:numCache>
                <c:formatCode>General</c:formatCode>
                <c:ptCount val="7"/>
                <c:pt idx="0">
                  <c:v>0</c:v>
                </c:pt>
                <c:pt idx="1">
                  <c:v>0</c:v>
                </c:pt>
                <c:pt idx="2">
                  <c:v>0</c:v>
                </c:pt>
                <c:pt idx="3">
                  <c:v>0</c:v>
                </c:pt>
                <c:pt idx="4">
                  <c:v>0</c:v>
                </c:pt>
                <c:pt idx="5">
                  <c:v>0</c:v>
                </c:pt>
                <c:pt idx="6">
                  <c:v>0</c:v>
                </c:pt>
              </c:numCache>
            </c:numRef>
          </c:val>
          <c:extLst>
            <c:ext xmlns:c15="http://schemas.microsoft.com/office/drawing/2012/chart" uri="{02D57815-91ED-43cb-92C2-25804820EDAC}">
              <c15:filteredCategoryTitle>
                <c15:cat>
                  <c:multiLvlStrRef>
                    <c:extLst>
                      <c:ext uri="{02D57815-91ED-43cb-92C2-25804820EDAC}">
                        <c15:formulaRef>
                          <c15:sqref>'Common &amp; Rare Birds'!$BE$12:$BK$12</c15:sqref>
                        </c15:formulaRef>
                      </c:ext>
                    </c:extLst>
                  </c:multiLvlStrRef>
                </c15:cat>
              </c15:filteredCategoryTitle>
            </c:ext>
            <c:ext xmlns:c16="http://schemas.microsoft.com/office/drawing/2014/chart" uri="{C3380CC4-5D6E-409C-BE32-E72D297353CC}">
              <c16:uniqueId val="{00000000-9C4F-4EDD-92EE-AE4AFD985D8E}"/>
            </c:ext>
          </c:extLst>
        </c:ser>
        <c:ser>
          <c:idx val="1"/>
          <c:order val="1"/>
          <c:tx>
            <c:strRef>
              <c:f>'Common &amp; Rare Birds'!$BD$14</c:f>
              <c:strCache>
                <c:ptCount val="1"/>
              </c:strCache>
            </c:strRef>
          </c:tx>
          <c:spPr>
            <a:solidFill>
              <a:srgbClr val="FFC000"/>
            </a:solidFill>
            <a:ln>
              <a:noFill/>
            </a:ln>
            <a:effectLst/>
          </c:spPr>
          <c:invertIfNegative val="0"/>
          <c:val>
            <c:numRef>
              <c:f>'Common &amp; Rare Birds'!$BE$14:$BK$14</c:f>
              <c:numCache>
                <c:formatCode>General</c:formatCode>
                <c:ptCount val="7"/>
                <c:pt idx="0">
                  <c:v>0</c:v>
                </c:pt>
                <c:pt idx="1">
                  <c:v>0</c:v>
                </c:pt>
                <c:pt idx="2">
                  <c:v>0</c:v>
                </c:pt>
                <c:pt idx="3">
                  <c:v>0</c:v>
                </c:pt>
                <c:pt idx="4">
                  <c:v>0</c:v>
                </c:pt>
                <c:pt idx="5">
                  <c:v>0</c:v>
                </c:pt>
                <c:pt idx="6">
                  <c:v>0</c:v>
                </c:pt>
              </c:numCache>
            </c:numRef>
          </c:val>
          <c:extLst>
            <c:ext xmlns:c15="http://schemas.microsoft.com/office/drawing/2012/chart" uri="{02D57815-91ED-43cb-92C2-25804820EDAC}">
              <c15:filteredCategoryTitle>
                <c15:cat>
                  <c:multiLvlStrRef>
                    <c:extLst>
                      <c:ext uri="{02D57815-91ED-43cb-92C2-25804820EDAC}">
                        <c15:formulaRef>
                          <c15:sqref>'Common &amp; Rare Birds'!$BE$12:$BK$12</c15:sqref>
                        </c15:formulaRef>
                      </c:ext>
                    </c:extLst>
                  </c:multiLvlStrRef>
                </c15:cat>
              </c15:filteredCategoryTitle>
            </c:ext>
            <c:ext xmlns:c16="http://schemas.microsoft.com/office/drawing/2014/chart" uri="{C3380CC4-5D6E-409C-BE32-E72D297353CC}">
              <c16:uniqueId val="{00000001-9C4F-4EDD-92EE-AE4AFD985D8E}"/>
            </c:ext>
          </c:extLst>
        </c:ser>
        <c:ser>
          <c:idx val="2"/>
          <c:order val="2"/>
          <c:tx>
            <c:strRef>
              <c:f>'Common &amp; Rare Birds'!$BD$15</c:f>
              <c:strCache>
                <c:ptCount val="1"/>
              </c:strCache>
            </c:strRef>
          </c:tx>
          <c:spPr>
            <a:solidFill>
              <a:srgbClr val="FFFF00"/>
            </a:solidFill>
            <a:ln>
              <a:noFill/>
            </a:ln>
            <a:effectLst/>
          </c:spPr>
          <c:invertIfNegative val="0"/>
          <c:val>
            <c:numRef>
              <c:f>'Common &amp; Rare Birds'!$BE$15:$BK$15</c:f>
              <c:numCache>
                <c:formatCode>General</c:formatCode>
                <c:ptCount val="7"/>
                <c:pt idx="0">
                  <c:v>0</c:v>
                </c:pt>
                <c:pt idx="1">
                  <c:v>0</c:v>
                </c:pt>
                <c:pt idx="2">
                  <c:v>0</c:v>
                </c:pt>
                <c:pt idx="3">
                  <c:v>0</c:v>
                </c:pt>
                <c:pt idx="4">
                  <c:v>0</c:v>
                </c:pt>
                <c:pt idx="5">
                  <c:v>0</c:v>
                </c:pt>
                <c:pt idx="6">
                  <c:v>0</c:v>
                </c:pt>
              </c:numCache>
            </c:numRef>
          </c:val>
          <c:extLst>
            <c:ext xmlns:c15="http://schemas.microsoft.com/office/drawing/2012/chart" uri="{02D57815-91ED-43cb-92C2-25804820EDAC}">
              <c15:filteredCategoryTitle>
                <c15:cat>
                  <c:multiLvlStrRef>
                    <c:extLst>
                      <c:ext uri="{02D57815-91ED-43cb-92C2-25804820EDAC}">
                        <c15:formulaRef>
                          <c15:sqref>'Common &amp; Rare Birds'!$BE$12:$BK$12</c15:sqref>
                        </c15:formulaRef>
                      </c:ext>
                    </c:extLst>
                  </c:multiLvlStrRef>
                </c15:cat>
              </c15:filteredCategoryTitle>
            </c:ext>
            <c:ext xmlns:c16="http://schemas.microsoft.com/office/drawing/2014/chart" uri="{C3380CC4-5D6E-409C-BE32-E72D297353CC}">
              <c16:uniqueId val="{00000002-9C4F-4EDD-92EE-AE4AFD985D8E}"/>
            </c:ext>
          </c:extLst>
        </c:ser>
        <c:ser>
          <c:idx val="3"/>
          <c:order val="3"/>
          <c:tx>
            <c:strRef>
              <c:f>'Common &amp; Rare Birds'!$BD$16</c:f>
              <c:strCache>
                <c:ptCount val="1"/>
              </c:strCache>
            </c:strRef>
          </c:tx>
          <c:spPr>
            <a:solidFill>
              <a:srgbClr val="92D050"/>
            </a:solidFill>
            <a:ln>
              <a:noFill/>
            </a:ln>
            <a:effectLst/>
          </c:spPr>
          <c:invertIfNegative val="0"/>
          <c:val>
            <c:numRef>
              <c:f>'Common &amp; Rare Birds'!$BE$16:$BK$16</c:f>
              <c:numCache>
                <c:formatCode>General</c:formatCode>
                <c:ptCount val="7"/>
                <c:pt idx="0">
                  <c:v>0</c:v>
                </c:pt>
                <c:pt idx="1">
                  <c:v>0</c:v>
                </c:pt>
                <c:pt idx="2">
                  <c:v>0</c:v>
                </c:pt>
                <c:pt idx="3">
                  <c:v>0</c:v>
                </c:pt>
                <c:pt idx="4">
                  <c:v>0</c:v>
                </c:pt>
                <c:pt idx="5">
                  <c:v>0</c:v>
                </c:pt>
                <c:pt idx="6">
                  <c:v>0</c:v>
                </c:pt>
              </c:numCache>
            </c:numRef>
          </c:val>
          <c:extLst>
            <c:ext xmlns:c15="http://schemas.microsoft.com/office/drawing/2012/chart" uri="{02D57815-91ED-43cb-92C2-25804820EDAC}">
              <c15:filteredCategoryTitle>
                <c15:cat>
                  <c:multiLvlStrRef>
                    <c:extLst>
                      <c:ext uri="{02D57815-91ED-43cb-92C2-25804820EDAC}">
                        <c15:formulaRef>
                          <c15:sqref>'Common &amp; Rare Birds'!$BE$12:$BK$12</c15:sqref>
                        </c15:formulaRef>
                      </c:ext>
                    </c:extLst>
                  </c:multiLvlStrRef>
                </c15:cat>
              </c15:filteredCategoryTitle>
            </c:ext>
            <c:ext xmlns:c16="http://schemas.microsoft.com/office/drawing/2014/chart" uri="{C3380CC4-5D6E-409C-BE32-E72D297353CC}">
              <c16:uniqueId val="{00000003-9C4F-4EDD-92EE-AE4AFD985D8E}"/>
            </c:ext>
          </c:extLst>
        </c:ser>
        <c:ser>
          <c:idx val="4"/>
          <c:order val="4"/>
          <c:tx>
            <c:strRef>
              <c:f>'Common &amp; Rare Birds'!$BD$17</c:f>
              <c:strCache>
                <c:ptCount val="1"/>
              </c:strCache>
            </c:strRef>
          </c:tx>
          <c:spPr>
            <a:solidFill>
              <a:srgbClr val="00B050"/>
            </a:solidFill>
            <a:ln>
              <a:noFill/>
            </a:ln>
            <a:effectLst/>
          </c:spPr>
          <c:invertIfNegative val="0"/>
          <c:val>
            <c:numRef>
              <c:f>'Common &amp; Rare Birds'!$BE$17:$BK$17</c:f>
              <c:numCache>
                <c:formatCode>General</c:formatCode>
                <c:ptCount val="7"/>
                <c:pt idx="0">
                  <c:v>0</c:v>
                </c:pt>
                <c:pt idx="1">
                  <c:v>0</c:v>
                </c:pt>
                <c:pt idx="2">
                  <c:v>0</c:v>
                </c:pt>
                <c:pt idx="3">
                  <c:v>0</c:v>
                </c:pt>
                <c:pt idx="4">
                  <c:v>0</c:v>
                </c:pt>
                <c:pt idx="5">
                  <c:v>0</c:v>
                </c:pt>
                <c:pt idx="6">
                  <c:v>0</c:v>
                </c:pt>
              </c:numCache>
            </c:numRef>
          </c:val>
          <c:extLst>
            <c:ext xmlns:c15="http://schemas.microsoft.com/office/drawing/2012/chart" uri="{02D57815-91ED-43cb-92C2-25804820EDAC}">
              <c15:filteredCategoryTitle>
                <c15:cat>
                  <c:multiLvlStrRef>
                    <c:extLst>
                      <c:ext uri="{02D57815-91ED-43cb-92C2-25804820EDAC}">
                        <c15:formulaRef>
                          <c15:sqref>'Common &amp; Rare Birds'!$BE$12:$BK$12</c15:sqref>
                        </c15:formulaRef>
                      </c:ext>
                    </c:extLst>
                  </c:multiLvlStrRef>
                </c15:cat>
              </c15:filteredCategoryTitle>
            </c:ext>
            <c:ext xmlns:c16="http://schemas.microsoft.com/office/drawing/2014/chart" uri="{C3380CC4-5D6E-409C-BE32-E72D297353CC}">
              <c16:uniqueId val="{00000004-9C4F-4EDD-92EE-AE4AFD985D8E}"/>
            </c:ext>
          </c:extLst>
        </c:ser>
        <c:ser>
          <c:idx val="5"/>
          <c:order val="5"/>
          <c:tx>
            <c:strRef>
              <c:f>'Common &amp; Rare Birds'!$BD$18</c:f>
              <c:strCache>
                <c:ptCount val="1"/>
              </c:strCache>
            </c:strRef>
          </c:tx>
          <c:spPr>
            <a:solidFill>
              <a:srgbClr val="00B0F0"/>
            </a:solidFill>
            <a:ln>
              <a:noFill/>
            </a:ln>
            <a:effectLst/>
          </c:spPr>
          <c:invertIfNegative val="0"/>
          <c:val>
            <c:numRef>
              <c:f>'Common &amp; Rare Birds'!$BE$18:$BK$18</c:f>
              <c:numCache>
                <c:formatCode>General</c:formatCode>
                <c:ptCount val="7"/>
                <c:pt idx="0">
                  <c:v>0</c:v>
                </c:pt>
                <c:pt idx="1">
                  <c:v>0</c:v>
                </c:pt>
                <c:pt idx="2">
                  <c:v>0</c:v>
                </c:pt>
                <c:pt idx="3">
                  <c:v>0</c:v>
                </c:pt>
                <c:pt idx="4">
                  <c:v>0</c:v>
                </c:pt>
                <c:pt idx="5">
                  <c:v>0</c:v>
                </c:pt>
                <c:pt idx="6">
                  <c:v>0</c:v>
                </c:pt>
              </c:numCache>
            </c:numRef>
          </c:val>
          <c:extLst>
            <c:ext xmlns:c15="http://schemas.microsoft.com/office/drawing/2012/chart" uri="{02D57815-91ED-43cb-92C2-25804820EDAC}">
              <c15:filteredCategoryTitle>
                <c15:cat>
                  <c:multiLvlStrRef>
                    <c:extLst>
                      <c:ext uri="{02D57815-91ED-43cb-92C2-25804820EDAC}">
                        <c15:formulaRef>
                          <c15:sqref>'Common &amp; Rare Birds'!$BE$12:$BK$12</c15:sqref>
                        </c15:formulaRef>
                      </c:ext>
                    </c:extLst>
                  </c:multiLvlStrRef>
                </c15:cat>
              </c15:filteredCategoryTitle>
            </c:ext>
            <c:ext xmlns:c16="http://schemas.microsoft.com/office/drawing/2014/chart" uri="{C3380CC4-5D6E-409C-BE32-E72D297353CC}">
              <c16:uniqueId val="{00000005-9C4F-4EDD-92EE-AE4AFD985D8E}"/>
            </c:ext>
          </c:extLst>
        </c:ser>
        <c:ser>
          <c:idx val="6"/>
          <c:order val="6"/>
          <c:tx>
            <c:strRef>
              <c:f>'Common &amp; Rare Birds'!$BD$19</c:f>
              <c:strCache>
                <c:ptCount val="1"/>
              </c:strCache>
            </c:strRef>
          </c:tx>
          <c:spPr>
            <a:solidFill>
              <a:srgbClr val="0070C0"/>
            </a:solidFill>
            <a:ln>
              <a:noFill/>
            </a:ln>
            <a:effectLst/>
          </c:spPr>
          <c:invertIfNegative val="0"/>
          <c:val>
            <c:numRef>
              <c:f>'Common &amp; Rare Birds'!$BE$19:$BK$19</c:f>
              <c:numCache>
                <c:formatCode>General</c:formatCode>
                <c:ptCount val="7"/>
                <c:pt idx="0">
                  <c:v>0</c:v>
                </c:pt>
                <c:pt idx="1">
                  <c:v>0</c:v>
                </c:pt>
                <c:pt idx="2">
                  <c:v>0</c:v>
                </c:pt>
                <c:pt idx="3">
                  <c:v>0</c:v>
                </c:pt>
                <c:pt idx="4">
                  <c:v>0</c:v>
                </c:pt>
                <c:pt idx="5">
                  <c:v>0</c:v>
                </c:pt>
                <c:pt idx="6">
                  <c:v>0</c:v>
                </c:pt>
              </c:numCache>
            </c:numRef>
          </c:val>
          <c:extLst>
            <c:ext xmlns:c15="http://schemas.microsoft.com/office/drawing/2012/chart" uri="{02D57815-91ED-43cb-92C2-25804820EDAC}">
              <c15:filteredCategoryTitle>
                <c15:cat>
                  <c:multiLvlStrRef>
                    <c:extLst>
                      <c:ext uri="{02D57815-91ED-43cb-92C2-25804820EDAC}">
                        <c15:formulaRef>
                          <c15:sqref>'Common &amp; Rare Birds'!$BE$12:$BK$12</c15:sqref>
                        </c15:formulaRef>
                      </c:ext>
                    </c:extLst>
                  </c:multiLvlStrRef>
                </c15:cat>
              </c15:filteredCategoryTitle>
            </c:ext>
            <c:ext xmlns:c16="http://schemas.microsoft.com/office/drawing/2014/chart" uri="{C3380CC4-5D6E-409C-BE32-E72D297353CC}">
              <c16:uniqueId val="{00000006-9C4F-4EDD-92EE-AE4AFD985D8E}"/>
            </c:ext>
          </c:extLst>
        </c:ser>
        <c:ser>
          <c:idx val="7"/>
          <c:order val="7"/>
          <c:tx>
            <c:strRef>
              <c:f>'Common &amp; Rare Birds'!$BD$20</c:f>
              <c:strCache>
                <c:ptCount val="1"/>
              </c:strCache>
            </c:strRef>
          </c:tx>
          <c:spPr>
            <a:solidFill>
              <a:srgbClr val="002060"/>
            </a:solidFill>
            <a:ln>
              <a:noFill/>
            </a:ln>
            <a:effectLst/>
          </c:spPr>
          <c:invertIfNegative val="0"/>
          <c:val>
            <c:numRef>
              <c:f>'Common &amp; Rare Birds'!$BE$20:$BK$20</c:f>
              <c:numCache>
                <c:formatCode>General</c:formatCode>
                <c:ptCount val="7"/>
                <c:pt idx="0">
                  <c:v>0</c:v>
                </c:pt>
                <c:pt idx="1">
                  <c:v>0</c:v>
                </c:pt>
                <c:pt idx="2">
                  <c:v>0</c:v>
                </c:pt>
                <c:pt idx="3">
                  <c:v>0</c:v>
                </c:pt>
                <c:pt idx="4">
                  <c:v>0</c:v>
                </c:pt>
                <c:pt idx="5">
                  <c:v>0</c:v>
                </c:pt>
                <c:pt idx="6">
                  <c:v>0</c:v>
                </c:pt>
              </c:numCache>
            </c:numRef>
          </c:val>
          <c:extLst>
            <c:ext xmlns:c15="http://schemas.microsoft.com/office/drawing/2012/chart" uri="{02D57815-91ED-43cb-92C2-25804820EDAC}">
              <c15:filteredCategoryTitle>
                <c15:cat>
                  <c:multiLvlStrRef>
                    <c:extLst>
                      <c:ext uri="{02D57815-91ED-43cb-92C2-25804820EDAC}">
                        <c15:formulaRef>
                          <c15:sqref>'Common &amp; Rare Birds'!$BE$12:$BK$12</c15:sqref>
                        </c15:formulaRef>
                      </c:ext>
                    </c:extLst>
                  </c:multiLvlStrRef>
                </c15:cat>
              </c15:filteredCategoryTitle>
            </c:ext>
            <c:ext xmlns:c16="http://schemas.microsoft.com/office/drawing/2014/chart" uri="{C3380CC4-5D6E-409C-BE32-E72D297353CC}">
              <c16:uniqueId val="{00000007-9C4F-4EDD-92EE-AE4AFD985D8E}"/>
            </c:ext>
          </c:extLst>
        </c:ser>
        <c:ser>
          <c:idx val="8"/>
          <c:order val="8"/>
          <c:tx>
            <c:strRef>
              <c:f>'Common &amp; Rare Birds'!$BD$21</c:f>
              <c:strCache>
                <c:ptCount val="1"/>
              </c:strCache>
            </c:strRef>
          </c:tx>
          <c:spPr>
            <a:solidFill>
              <a:srgbClr val="7030A0"/>
            </a:solidFill>
            <a:ln>
              <a:noFill/>
            </a:ln>
            <a:effectLst/>
          </c:spPr>
          <c:invertIfNegative val="0"/>
          <c:val>
            <c:numRef>
              <c:f>'Common &amp; Rare Birds'!$BE$21:$BK$21</c:f>
              <c:numCache>
                <c:formatCode>General</c:formatCode>
                <c:ptCount val="7"/>
                <c:pt idx="0">
                  <c:v>0</c:v>
                </c:pt>
                <c:pt idx="1">
                  <c:v>0</c:v>
                </c:pt>
                <c:pt idx="2">
                  <c:v>0</c:v>
                </c:pt>
                <c:pt idx="3">
                  <c:v>0</c:v>
                </c:pt>
                <c:pt idx="4">
                  <c:v>0</c:v>
                </c:pt>
                <c:pt idx="5">
                  <c:v>0</c:v>
                </c:pt>
                <c:pt idx="6">
                  <c:v>0</c:v>
                </c:pt>
              </c:numCache>
            </c:numRef>
          </c:val>
          <c:extLst>
            <c:ext xmlns:c15="http://schemas.microsoft.com/office/drawing/2012/chart" uri="{02D57815-91ED-43cb-92C2-25804820EDAC}">
              <c15:filteredCategoryTitle>
                <c15:cat>
                  <c:multiLvlStrRef>
                    <c:extLst>
                      <c:ext uri="{02D57815-91ED-43cb-92C2-25804820EDAC}">
                        <c15:formulaRef>
                          <c15:sqref>'Common &amp; Rare Birds'!$BE$12:$BK$12</c15:sqref>
                        </c15:formulaRef>
                      </c:ext>
                    </c:extLst>
                  </c:multiLvlStrRef>
                </c15:cat>
              </c15:filteredCategoryTitle>
            </c:ext>
            <c:ext xmlns:c16="http://schemas.microsoft.com/office/drawing/2014/chart" uri="{C3380CC4-5D6E-409C-BE32-E72D297353CC}">
              <c16:uniqueId val="{00000008-9C4F-4EDD-92EE-AE4AFD985D8E}"/>
            </c:ext>
          </c:extLst>
        </c:ser>
        <c:ser>
          <c:idx val="9"/>
          <c:order val="9"/>
          <c:tx>
            <c:strRef>
              <c:f>'Common &amp; Rare Birds'!$BD$22</c:f>
              <c:strCache>
                <c:ptCount val="1"/>
              </c:strCache>
            </c:strRef>
          </c:tx>
          <c:spPr>
            <a:solidFill>
              <a:schemeClr val="bg1">
                <a:lumMod val="50000"/>
              </a:schemeClr>
            </a:solidFill>
            <a:ln>
              <a:noFill/>
            </a:ln>
            <a:effectLst/>
          </c:spPr>
          <c:invertIfNegative val="0"/>
          <c:val>
            <c:numRef>
              <c:f>'Common &amp; Rare Birds'!$BE$22:$BK$22</c:f>
              <c:numCache>
                <c:formatCode>General</c:formatCode>
                <c:ptCount val="7"/>
                <c:pt idx="0">
                  <c:v>0</c:v>
                </c:pt>
                <c:pt idx="1">
                  <c:v>0</c:v>
                </c:pt>
                <c:pt idx="2">
                  <c:v>0</c:v>
                </c:pt>
                <c:pt idx="3">
                  <c:v>0</c:v>
                </c:pt>
                <c:pt idx="4">
                  <c:v>0</c:v>
                </c:pt>
                <c:pt idx="5">
                  <c:v>0</c:v>
                </c:pt>
                <c:pt idx="6">
                  <c:v>0</c:v>
                </c:pt>
              </c:numCache>
            </c:numRef>
          </c:val>
          <c:extLst>
            <c:ext xmlns:c15="http://schemas.microsoft.com/office/drawing/2012/chart" uri="{02D57815-91ED-43cb-92C2-25804820EDAC}">
              <c15:filteredCategoryTitle>
                <c15:cat>
                  <c:multiLvlStrRef>
                    <c:extLst>
                      <c:ext uri="{02D57815-91ED-43cb-92C2-25804820EDAC}">
                        <c15:formulaRef>
                          <c15:sqref>'Common &amp; Rare Birds'!$BE$12:$BK$12</c15:sqref>
                        </c15:formulaRef>
                      </c:ext>
                    </c:extLst>
                  </c:multiLvlStrRef>
                </c15:cat>
              </c15:filteredCategoryTitle>
            </c:ext>
            <c:ext xmlns:c16="http://schemas.microsoft.com/office/drawing/2014/chart" uri="{C3380CC4-5D6E-409C-BE32-E72D297353CC}">
              <c16:uniqueId val="{00000009-9C4F-4EDD-92EE-AE4AFD985D8E}"/>
            </c:ext>
          </c:extLst>
        </c:ser>
        <c:dLbls>
          <c:showLegendKey val="0"/>
          <c:showVal val="0"/>
          <c:showCatName val="0"/>
          <c:showSerName val="0"/>
          <c:showPercent val="0"/>
          <c:showBubbleSize val="0"/>
        </c:dLbls>
        <c:gapWidth val="219"/>
        <c:overlap val="-27"/>
        <c:axId val="143163608"/>
        <c:axId val="143159296"/>
      </c:barChart>
      <c:catAx>
        <c:axId val="143163608"/>
        <c:scaling>
          <c:orientation val="minMax"/>
        </c:scaling>
        <c:delete val="0"/>
        <c:axPos val="b"/>
        <c:numFmt formatCode="dd\ mmm\ 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3159296"/>
        <c:crosses val="autoZero"/>
        <c:auto val="1"/>
        <c:lblAlgn val="ctr"/>
        <c:lblOffset val="100"/>
        <c:noMultiLvlLbl val="1"/>
      </c:catAx>
      <c:valAx>
        <c:axId val="14315929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3163608"/>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chart>
  <c:spPr>
    <a:solidFill>
      <a:schemeClr val="bg1"/>
    </a:solidFill>
    <a:ln w="1270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'Common &amp; Rare Birds'!$BD$48</c:f>
              <c:strCache>
                <c:ptCount val="1"/>
              </c:strCache>
            </c:strRef>
          </c:tx>
          <c:spPr>
            <a:solidFill>
              <a:srgbClr val="FF0000"/>
            </a:solidFill>
            <a:ln>
              <a:noFill/>
            </a:ln>
            <a:effectLst/>
          </c:spPr>
          <c:invertIfNegative val="0"/>
          <c:val>
            <c:numRef>
              <c:f>'Common &amp; Rare Birds'!$BE$48:$BK$48</c:f>
              <c:numCache>
                <c:formatCode>General</c:formatCode>
                <c:ptCount val="7"/>
                <c:pt idx="0">
                  <c:v>0</c:v>
                </c:pt>
                <c:pt idx="1">
                  <c:v>0</c:v>
                </c:pt>
                <c:pt idx="2">
                  <c:v>0</c:v>
                </c:pt>
                <c:pt idx="3">
                  <c:v>0</c:v>
                </c:pt>
                <c:pt idx="4">
                  <c:v>0</c:v>
                </c:pt>
                <c:pt idx="5">
                  <c:v>0</c:v>
                </c:pt>
                <c:pt idx="6">
                  <c:v>0</c:v>
                </c:pt>
              </c:numCache>
            </c:numRef>
          </c:val>
          <c:extLst>
            <c:ext xmlns:c15="http://schemas.microsoft.com/office/drawing/2012/chart" uri="{02D57815-91ED-43cb-92C2-25804820EDAC}">
              <c15:filteredCategoryTitle>
                <c15:cat>
                  <c:multiLvlStrRef>
                    <c:extLst>
                      <c:ext uri="{02D57815-91ED-43cb-92C2-25804820EDAC}">
                        <c15:formulaRef>
                          <c15:sqref>'Common &amp; Rare Birds'!$BE$47:$BK$47</c15:sqref>
                        </c15:formulaRef>
                      </c:ext>
                    </c:extLst>
                  </c:multiLvlStrRef>
                </c15:cat>
              </c15:filteredCategoryTitle>
            </c:ext>
            <c:ext xmlns:c16="http://schemas.microsoft.com/office/drawing/2014/chart" uri="{C3380CC4-5D6E-409C-BE32-E72D297353CC}">
              <c16:uniqueId val="{00000000-E590-4F22-BC93-5E76064ECBC5}"/>
            </c:ext>
          </c:extLst>
        </c:ser>
        <c:ser>
          <c:idx val="1"/>
          <c:order val="1"/>
          <c:tx>
            <c:strRef>
              <c:f>'Common &amp; Rare Birds'!$BD$49</c:f>
              <c:strCache>
                <c:ptCount val="1"/>
              </c:strCache>
            </c:strRef>
          </c:tx>
          <c:spPr>
            <a:solidFill>
              <a:srgbClr val="FFC000"/>
            </a:solidFill>
            <a:ln>
              <a:noFill/>
            </a:ln>
            <a:effectLst/>
          </c:spPr>
          <c:invertIfNegative val="0"/>
          <c:val>
            <c:numRef>
              <c:f>'Common &amp; Rare Birds'!$BE$49:$BK$49</c:f>
              <c:numCache>
                <c:formatCode>General</c:formatCode>
                <c:ptCount val="7"/>
                <c:pt idx="0">
                  <c:v>0</c:v>
                </c:pt>
                <c:pt idx="1">
                  <c:v>0</c:v>
                </c:pt>
                <c:pt idx="2">
                  <c:v>0</c:v>
                </c:pt>
                <c:pt idx="3">
                  <c:v>0</c:v>
                </c:pt>
                <c:pt idx="4">
                  <c:v>0</c:v>
                </c:pt>
                <c:pt idx="5">
                  <c:v>0</c:v>
                </c:pt>
                <c:pt idx="6">
                  <c:v>0</c:v>
                </c:pt>
              </c:numCache>
            </c:numRef>
          </c:val>
          <c:extLst>
            <c:ext xmlns:c15="http://schemas.microsoft.com/office/drawing/2012/chart" uri="{02D57815-91ED-43cb-92C2-25804820EDAC}">
              <c15:filteredCategoryTitle>
                <c15:cat>
                  <c:multiLvlStrRef>
                    <c:extLst>
                      <c:ext uri="{02D57815-91ED-43cb-92C2-25804820EDAC}">
                        <c15:formulaRef>
                          <c15:sqref>'Common &amp; Rare Birds'!$BE$47:$BK$47</c15:sqref>
                        </c15:formulaRef>
                      </c:ext>
                    </c:extLst>
                  </c:multiLvlStrRef>
                </c15:cat>
              </c15:filteredCategoryTitle>
            </c:ext>
            <c:ext xmlns:c16="http://schemas.microsoft.com/office/drawing/2014/chart" uri="{C3380CC4-5D6E-409C-BE32-E72D297353CC}">
              <c16:uniqueId val="{00000001-E590-4F22-BC93-5E76064ECBC5}"/>
            </c:ext>
          </c:extLst>
        </c:ser>
        <c:ser>
          <c:idx val="2"/>
          <c:order val="2"/>
          <c:tx>
            <c:strRef>
              <c:f>'Common &amp; Rare Birds'!$BD$50</c:f>
              <c:strCache>
                <c:ptCount val="1"/>
              </c:strCache>
            </c:strRef>
          </c:tx>
          <c:spPr>
            <a:solidFill>
              <a:srgbClr val="FFFF00"/>
            </a:solidFill>
            <a:ln>
              <a:noFill/>
            </a:ln>
            <a:effectLst/>
          </c:spPr>
          <c:invertIfNegative val="0"/>
          <c:val>
            <c:numRef>
              <c:f>'Common &amp; Rare Birds'!$BE$50:$BK$50</c:f>
              <c:numCache>
                <c:formatCode>General</c:formatCode>
                <c:ptCount val="7"/>
                <c:pt idx="0">
                  <c:v>0</c:v>
                </c:pt>
                <c:pt idx="1">
                  <c:v>0</c:v>
                </c:pt>
                <c:pt idx="2">
                  <c:v>0</c:v>
                </c:pt>
                <c:pt idx="3">
                  <c:v>0</c:v>
                </c:pt>
                <c:pt idx="4">
                  <c:v>0</c:v>
                </c:pt>
                <c:pt idx="5">
                  <c:v>0</c:v>
                </c:pt>
                <c:pt idx="6">
                  <c:v>0</c:v>
                </c:pt>
              </c:numCache>
            </c:numRef>
          </c:val>
          <c:extLst>
            <c:ext xmlns:c15="http://schemas.microsoft.com/office/drawing/2012/chart" uri="{02D57815-91ED-43cb-92C2-25804820EDAC}">
              <c15:filteredCategoryTitle>
                <c15:cat>
                  <c:multiLvlStrRef>
                    <c:extLst>
                      <c:ext uri="{02D57815-91ED-43cb-92C2-25804820EDAC}">
                        <c15:formulaRef>
                          <c15:sqref>'Common &amp; Rare Birds'!$BE$47:$BK$47</c15:sqref>
                        </c15:formulaRef>
                      </c:ext>
                    </c:extLst>
                  </c:multiLvlStrRef>
                </c15:cat>
              </c15:filteredCategoryTitle>
            </c:ext>
            <c:ext xmlns:c16="http://schemas.microsoft.com/office/drawing/2014/chart" uri="{C3380CC4-5D6E-409C-BE32-E72D297353CC}">
              <c16:uniqueId val="{00000002-E590-4F22-BC93-5E76064ECBC5}"/>
            </c:ext>
          </c:extLst>
        </c:ser>
        <c:ser>
          <c:idx val="3"/>
          <c:order val="3"/>
          <c:tx>
            <c:strRef>
              <c:f>'Common &amp; Rare Birds'!$BD$51</c:f>
              <c:strCache>
                <c:ptCount val="1"/>
              </c:strCache>
            </c:strRef>
          </c:tx>
          <c:spPr>
            <a:solidFill>
              <a:srgbClr val="92D050"/>
            </a:solidFill>
            <a:ln>
              <a:noFill/>
            </a:ln>
            <a:effectLst/>
          </c:spPr>
          <c:invertIfNegative val="0"/>
          <c:val>
            <c:numRef>
              <c:f>'Common &amp; Rare Birds'!$BE$51:$BK$51</c:f>
              <c:numCache>
                <c:formatCode>General</c:formatCode>
                <c:ptCount val="7"/>
                <c:pt idx="0">
                  <c:v>0</c:v>
                </c:pt>
                <c:pt idx="1">
                  <c:v>0</c:v>
                </c:pt>
                <c:pt idx="2">
                  <c:v>0</c:v>
                </c:pt>
                <c:pt idx="3">
                  <c:v>0</c:v>
                </c:pt>
                <c:pt idx="4">
                  <c:v>0</c:v>
                </c:pt>
                <c:pt idx="5">
                  <c:v>0</c:v>
                </c:pt>
                <c:pt idx="6">
                  <c:v>0</c:v>
                </c:pt>
              </c:numCache>
            </c:numRef>
          </c:val>
          <c:extLst>
            <c:ext xmlns:c15="http://schemas.microsoft.com/office/drawing/2012/chart" uri="{02D57815-91ED-43cb-92C2-25804820EDAC}">
              <c15:filteredCategoryTitle>
                <c15:cat>
                  <c:multiLvlStrRef>
                    <c:extLst>
                      <c:ext uri="{02D57815-91ED-43cb-92C2-25804820EDAC}">
                        <c15:formulaRef>
                          <c15:sqref>'Common &amp; Rare Birds'!$BE$47:$BK$47</c15:sqref>
                        </c15:formulaRef>
                      </c:ext>
                    </c:extLst>
                  </c:multiLvlStrRef>
                </c15:cat>
              </c15:filteredCategoryTitle>
            </c:ext>
            <c:ext xmlns:c16="http://schemas.microsoft.com/office/drawing/2014/chart" uri="{C3380CC4-5D6E-409C-BE32-E72D297353CC}">
              <c16:uniqueId val="{00000003-E590-4F22-BC93-5E76064ECBC5}"/>
            </c:ext>
          </c:extLst>
        </c:ser>
        <c:ser>
          <c:idx val="4"/>
          <c:order val="4"/>
          <c:tx>
            <c:strRef>
              <c:f>'Common &amp; Rare Birds'!$BD$52</c:f>
              <c:strCache>
                <c:ptCount val="1"/>
              </c:strCache>
            </c:strRef>
          </c:tx>
          <c:spPr>
            <a:solidFill>
              <a:srgbClr val="00B050"/>
            </a:solidFill>
            <a:ln>
              <a:noFill/>
            </a:ln>
            <a:effectLst/>
          </c:spPr>
          <c:invertIfNegative val="0"/>
          <c:val>
            <c:numRef>
              <c:f>'Common &amp; Rare Birds'!$BE$52:$BK$52</c:f>
              <c:numCache>
                <c:formatCode>General</c:formatCode>
                <c:ptCount val="7"/>
                <c:pt idx="0">
                  <c:v>0</c:v>
                </c:pt>
                <c:pt idx="1">
                  <c:v>0</c:v>
                </c:pt>
                <c:pt idx="2">
                  <c:v>0</c:v>
                </c:pt>
                <c:pt idx="3">
                  <c:v>0</c:v>
                </c:pt>
                <c:pt idx="4">
                  <c:v>0</c:v>
                </c:pt>
                <c:pt idx="5">
                  <c:v>0</c:v>
                </c:pt>
                <c:pt idx="6">
                  <c:v>0</c:v>
                </c:pt>
              </c:numCache>
            </c:numRef>
          </c:val>
          <c:extLst>
            <c:ext xmlns:c15="http://schemas.microsoft.com/office/drawing/2012/chart" uri="{02D57815-91ED-43cb-92C2-25804820EDAC}">
              <c15:filteredCategoryTitle>
                <c15:cat>
                  <c:multiLvlStrRef>
                    <c:extLst>
                      <c:ext uri="{02D57815-91ED-43cb-92C2-25804820EDAC}">
                        <c15:formulaRef>
                          <c15:sqref>'Common &amp; Rare Birds'!$BE$47:$BK$47</c15:sqref>
                        </c15:formulaRef>
                      </c:ext>
                    </c:extLst>
                  </c:multiLvlStrRef>
                </c15:cat>
              </c15:filteredCategoryTitle>
            </c:ext>
            <c:ext xmlns:c16="http://schemas.microsoft.com/office/drawing/2014/chart" uri="{C3380CC4-5D6E-409C-BE32-E72D297353CC}">
              <c16:uniqueId val="{00000004-E590-4F22-BC93-5E76064ECBC5}"/>
            </c:ext>
          </c:extLst>
        </c:ser>
        <c:ser>
          <c:idx val="5"/>
          <c:order val="5"/>
          <c:tx>
            <c:strRef>
              <c:f>'Common &amp; Rare Birds'!$BD$53</c:f>
              <c:strCache>
                <c:ptCount val="1"/>
              </c:strCache>
            </c:strRef>
          </c:tx>
          <c:spPr>
            <a:solidFill>
              <a:srgbClr val="00B0F0"/>
            </a:solidFill>
            <a:ln>
              <a:noFill/>
            </a:ln>
            <a:effectLst/>
          </c:spPr>
          <c:invertIfNegative val="0"/>
          <c:val>
            <c:numRef>
              <c:f>'Common &amp; Rare Birds'!$BE$53:$BK$53</c:f>
              <c:numCache>
                <c:formatCode>General</c:formatCode>
                <c:ptCount val="7"/>
                <c:pt idx="0">
                  <c:v>0</c:v>
                </c:pt>
                <c:pt idx="1">
                  <c:v>0</c:v>
                </c:pt>
                <c:pt idx="2">
                  <c:v>0</c:v>
                </c:pt>
                <c:pt idx="3">
                  <c:v>0</c:v>
                </c:pt>
                <c:pt idx="4">
                  <c:v>0</c:v>
                </c:pt>
                <c:pt idx="5">
                  <c:v>0</c:v>
                </c:pt>
                <c:pt idx="6">
                  <c:v>0</c:v>
                </c:pt>
              </c:numCache>
            </c:numRef>
          </c:val>
          <c:extLst>
            <c:ext xmlns:c15="http://schemas.microsoft.com/office/drawing/2012/chart" uri="{02D57815-91ED-43cb-92C2-25804820EDAC}">
              <c15:filteredCategoryTitle>
                <c15:cat>
                  <c:multiLvlStrRef>
                    <c:extLst>
                      <c:ext uri="{02D57815-91ED-43cb-92C2-25804820EDAC}">
                        <c15:formulaRef>
                          <c15:sqref>'Common &amp; Rare Birds'!$BE$47:$BK$47</c15:sqref>
                        </c15:formulaRef>
                      </c:ext>
                    </c:extLst>
                  </c:multiLvlStrRef>
                </c15:cat>
              </c15:filteredCategoryTitle>
            </c:ext>
            <c:ext xmlns:c16="http://schemas.microsoft.com/office/drawing/2014/chart" uri="{C3380CC4-5D6E-409C-BE32-E72D297353CC}">
              <c16:uniqueId val="{00000005-E590-4F22-BC93-5E76064ECBC5}"/>
            </c:ext>
          </c:extLst>
        </c:ser>
        <c:ser>
          <c:idx val="6"/>
          <c:order val="6"/>
          <c:tx>
            <c:strRef>
              <c:f>'Common &amp; Rare Birds'!$BD$54</c:f>
              <c:strCache>
                <c:ptCount val="1"/>
              </c:strCache>
            </c:strRef>
          </c:tx>
          <c:spPr>
            <a:solidFill>
              <a:srgbClr val="0070C0"/>
            </a:solidFill>
            <a:ln>
              <a:noFill/>
            </a:ln>
            <a:effectLst/>
          </c:spPr>
          <c:invertIfNegative val="0"/>
          <c:val>
            <c:numRef>
              <c:f>'Common &amp; Rare Birds'!$BE$54:$BK$54</c:f>
              <c:numCache>
                <c:formatCode>General</c:formatCode>
                <c:ptCount val="7"/>
                <c:pt idx="0">
                  <c:v>0</c:v>
                </c:pt>
                <c:pt idx="1">
                  <c:v>0</c:v>
                </c:pt>
                <c:pt idx="2">
                  <c:v>0</c:v>
                </c:pt>
                <c:pt idx="3">
                  <c:v>0</c:v>
                </c:pt>
                <c:pt idx="4">
                  <c:v>0</c:v>
                </c:pt>
                <c:pt idx="5">
                  <c:v>0</c:v>
                </c:pt>
                <c:pt idx="6">
                  <c:v>0</c:v>
                </c:pt>
              </c:numCache>
            </c:numRef>
          </c:val>
          <c:extLst>
            <c:ext xmlns:c15="http://schemas.microsoft.com/office/drawing/2012/chart" uri="{02D57815-91ED-43cb-92C2-25804820EDAC}">
              <c15:filteredCategoryTitle>
                <c15:cat>
                  <c:multiLvlStrRef>
                    <c:extLst>
                      <c:ext uri="{02D57815-91ED-43cb-92C2-25804820EDAC}">
                        <c15:formulaRef>
                          <c15:sqref>'Common &amp; Rare Birds'!$BE$47:$BK$47</c15:sqref>
                        </c15:formulaRef>
                      </c:ext>
                    </c:extLst>
                  </c:multiLvlStrRef>
                </c15:cat>
              </c15:filteredCategoryTitle>
            </c:ext>
            <c:ext xmlns:c16="http://schemas.microsoft.com/office/drawing/2014/chart" uri="{C3380CC4-5D6E-409C-BE32-E72D297353CC}">
              <c16:uniqueId val="{00000006-E590-4F22-BC93-5E76064ECBC5}"/>
            </c:ext>
          </c:extLst>
        </c:ser>
        <c:ser>
          <c:idx val="7"/>
          <c:order val="7"/>
          <c:tx>
            <c:strRef>
              <c:f>'Common &amp; Rare Birds'!$BD$55</c:f>
              <c:strCache>
                <c:ptCount val="1"/>
              </c:strCache>
            </c:strRef>
          </c:tx>
          <c:spPr>
            <a:solidFill>
              <a:srgbClr val="002060"/>
            </a:solidFill>
            <a:ln>
              <a:noFill/>
            </a:ln>
            <a:effectLst/>
          </c:spPr>
          <c:invertIfNegative val="0"/>
          <c:val>
            <c:numRef>
              <c:f>'Common &amp; Rare Birds'!$BE$55:$BK$55</c:f>
              <c:numCache>
                <c:formatCode>General</c:formatCode>
                <c:ptCount val="7"/>
                <c:pt idx="0">
                  <c:v>0</c:v>
                </c:pt>
                <c:pt idx="1">
                  <c:v>0</c:v>
                </c:pt>
                <c:pt idx="2">
                  <c:v>0</c:v>
                </c:pt>
                <c:pt idx="3">
                  <c:v>0</c:v>
                </c:pt>
                <c:pt idx="4">
                  <c:v>0</c:v>
                </c:pt>
                <c:pt idx="5">
                  <c:v>0</c:v>
                </c:pt>
                <c:pt idx="6">
                  <c:v>0</c:v>
                </c:pt>
              </c:numCache>
            </c:numRef>
          </c:val>
          <c:extLst>
            <c:ext xmlns:c15="http://schemas.microsoft.com/office/drawing/2012/chart" uri="{02D57815-91ED-43cb-92C2-25804820EDAC}">
              <c15:filteredCategoryTitle>
                <c15:cat>
                  <c:multiLvlStrRef>
                    <c:extLst>
                      <c:ext uri="{02D57815-91ED-43cb-92C2-25804820EDAC}">
                        <c15:formulaRef>
                          <c15:sqref>'Common &amp; Rare Birds'!$BE$47:$BK$47</c15:sqref>
                        </c15:formulaRef>
                      </c:ext>
                    </c:extLst>
                  </c:multiLvlStrRef>
                </c15:cat>
              </c15:filteredCategoryTitle>
            </c:ext>
            <c:ext xmlns:c16="http://schemas.microsoft.com/office/drawing/2014/chart" uri="{C3380CC4-5D6E-409C-BE32-E72D297353CC}">
              <c16:uniqueId val="{00000007-E590-4F22-BC93-5E76064ECBC5}"/>
            </c:ext>
          </c:extLst>
        </c:ser>
        <c:ser>
          <c:idx val="8"/>
          <c:order val="8"/>
          <c:tx>
            <c:strRef>
              <c:f>'Common &amp; Rare Birds'!$BD$56</c:f>
              <c:strCache>
                <c:ptCount val="1"/>
              </c:strCache>
            </c:strRef>
          </c:tx>
          <c:spPr>
            <a:solidFill>
              <a:srgbClr val="7030A0"/>
            </a:solidFill>
            <a:ln>
              <a:noFill/>
            </a:ln>
            <a:effectLst/>
          </c:spPr>
          <c:invertIfNegative val="0"/>
          <c:val>
            <c:numRef>
              <c:f>'Common &amp; Rare Birds'!$BE$56:$BK$56</c:f>
              <c:numCache>
                <c:formatCode>General</c:formatCode>
                <c:ptCount val="7"/>
                <c:pt idx="0">
                  <c:v>0</c:v>
                </c:pt>
                <c:pt idx="1">
                  <c:v>0</c:v>
                </c:pt>
                <c:pt idx="2">
                  <c:v>0</c:v>
                </c:pt>
                <c:pt idx="3">
                  <c:v>0</c:v>
                </c:pt>
                <c:pt idx="4">
                  <c:v>0</c:v>
                </c:pt>
                <c:pt idx="5">
                  <c:v>0</c:v>
                </c:pt>
                <c:pt idx="6">
                  <c:v>0</c:v>
                </c:pt>
              </c:numCache>
            </c:numRef>
          </c:val>
          <c:extLst>
            <c:ext xmlns:c15="http://schemas.microsoft.com/office/drawing/2012/chart" uri="{02D57815-91ED-43cb-92C2-25804820EDAC}">
              <c15:filteredCategoryTitle>
                <c15:cat>
                  <c:multiLvlStrRef>
                    <c:extLst>
                      <c:ext uri="{02D57815-91ED-43cb-92C2-25804820EDAC}">
                        <c15:formulaRef>
                          <c15:sqref>'Common &amp; Rare Birds'!$BE$47:$BK$47</c15:sqref>
                        </c15:formulaRef>
                      </c:ext>
                    </c:extLst>
                  </c:multiLvlStrRef>
                </c15:cat>
              </c15:filteredCategoryTitle>
            </c:ext>
            <c:ext xmlns:c16="http://schemas.microsoft.com/office/drawing/2014/chart" uri="{C3380CC4-5D6E-409C-BE32-E72D297353CC}">
              <c16:uniqueId val="{00000008-E590-4F22-BC93-5E76064ECBC5}"/>
            </c:ext>
          </c:extLst>
        </c:ser>
        <c:ser>
          <c:idx val="9"/>
          <c:order val="9"/>
          <c:tx>
            <c:strRef>
              <c:f>'Common &amp; Rare Birds'!$BD$57</c:f>
              <c:strCache>
                <c:ptCount val="1"/>
              </c:strCache>
            </c:strRef>
          </c:tx>
          <c:spPr>
            <a:solidFill>
              <a:schemeClr val="bg1">
                <a:lumMod val="50000"/>
              </a:schemeClr>
            </a:solidFill>
            <a:ln>
              <a:noFill/>
            </a:ln>
            <a:effectLst/>
          </c:spPr>
          <c:invertIfNegative val="0"/>
          <c:val>
            <c:numRef>
              <c:f>'Common &amp; Rare Birds'!$BE$57:$BK$57</c:f>
              <c:numCache>
                <c:formatCode>General</c:formatCode>
                <c:ptCount val="7"/>
                <c:pt idx="0">
                  <c:v>0</c:v>
                </c:pt>
                <c:pt idx="1">
                  <c:v>0</c:v>
                </c:pt>
                <c:pt idx="2">
                  <c:v>0</c:v>
                </c:pt>
                <c:pt idx="3">
                  <c:v>0</c:v>
                </c:pt>
                <c:pt idx="4">
                  <c:v>0</c:v>
                </c:pt>
                <c:pt idx="5">
                  <c:v>0</c:v>
                </c:pt>
                <c:pt idx="6">
                  <c:v>0</c:v>
                </c:pt>
              </c:numCache>
            </c:numRef>
          </c:val>
          <c:extLst>
            <c:ext xmlns:c15="http://schemas.microsoft.com/office/drawing/2012/chart" uri="{02D57815-91ED-43cb-92C2-25804820EDAC}">
              <c15:filteredCategoryTitle>
                <c15:cat>
                  <c:multiLvlStrRef>
                    <c:extLst>
                      <c:ext uri="{02D57815-91ED-43cb-92C2-25804820EDAC}">
                        <c15:formulaRef>
                          <c15:sqref>'Common &amp; Rare Birds'!$BE$47:$BK$47</c15:sqref>
                        </c15:formulaRef>
                      </c:ext>
                    </c:extLst>
                  </c:multiLvlStrRef>
                </c15:cat>
              </c15:filteredCategoryTitle>
            </c:ext>
            <c:ext xmlns:c16="http://schemas.microsoft.com/office/drawing/2014/chart" uri="{C3380CC4-5D6E-409C-BE32-E72D297353CC}">
              <c16:uniqueId val="{00000009-E590-4F22-BC93-5E76064ECBC5}"/>
            </c:ext>
          </c:extLst>
        </c:ser>
        <c:dLbls>
          <c:showLegendKey val="0"/>
          <c:showVal val="0"/>
          <c:showCatName val="0"/>
          <c:showSerName val="0"/>
          <c:showPercent val="0"/>
          <c:showBubbleSize val="0"/>
        </c:dLbls>
        <c:gapWidth val="219"/>
        <c:overlap val="-27"/>
        <c:axId val="143160864"/>
        <c:axId val="143161256"/>
      </c:barChart>
      <c:catAx>
        <c:axId val="143160864"/>
        <c:scaling>
          <c:orientation val="minMax"/>
        </c:scaling>
        <c:delete val="0"/>
        <c:axPos val="b"/>
        <c:numFmt formatCode="dd\ mmm\ 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3161256"/>
        <c:crosses val="autoZero"/>
        <c:auto val="1"/>
        <c:lblAlgn val="ctr"/>
        <c:lblOffset val="100"/>
        <c:noMultiLvlLbl val="1"/>
      </c:catAx>
      <c:valAx>
        <c:axId val="14316125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316086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chart>
  <c:spPr>
    <a:solidFill>
      <a:schemeClr val="bg1"/>
    </a:solidFill>
    <a:ln w="1270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'General &amp; Daily Stats'!$BF$28</c:f>
              <c:strCache>
                <c:ptCount val="1"/>
                <c:pt idx="0">
                  <c:v>Total Sightings</c:v>
                </c:pt>
              </c:strCache>
            </c:strRef>
          </c:tx>
          <c:spPr>
            <a:solidFill>
              <a:srgbClr val="AC2472"/>
            </a:solidFill>
            <a:ln>
              <a:noFill/>
            </a:ln>
            <a:effectLst/>
          </c:spPr>
          <c:invertIfNegative val="0"/>
          <c:val>
            <c:numRef>
              <c:f>'General &amp; Daily Stats'!$BF$29:$BF$35</c:f>
              <c:numCache>
                <c:formatCode>0</c:formatCode>
                <c:ptCount val="7"/>
                <c:pt idx="0">
                  <c:v>0</c:v>
                </c:pt>
                <c:pt idx="1">
                  <c:v>0</c:v>
                </c:pt>
                <c:pt idx="2">
                  <c:v>0</c:v>
                </c:pt>
                <c:pt idx="3">
                  <c:v>0</c:v>
                </c:pt>
                <c:pt idx="4">
                  <c:v>0</c:v>
                </c:pt>
                <c:pt idx="5">
                  <c:v>0</c:v>
                </c:pt>
                <c:pt idx="6">
                  <c:v>0</c:v>
                </c:pt>
              </c:numCache>
            </c:numRef>
          </c:val>
          <c:extLst>
            <c:ext xmlns:c15="http://schemas.microsoft.com/office/drawing/2012/chart" uri="{02D57815-91ED-43cb-92C2-25804820EDAC}">
              <c15:filteredCategoryTitle>
                <c15:cat>
                  <c:multiLvlStrRef>
                    <c:extLst>
                      <c:ext uri="{02D57815-91ED-43cb-92C2-25804820EDAC}">
                        <c15:formulaRef>
                          <c15:sqref>'General &amp; Daily Stats'!$BE$29:$BE$35</c15:sqref>
                        </c15:formulaRef>
                      </c:ext>
                    </c:extLst>
                  </c:multiLvlStrRef>
                </c15:cat>
              </c15:filteredCategoryTitle>
            </c:ext>
            <c:ext xmlns:c16="http://schemas.microsoft.com/office/drawing/2014/chart" uri="{C3380CC4-5D6E-409C-BE32-E72D297353CC}">
              <c16:uniqueId val="{00000000-EC2F-4963-AFD7-35C8D98F2AB7}"/>
            </c:ext>
          </c:extLst>
        </c:ser>
        <c:ser>
          <c:idx val="1"/>
          <c:order val="1"/>
          <c:tx>
            <c:strRef>
              <c:f>'General &amp; Daily Stats'!$BG$28</c:f>
              <c:strCache>
                <c:ptCount val="1"/>
                <c:pt idx="0">
                  <c:v>Average Sightings</c:v>
                </c:pt>
              </c:strCache>
            </c:strRef>
          </c:tx>
          <c:spPr>
            <a:solidFill>
              <a:srgbClr val="00B0F0"/>
            </a:solidFill>
            <a:ln>
              <a:noFill/>
            </a:ln>
            <a:effectLst/>
          </c:spPr>
          <c:invertIfNegative val="0"/>
          <c:val>
            <c:numRef>
              <c:f>'General &amp; Daily Stats'!$BG$29:$BG$35</c:f>
              <c:numCache>
                <c:formatCode>0</c:formatCode>
                <c:ptCount val="7"/>
                <c:pt idx="0">
                  <c:v>0</c:v>
                </c:pt>
                <c:pt idx="1">
                  <c:v>0</c:v>
                </c:pt>
                <c:pt idx="2">
                  <c:v>0</c:v>
                </c:pt>
                <c:pt idx="3">
                  <c:v>0</c:v>
                </c:pt>
                <c:pt idx="4">
                  <c:v>0</c:v>
                </c:pt>
                <c:pt idx="5">
                  <c:v>0</c:v>
                </c:pt>
                <c:pt idx="6">
                  <c:v>0</c:v>
                </c:pt>
              </c:numCache>
            </c:numRef>
          </c:val>
          <c:extLst>
            <c:ext xmlns:c15="http://schemas.microsoft.com/office/drawing/2012/chart" uri="{02D57815-91ED-43cb-92C2-25804820EDAC}">
              <c15:filteredCategoryTitle>
                <c15:cat>
                  <c:multiLvlStrRef>
                    <c:extLst>
                      <c:ext uri="{02D57815-91ED-43cb-92C2-25804820EDAC}">
                        <c15:formulaRef>
                          <c15:sqref>'General &amp; Daily Stats'!$BE$29:$BE$35</c15:sqref>
                        </c15:formulaRef>
                      </c:ext>
                    </c:extLst>
                  </c:multiLvlStrRef>
                </c15:cat>
              </c15:filteredCategoryTitle>
            </c:ext>
            <c:ext xmlns:c16="http://schemas.microsoft.com/office/drawing/2014/chart" uri="{C3380CC4-5D6E-409C-BE32-E72D297353CC}">
              <c16:uniqueId val="{00000001-EC2F-4963-AFD7-35C8D98F2AB7}"/>
            </c:ext>
          </c:extLst>
        </c:ser>
        <c:dLbls>
          <c:showLegendKey val="0"/>
          <c:showVal val="0"/>
          <c:showCatName val="0"/>
          <c:showSerName val="0"/>
          <c:showPercent val="0"/>
          <c:showBubbleSize val="0"/>
        </c:dLbls>
        <c:gapWidth val="219"/>
        <c:axId val="143165568"/>
        <c:axId val="143165176"/>
      </c:barChart>
      <c:lineChart>
        <c:grouping val="standard"/>
        <c:varyColors val="0"/>
        <c:ser>
          <c:idx val="2"/>
          <c:order val="2"/>
          <c:tx>
            <c:strRef>
              <c:f>'General &amp; Daily Stats'!$BH$28</c:f>
              <c:strCache>
                <c:ptCount val="1"/>
                <c:pt idx="0">
                  <c:v>Total Species</c:v>
                </c:pt>
              </c:strCache>
            </c:strRef>
          </c:tx>
          <c:spPr>
            <a:ln w="31750" cap="rnd">
              <a:solidFill>
                <a:srgbClr val="7F1B54"/>
              </a:solidFill>
              <a:round/>
            </a:ln>
            <a:effectLst/>
          </c:spPr>
          <c:marker>
            <c:symbol val="none"/>
          </c:marker>
          <c:val>
            <c:numRef>
              <c:f>'General &amp; Daily Stats'!$BH$29:$BH$35</c:f>
              <c:numCache>
                <c:formatCode>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2-EC2F-4963-AFD7-35C8D98F2AB7}"/>
            </c:ext>
          </c:extLst>
        </c:ser>
        <c:ser>
          <c:idx val="3"/>
          <c:order val="3"/>
          <c:tx>
            <c:strRef>
              <c:f>'General &amp; Daily Stats'!$BI$28</c:f>
              <c:strCache>
                <c:ptCount val="1"/>
                <c:pt idx="0">
                  <c:v>Average Species</c:v>
                </c:pt>
              </c:strCache>
            </c:strRef>
          </c:tx>
          <c:spPr>
            <a:ln w="28575" cap="rnd">
              <a:solidFill>
                <a:srgbClr val="0088B8"/>
              </a:solidFill>
              <a:round/>
            </a:ln>
            <a:effectLst/>
          </c:spPr>
          <c:marker>
            <c:symbol val="none"/>
          </c:marker>
          <c:val>
            <c:numRef>
              <c:f>'General &amp; Daily Stats'!$BI$29:$BI$35</c:f>
              <c:numCache>
                <c:formatCode>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3-EC2F-4963-AFD7-35C8D98F2AB7}"/>
            </c:ext>
          </c:extLst>
        </c:ser>
        <c:dLbls>
          <c:showLegendKey val="0"/>
          <c:showVal val="0"/>
          <c:showCatName val="0"/>
          <c:showSerName val="0"/>
          <c:showPercent val="0"/>
          <c:showBubbleSize val="0"/>
        </c:dLbls>
        <c:marker val="1"/>
        <c:smooth val="0"/>
        <c:axId val="143161648"/>
        <c:axId val="143165960"/>
      </c:lineChart>
      <c:valAx>
        <c:axId val="143165176"/>
        <c:scaling>
          <c:orientation val="minMax"/>
        </c:scaling>
        <c:delete val="0"/>
        <c:axPos val="r"/>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3165568"/>
        <c:crosses val="max"/>
        <c:crossBetween val="between"/>
      </c:valAx>
      <c:catAx>
        <c:axId val="143165568"/>
        <c:scaling>
          <c:orientation val="minMax"/>
        </c:scaling>
        <c:delete val="1"/>
        <c:axPos val="b"/>
        <c:numFmt formatCode="dd\ mmm\ yy" sourceLinked="1"/>
        <c:majorTickMark val="out"/>
        <c:minorTickMark val="none"/>
        <c:tickLblPos val="nextTo"/>
        <c:crossAx val="143165176"/>
        <c:crosses val="autoZero"/>
        <c:auto val="1"/>
        <c:lblAlgn val="ctr"/>
        <c:lblOffset val="100"/>
        <c:noMultiLvlLbl val="1"/>
      </c:catAx>
      <c:valAx>
        <c:axId val="143165960"/>
        <c:scaling>
          <c:orientation val="minMax"/>
        </c:scaling>
        <c:delete val="0"/>
        <c:axPos val="l"/>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3161648"/>
        <c:crosses val="autoZero"/>
        <c:crossBetween val="between"/>
      </c:valAx>
      <c:catAx>
        <c:axId val="143161648"/>
        <c:scaling>
          <c:orientation val="minMax"/>
        </c:scaling>
        <c:delete val="1"/>
        <c:axPos val="b"/>
        <c:majorTickMark val="out"/>
        <c:minorTickMark val="none"/>
        <c:tickLblPos val="nextTo"/>
        <c:crossAx val="143165960"/>
        <c:crosses val="autoZero"/>
        <c:auto val="1"/>
        <c:lblAlgn val="ctr"/>
        <c:lblOffset val="100"/>
        <c:tickLblSkip val="1"/>
        <c:tickMarkSkip val="1"/>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chart>
  <c:spPr>
    <a:solidFill>
      <a:schemeClr val="bg1"/>
    </a:solidFill>
    <a:ln w="1270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'General &amp; Daily Stats'!$BJ$28</c:f>
              <c:strCache>
                <c:ptCount val="1"/>
                <c:pt idx="0">
                  <c:v>Rare Sightings Seen</c:v>
                </c:pt>
              </c:strCache>
            </c:strRef>
          </c:tx>
          <c:spPr>
            <a:solidFill>
              <a:srgbClr val="0000FF"/>
            </a:solidFill>
            <a:ln>
              <a:noFill/>
            </a:ln>
            <a:effectLst/>
          </c:spPr>
          <c:invertIfNegative val="0"/>
          <c:val>
            <c:numRef>
              <c:f>'General &amp; Daily Stats'!$BJ$29:$BJ$35</c:f>
              <c:numCache>
                <c:formatCode>0</c:formatCode>
                <c:ptCount val="7"/>
                <c:pt idx="0">
                  <c:v>0</c:v>
                </c:pt>
                <c:pt idx="1">
                  <c:v>0</c:v>
                </c:pt>
                <c:pt idx="2">
                  <c:v>0</c:v>
                </c:pt>
                <c:pt idx="3">
                  <c:v>0</c:v>
                </c:pt>
                <c:pt idx="4">
                  <c:v>0</c:v>
                </c:pt>
                <c:pt idx="5">
                  <c:v>0</c:v>
                </c:pt>
                <c:pt idx="6">
                  <c:v>0</c:v>
                </c:pt>
              </c:numCache>
            </c:numRef>
          </c:val>
          <c:extLst>
            <c:ext xmlns:c15="http://schemas.microsoft.com/office/drawing/2012/chart" uri="{02D57815-91ED-43cb-92C2-25804820EDAC}">
              <c15:filteredCategoryTitle>
                <c15:cat>
                  <c:multiLvlStrRef>
                    <c:extLst>
                      <c:ext uri="{02D57815-91ED-43cb-92C2-25804820EDAC}">
                        <c15:formulaRef>
                          <c15:sqref>'General &amp; Daily Stats'!$BE$29:$BE$35</c15:sqref>
                        </c15:formulaRef>
                      </c:ext>
                    </c:extLst>
                  </c:multiLvlStrRef>
                </c15:cat>
              </c15:filteredCategoryTitle>
            </c:ext>
            <c:ext xmlns:c16="http://schemas.microsoft.com/office/drawing/2014/chart" uri="{C3380CC4-5D6E-409C-BE32-E72D297353CC}">
              <c16:uniqueId val="{00000000-8DFD-40D6-B05A-5CF8F18AC2E4}"/>
            </c:ext>
          </c:extLst>
        </c:ser>
        <c:dLbls>
          <c:showLegendKey val="0"/>
          <c:showVal val="0"/>
          <c:showCatName val="0"/>
          <c:showSerName val="0"/>
          <c:showPercent val="0"/>
          <c:showBubbleSize val="0"/>
        </c:dLbls>
        <c:gapWidth val="219"/>
        <c:overlap val="-27"/>
        <c:axId val="143162040"/>
        <c:axId val="143162432"/>
      </c:barChart>
      <c:catAx>
        <c:axId val="143162040"/>
        <c:scaling>
          <c:orientation val="minMax"/>
        </c:scaling>
        <c:delete val="0"/>
        <c:axPos val="b"/>
        <c:numFmt formatCode="dd\ mmm\ 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3162432"/>
        <c:crosses val="autoZero"/>
        <c:auto val="1"/>
        <c:lblAlgn val="ctr"/>
        <c:lblOffset val="100"/>
        <c:noMultiLvlLbl val="1"/>
      </c:catAx>
      <c:valAx>
        <c:axId val="14316243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31620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chart>
  <c:spPr>
    <a:solidFill>
      <a:schemeClr val="bg1"/>
    </a:solidFill>
    <a:ln w="1270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'General &amp; Daily Stats'!$BK$28</c:f>
              <c:strCache>
                <c:ptCount val="1"/>
                <c:pt idx="0">
                  <c:v>Rare Species Seen</c:v>
                </c:pt>
              </c:strCache>
            </c:strRef>
          </c:tx>
          <c:spPr>
            <a:solidFill>
              <a:srgbClr val="0000FF"/>
            </a:solidFill>
            <a:ln>
              <a:noFill/>
            </a:ln>
            <a:effectLst/>
          </c:spPr>
          <c:invertIfNegative val="0"/>
          <c:val>
            <c:numRef>
              <c:f>'General &amp; Daily Stats'!$BK$29:$BK$35</c:f>
              <c:numCache>
                <c:formatCode>0</c:formatCode>
                <c:ptCount val="7"/>
                <c:pt idx="0">
                  <c:v>0</c:v>
                </c:pt>
                <c:pt idx="1">
                  <c:v>0</c:v>
                </c:pt>
                <c:pt idx="2">
                  <c:v>0</c:v>
                </c:pt>
                <c:pt idx="3">
                  <c:v>0</c:v>
                </c:pt>
                <c:pt idx="4">
                  <c:v>0</c:v>
                </c:pt>
                <c:pt idx="5">
                  <c:v>0</c:v>
                </c:pt>
                <c:pt idx="6">
                  <c:v>0</c:v>
                </c:pt>
              </c:numCache>
            </c:numRef>
          </c:val>
          <c:extLst>
            <c:ext xmlns:c15="http://schemas.microsoft.com/office/drawing/2012/chart" uri="{02D57815-91ED-43cb-92C2-25804820EDAC}">
              <c15:filteredCategoryTitle>
                <c15:cat>
                  <c:multiLvlStrRef>
                    <c:extLst>
                      <c:ext uri="{02D57815-91ED-43cb-92C2-25804820EDAC}">
                        <c15:formulaRef>
                          <c15:sqref>'General &amp; Daily Stats'!$BE$29:$BE$35</c15:sqref>
                        </c15:formulaRef>
                      </c:ext>
                    </c:extLst>
                  </c:multiLvlStrRef>
                </c15:cat>
              </c15:filteredCategoryTitle>
            </c:ext>
            <c:ext xmlns:c16="http://schemas.microsoft.com/office/drawing/2014/chart" uri="{C3380CC4-5D6E-409C-BE32-E72D297353CC}">
              <c16:uniqueId val="{00000000-CD76-4A25-AC30-F1D5D6F1103C}"/>
            </c:ext>
          </c:extLst>
        </c:ser>
        <c:dLbls>
          <c:showLegendKey val="0"/>
          <c:showVal val="0"/>
          <c:showCatName val="0"/>
          <c:showSerName val="0"/>
          <c:showPercent val="0"/>
          <c:showBubbleSize val="0"/>
        </c:dLbls>
        <c:gapWidth val="219"/>
        <c:overlap val="-27"/>
        <c:axId val="223065272"/>
        <c:axId val="223064096"/>
      </c:barChart>
      <c:catAx>
        <c:axId val="223065272"/>
        <c:scaling>
          <c:orientation val="minMax"/>
        </c:scaling>
        <c:delete val="0"/>
        <c:axPos val="b"/>
        <c:numFmt formatCode="dd\ mmm\ 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23064096"/>
        <c:crosses val="autoZero"/>
        <c:auto val="1"/>
        <c:lblAlgn val="ctr"/>
        <c:lblOffset val="100"/>
        <c:noMultiLvlLbl val="1"/>
      </c:catAx>
      <c:valAx>
        <c:axId val="22306409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2306527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chart>
  <c:spPr>
    <a:solidFill>
      <a:schemeClr val="bg1"/>
    </a:solidFill>
    <a:ln w="1270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'General &amp; Daily Stats'!$BL$28</c:f>
              <c:strCache>
                <c:ptCount val="1"/>
                <c:pt idx="0">
                  <c:v> Seen</c:v>
                </c:pt>
              </c:strCache>
            </c:strRef>
          </c:tx>
          <c:spPr>
            <a:solidFill>
              <a:srgbClr val="FF0000"/>
            </a:solidFill>
            <a:ln>
              <a:noFill/>
            </a:ln>
            <a:effectLst/>
          </c:spPr>
          <c:invertIfNegative val="0"/>
          <c:val>
            <c:numRef>
              <c:f>'General &amp; Daily Stats'!$BL$29:$BL$35</c:f>
              <c:numCache>
                <c:formatCode>0</c:formatCode>
                <c:ptCount val="7"/>
                <c:pt idx="0">
                  <c:v>0</c:v>
                </c:pt>
                <c:pt idx="1">
                  <c:v>0</c:v>
                </c:pt>
                <c:pt idx="2">
                  <c:v>0</c:v>
                </c:pt>
                <c:pt idx="3">
                  <c:v>0</c:v>
                </c:pt>
                <c:pt idx="4">
                  <c:v>0</c:v>
                </c:pt>
                <c:pt idx="5">
                  <c:v>0</c:v>
                </c:pt>
                <c:pt idx="6">
                  <c:v>0</c:v>
                </c:pt>
              </c:numCache>
            </c:numRef>
          </c:val>
          <c:extLst>
            <c:ext xmlns:c15="http://schemas.microsoft.com/office/drawing/2012/chart" uri="{02D57815-91ED-43cb-92C2-25804820EDAC}">
              <c15:filteredCategoryTitle>
                <c15:cat>
                  <c:multiLvlStrRef>
                    <c:extLst>
                      <c:ext uri="{02D57815-91ED-43cb-92C2-25804820EDAC}">
                        <c15:formulaRef>
                          <c15:sqref>'General &amp; Daily Stats'!$BE$29:$BE$35</c15:sqref>
                        </c15:formulaRef>
                      </c:ext>
                    </c:extLst>
                  </c:multiLvlStrRef>
                </c15:cat>
              </c15:filteredCategoryTitle>
            </c:ext>
            <c:ext xmlns:c16="http://schemas.microsoft.com/office/drawing/2014/chart" uri="{C3380CC4-5D6E-409C-BE32-E72D297353CC}">
              <c16:uniqueId val="{00000000-8F91-404E-AC33-8554E9098B0E}"/>
            </c:ext>
          </c:extLst>
        </c:ser>
        <c:ser>
          <c:idx val="1"/>
          <c:order val="1"/>
          <c:tx>
            <c:strRef>
              <c:f>'General &amp; Daily Stats'!$BM$28</c:f>
              <c:strCache>
                <c:ptCount val="1"/>
                <c:pt idx="0">
                  <c:v> Seen</c:v>
                </c:pt>
              </c:strCache>
            </c:strRef>
          </c:tx>
          <c:spPr>
            <a:solidFill>
              <a:srgbClr val="00B050"/>
            </a:solidFill>
            <a:ln>
              <a:noFill/>
            </a:ln>
            <a:effectLst/>
          </c:spPr>
          <c:invertIfNegative val="0"/>
          <c:val>
            <c:numRef>
              <c:f>'General &amp; Daily Stats'!$BM$29:$BM$35</c:f>
              <c:numCache>
                <c:formatCode>0</c:formatCode>
                <c:ptCount val="7"/>
                <c:pt idx="0">
                  <c:v>0</c:v>
                </c:pt>
                <c:pt idx="1">
                  <c:v>0</c:v>
                </c:pt>
                <c:pt idx="2">
                  <c:v>0</c:v>
                </c:pt>
                <c:pt idx="3">
                  <c:v>0</c:v>
                </c:pt>
                <c:pt idx="4">
                  <c:v>0</c:v>
                </c:pt>
                <c:pt idx="5">
                  <c:v>0</c:v>
                </c:pt>
                <c:pt idx="6">
                  <c:v>0</c:v>
                </c:pt>
              </c:numCache>
            </c:numRef>
          </c:val>
          <c:extLst>
            <c:ext xmlns:c15="http://schemas.microsoft.com/office/drawing/2012/chart" uri="{02D57815-91ED-43cb-92C2-25804820EDAC}">
              <c15:filteredCategoryTitle>
                <c15:cat>
                  <c:multiLvlStrRef>
                    <c:extLst>
                      <c:ext uri="{02D57815-91ED-43cb-92C2-25804820EDAC}">
                        <c15:formulaRef>
                          <c15:sqref>'General &amp; Daily Stats'!$BE$29:$BE$35</c15:sqref>
                        </c15:formulaRef>
                      </c:ext>
                    </c:extLst>
                  </c:multiLvlStrRef>
                </c15:cat>
              </c15:filteredCategoryTitle>
            </c:ext>
            <c:ext xmlns:c16="http://schemas.microsoft.com/office/drawing/2014/chart" uri="{C3380CC4-5D6E-409C-BE32-E72D297353CC}">
              <c16:uniqueId val="{00000001-8F91-404E-AC33-8554E9098B0E}"/>
            </c:ext>
          </c:extLst>
        </c:ser>
        <c:dLbls>
          <c:showLegendKey val="0"/>
          <c:showVal val="0"/>
          <c:showCatName val="0"/>
          <c:showSerName val="0"/>
          <c:showPercent val="0"/>
          <c:showBubbleSize val="0"/>
        </c:dLbls>
        <c:gapWidth val="219"/>
        <c:overlap val="-27"/>
        <c:axId val="223064488"/>
        <c:axId val="223062920"/>
      </c:barChart>
      <c:catAx>
        <c:axId val="223064488"/>
        <c:scaling>
          <c:orientation val="minMax"/>
        </c:scaling>
        <c:delete val="0"/>
        <c:axPos val="b"/>
        <c:numFmt formatCode="dd\ mmm\ 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23062920"/>
        <c:crosses val="autoZero"/>
        <c:auto val="1"/>
        <c:lblAlgn val="ctr"/>
        <c:lblOffset val="100"/>
        <c:noMultiLvlLbl val="1"/>
      </c:catAx>
      <c:valAx>
        <c:axId val="22306292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230644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chart>
  <c:spPr>
    <a:solidFill>
      <a:schemeClr val="bg1"/>
    </a:solidFill>
    <a:ln w="1270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'Bird Stats'!$BD$13</c:f>
              <c:strCache>
                <c:ptCount val="1"/>
                <c:pt idx="0">
                  <c:v>0</c:v>
                </c:pt>
              </c:strCache>
            </c:strRef>
          </c:tx>
          <c:spPr>
            <a:solidFill>
              <a:srgbClr val="FF0000"/>
            </a:solidFill>
            <a:ln>
              <a:noFill/>
            </a:ln>
            <a:effectLst/>
          </c:spPr>
          <c:invertIfNegative val="0"/>
          <c:val>
            <c:numRef>
              <c:f>'Bird Stats'!$BE$13:$BK$13</c:f>
              <c:numCache>
                <c:formatCode>General</c:formatCode>
                <c:ptCount val="7"/>
                <c:pt idx="0">
                  <c:v>0</c:v>
                </c:pt>
                <c:pt idx="1">
                  <c:v>0</c:v>
                </c:pt>
                <c:pt idx="2">
                  <c:v>0</c:v>
                </c:pt>
                <c:pt idx="3">
                  <c:v>0</c:v>
                </c:pt>
                <c:pt idx="4">
                  <c:v>0</c:v>
                </c:pt>
                <c:pt idx="5">
                  <c:v>0</c:v>
                </c:pt>
                <c:pt idx="6">
                  <c:v>0</c:v>
                </c:pt>
              </c:numCache>
            </c:numRef>
          </c:val>
          <c:extLst>
            <c:ext xmlns:c15="http://schemas.microsoft.com/office/drawing/2012/chart" uri="{02D57815-91ED-43cb-92C2-25804820EDAC}">
              <c15:filteredCategoryTitle>
                <c15:cat>
                  <c:multiLvlStrRef>
                    <c:extLst>
                      <c:ext uri="{02D57815-91ED-43cb-92C2-25804820EDAC}">
                        <c15:formulaRef>
                          <c15:sqref>'Bird Stats'!$BE$12:$BK$12</c15:sqref>
                        </c15:formulaRef>
                      </c:ext>
                    </c:extLst>
                  </c:multiLvlStrRef>
                </c15:cat>
              </c15:filteredCategoryTitle>
            </c:ext>
            <c:ext xmlns:c16="http://schemas.microsoft.com/office/drawing/2014/chart" uri="{C3380CC4-5D6E-409C-BE32-E72D297353CC}">
              <c16:uniqueId val="{00000000-0236-425D-9DEB-B87D43A65A1B}"/>
            </c:ext>
          </c:extLst>
        </c:ser>
        <c:ser>
          <c:idx val="1"/>
          <c:order val="1"/>
          <c:tx>
            <c:strRef>
              <c:f>'Bird Stats'!$BD$14</c:f>
              <c:strCache>
                <c:ptCount val="1"/>
                <c:pt idx="0">
                  <c:v>0</c:v>
                </c:pt>
              </c:strCache>
            </c:strRef>
          </c:tx>
          <c:spPr>
            <a:solidFill>
              <a:srgbClr val="FFC000"/>
            </a:solidFill>
            <a:ln>
              <a:noFill/>
            </a:ln>
            <a:effectLst/>
          </c:spPr>
          <c:invertIfNegative val="0"/>
          <c:val>
            <c:numRef>
              <c:f>'Bird Stats'!$BE$14:$BK$14</c:f>
              <c:numCache>
                <c:formatCode>General</c:formatCode>
                <c:ptCount val="7"/>
                <c:pt idx="0">
                  <c:v>0</c:v>
                </c:pt>
                <c:pt idx="1">
                  <c:v>0</c:v>
                </c:pt>
                <c:pt idx="2">
                  <c:v>0</c:v>
                </c:pt>
                <c:pt idx="3">
                  <c:v>0</c:v>
                </c:pt>
                <c:pt idx="4">
                  <c:v>0</c:v>
                </c:pt>
                <c:pt idx="5">
                  <c:v>0</c:v>
                </c:pt>
                <c:pt idx="6">
                  <c:v>0</c:v>
                </c:pt>
              </c:numCache>
            </c:numRef>
          </c:val>
          <c:extLst>
            <c:ext xmlns:c15="http://schemas.microsoft.com/office/drawing/2012/chart" uri="{02D57815-91ED-43cb-92C2-25804820EDAC}">
              <c15:filteredCategoryTitle>
                <c15:cat>
                  <c:multiLvlStrRef>
                    <c:extLst>
                      <c:ext uri="{02D57815-91ED-43cb-92C2-25804820EDAC}">
                        <c15:formulaRef>
                          <c15:sqref>'Bird Stats'!$BE$12:$BK$12</c15:sqref>
                        </c15:formulaRef>
                      </c:ext>
                    </c:extLst>
                  </c:multiLvlStrRef>
                </c15:cat>
              </c15:filteredCategoryTitle>
            </c:ext>
            <c:ext xmlns:c16="http://schemas.microsoft.com/office/drawing/2014/chart" uri="{C3380CC4-5D6E-409C-BE32-E72D297353CC}">
              <c16:uniqueId val="{00000001-0236-425D-9DEB-B87D43A65A1B}"/>
            </c:ext>
          </c:extLst>
        </c:ser>
        <c:ser>
          <c:idx val="2"/>
          <c:order val="2"/>
          <c:tx>
            <c:strRef>
              <c:f>'Bird Stats'!$BD$15</c:f>
              <c:strCache>
                <c:ptCount val="1"/>
                <c:pt idx="0">
                  <c:v>0</c:v>
                </c:pt>
              </c:strCache>
            </c:strRef>
          </c:tx>
          <c:spPr>
            <a:solidFill>
              <a:srgbClr val="FFFF00"/>
            </a:solidFill>
            <a:ln>
              <a:noFill/>
            </a:ln>
            <a:effectLst/>
          </c:spPr>
          <c:invertIfNegative val="0"/>
          <c:val>
            <c:numRef>
              <c:f>'Bird Stats'!$BE$15:$BK$15</c:f>
              <c:numCache>
                <c:formatCode>General</c:formatCode>
                <c:ptCount val="7"/>
                <c:pt idx="0">
                  <c:v>0</c:v>
                </c:pt>
                <c:pt idx="1">
                  <c:v>0</c:v>
                </c:pt>
                <c:pt idx="2">
                  <c:v>0</c:v>
                </c:pt>
                <c:pt idx="3">
                  <c:v>0</c:v>
                </c:pt>
                <c:pt idx="4">
                  <c:v>0</c:v>
                </c:pt>
                <c:pt idx="5">
                  <c:v>0</c:v>
                </c:pt>
                <c:pt idx="6">
                  <c:v>0</c:v>
                </c:pt>
              </c:numCache>
            </c:numRef>
          </c:val>
          <c:extLst>
            <c:ext xmlns:c15="http://schemas.microsoft.com/office/drawing/2012/chart" uri="{02D57815-91ED-43cb-92C2-25804820EDAC}">
              <c15:filteredCategoryTitle>
                <c15:cat>
                  <c:multiLvlStrRef>
                    <c:extLst>
                      <c:ext uri="{02D57815-91ED-43cb-92C2-25804820EDAC}">
                        <c15:formulaRef>
                          <c15:sqref>'Bird Stats'!$BE$12:$BK$12</c15:sqref>
                        </c15:formulaRef>
                      </c:ext>
                    </c:extLst>
                  </c:multiLvlStrRef>
                </c15:cat>
              </c15:filteredCategoryTitle>
            </c:ext>
            <c:ext xmlns:c16="http://schemas.microsoft.com/office/drawing/2014/chart" uri="{C3380CC4-5D6E-409C-BE32-E72D297353CC}">
              <c16:uniqueId val="{00000002-0236-425D-9DEB-B87D43A65A1B}"/>
            </c:ext>
          </c:extLst>
        </c:ser>
        <c:ser>
          <c:idx val="3"/>
          <c:order val="3"/>
          <c:tx>
            <c:strRef>
              <c:f>'Bird Stats'!$BD$16</c:f>
              <c:strCache>
                <c:ptCount val="1"/>
                <c:pt idx="0">
                  <c:v>0</c:v>
                </c:pt>
              </c:strCache>
            </c:strRef>
          </c:tx>
          <c:spPr>
            <a:solidFill>
              <a:srgbClr val="92D050"/>
            </a:solidFill>
            <a:ln>
              <a:noFill/>
            </a:ln>
            <a:effectLst/>
          </c:spPr>
          <c:invertIfNegative val="0"/>
          <c:val>
            <c:numRef>
              <c:f>'Bird Stats'!$BE$16:$BK$16</c:f>
              <c:numCache>
                <c:formatCode>General</c:formatCode>
                <c:ptCount val="7"/>
                <c:pt idx="0">
                  <c:v>0</c:v>
                </c:pt>
                <c:pt idx="1">
                  <c:v>0</c:v>
                </c:pt>
                <c:pt idx="2">
                  <c:v>0</c:v>
                </c:pt>
                <c:pt idx="3">
                  <c:v>0</c:v>
                </c:pt>
                <c:pt idx="4">
                  <c:v>0</c:v>
                </c:pt>
                <c:pt idx="5">
                  <c:v>0</c:v>
                </c:pt>
                <c:pt idx="6">
                  <c:v>0</c:v>
                </c:pt>
              </c:numCache>
            </c:numRef>
          </c:val>
          <c:extLst>
            <c:ext xmlns:c15="http://schemas.microsoft.com/office/drawing/2012/chart" uri="{02D57815-91ED-43cb-92C2-25804820EDAC}">
              <c15:filteredCategoryTitle>
                <c15:cat>
                  <c:multiLvlStrRef>
                    <c:extLst>
                      <c:ext uri="{02D57815-91ED-43cb-92C2-25804820EDAC}">
                        <c15:formulaRef>
                          <c15:sqref>'Bird Stats'!$BE$12:$BK$12</c15:sqref>
                        </c15:formulaRef>
                      </c:ext>
                    </c:extLst>
                  </c:multiLvlStrRef>
                </c15:cat>
              </c15:filteredCategoryTitle>
            </c:ext>
            <c:ext xmlns:c16="http://schemas.microsoft.com/office/drawing/2014/chart" uri="{C3380CC4-5D6E-409C-BE32-E72D297353CC}">
              <c16:uniqueId val="{00000003-0236-425D-9DEB-B87D43A65A1B}"/>
            </c:ext>
          </c:extLst>
        </c:ser>
        <c:ser>
          <c:idx val="4"/>
          <c:order val="4"/>
          <c:tx>
            <c:strRef>
              <c:f>'Bird Stats'!$BD$17</c:f>
              <c:strCache>
                <c:ptCount val="1"/>
                <c:pt idx="0">
                  <c:v>0</c:v>
                </c:pt>
              </c:strCache>
            </c:strRef>
          </c:tx>
          <c:spPr>
            <a:solidFill>
              <a:srgbClr val="00B050"/>
            </a:solidFill>
            <a:ln>
              <a:noFill/>
            </a:ln>
            <a:effectLst/>
          </c:spPr>
          <c:invertIfNegative val="0"/>
          <c:val>
            <c:numRef>
              <c:f>'Bird Stats'!$BE$17:$BK$17</c:f>
              <c:numCache>
                <c:formatCode>General</c:formatCode>
                <c:ptCount val="7"/>
                <c:pt idx="0">
                  <c:v>0</c:v>
                </c:pt>
                <c:pt idx="1">
                  <c:v>0</c:v>
                </c:pt>
                <c:pt idx="2">
                  <c:v>0</c:v>
                </c:pt>
                <c:pt idx="3">
                  <c:v>0</c:v>
                </c:pt>
                <c:pt idx="4">
                  <c:v>0</c:v>
                </c:pt>
                <c:pt idx="5">
                  <c:v>0</c:v>
                </c:pt>
                <c:pt idx="6">
                  <c:v>0</c:v>
                </c:pt>
              </c:numCache>
            </c:numRef>
          </c:val>
          <c:extLst>
            <c:ext xmlns:c15="http://schemas.microsoft.com/office/drawing/2012/chart" uri="{02D57815-91ED-43cb-92C2-25804820EDAC}">
              <c15:filteredCategoryTitle>
                <c15:cat>
                  <c:multiLvlStrRef>
                    <c:extLst>
                      <c:ext uri="{02D57815-91ED-43cb-92C2-25804820EDAC}">
                        <c15:formulaRef>
                          <c15:sqref>'Bird Stats'!$BE$12:$BK$12</c15:sqref>
                        </c15:formulaRef>
                      </c:ext>
                    </c:extLst>
                  </c:multiLvlStrRef>
                </c15:cat>
              </c15:filteredCategoryTitle>
            </c:ext>
            <c:ext xmlns:c16="http://schemas.microsoft.com/office/drawing/2014/chart" uri="{C3380CC4-5D6E-409C-BE32-E72D297353CC}">
              <c16:uniqueId val="{00000004-0236-425D-9DEB-B87D43A65A1B}"/>
            </c:ext>
          </c:extLst>
        </c:ser>
        <c:ser>
          <c:idx val="5"/>
          <c:order val="5"/>
          <c:tx>
            <c:strRef>
              <c:f>'Bird Stats'!$BD$18</c:f>
              <c:strCache>
                <c:ptCount val="1"/>
                <c:pt idx="0">
                  <c:v>0</c:v>
                </c:pt>
              </c:strCache>
            </c:strRef>
          </c:tx>
          <c:spPr>
            <a:solidFill>
              <a:srgbClr val="00B0F0"/>
            </a:solidFill>
            <a:ln>
              <a:noFill/>
            </a:ln>
            <a:effectLst/>
          </c:spPr>
          <c:invertIfNegative val="0"/>
          <c:val>
            <c:numRef>
              <c:f>'Bird Stats'!$BE$18:$BK$18</c:f>
              <c:numCache>
                <c:formatCode>General</c:formatCode>
                <c:ptCount val="7"/>
                <c:pt idx="0">
                  <c:v>0</c:v>
                </c:pt>
                <c:pt idx="1">
                  <c:v>0</c:v>
                </c:pt>
                <c:pt idx="2">
                  <c:v>0</c:v>
                </c:pt>
                <c:pt idx="3">
                  <c:v>0</c:v>
                </c:pt>
                <c:pt idx="4">
                  <c:v>0</c:v>
                </c:pt>
                <c:pt idx="5">
                  <c:v>0</c:v>
                </c:pt>
                <c:pt idx="6">
                  <c:v>0</c:v>
                </c:pt>
              </c:numCache>
            </c:numRef>
          </c:val>
          <c:extLst>
            <c:ext xmlns:c15="http://schemas.microsoft.com/office/drawing/2012/chart" uri="{02D57815-91ED-43cb-92C2-25804820EDAC}">
              <c15:filteredCategoryTitle>
                <c15:cat>
                  <c:multiLvlStrRef>
                    <c:extLst>
                      <c:ext uri="{02D57815-91ED-43cb-92C2-25804820EDAC}">
                        <c15:formulaRef>
                          <c15:sqref>'Bird Stats'!$BE$12:$BK$12</c15:sqref>
                        </c15:formulaRef>
                      </c:ext>
                    </c:extLst>
                  </c:multiLvlStrRef>
                </c15:cat>
              </c15:filteredCategoryTitle>
            </c:ext>
            <c:ext xmlns:c16="http://schemas.microsoft.com/office/drawing/2014/chart" uri="{C3380CC4-5D6E-409C-BE32-E72D297353CC}">
              <c16:uniqueId val="{00000005-0236-425D-9DEB-B87D43A65A1B}"/>
            </c:ext>
          </c:extLst>
        </c:ser>
        <c:ser>
          <c:idx val="6"/>
          <c:order val="6"/>
          <c:tx>
            <c:strRef>
              <c:f>'Bird Stats'!$BD$19</c:f>
              <c:strCache>
                <c:ptCount val="1"/>
                <c:pt idx="0">
                  <c:v>0</c:v>
                </c:pt>
              </c:strCache>
            </c:strRef>
          </c:tx>
          <c:spPr>
            <a:solidFill>
              <a:srgbClr val="0070C0"/>
            </a:solidFill>
            <a:ln>
              <a:noFill/>
            </a:ln>
            <a:effectLst/>
          </c:spPr>
          <c:invertIfNegative val="0"/>
          <c:val>
            <c:numRef>
              <c:f>'Bird Stats'!$BE$19:$BK$19</c:f>
              <c:numCache>
                <c:formatCode>General</c:formatCode>
                <c:ptCount val="7"/>
                <c:pt idx="0">
                  <c:v>0</c:v>
                </c:pt>
                <c:pt idx="1">
                  <c:v>0</c:v>
                </c:pt>
                <c:pt idx="2">
                  <c:v>0</c:v>
                </c:pt>
                <c:pt idx="3">
                  <c:v>0</c:v>
                </c:pt>
                <c:pt idx="4">
                  <c:v>0</c:v>
                </c:pt>
                <c:pt idx="5">
                  <c:v>0</c:v>
                </c:pt>
                <c:pt idx="6">
                  <c:v>0</c:v>
                </c:pt>
              </c:numCache>
            </c:numRef>
          </c:val>
          <c:extLst>
            <c:ext xmlns:c15="http://schemas.microsoft.com/office/drawing/2012/chart" uri="{02D57815-91ED-43cb-92C2-25804820EDAC}">
              <c15:filteredCategoryTitle>
                <c15:cat>
                  <c:multiLvlStrRef>
                    <c:extLst>
                      <c:ext uri="{02D57815-91ED-43cb-92C2-25804820EDAC}">
                        <c15:formulaRef>
                          <c15:sqref>'Bird Stats'!$BE$12:$BK$12</c15:sqref>
                        </c15:formulaRef>
                      </c:ext>
                    </c:extLst>
                  </c:multiLvlStrRef>
                </c15:cat>
              </c15:filteredCategoryTitle>
            </c:ext>
            <c:ext xmlns:c16="http://schemas.microsoft.com/office/drawing/2014/chart" uri="{C3380CC4-5D6E-409C-BE32-E72D297353CC}">
              <c16:uniqueId val="{00000006-0236-425D-9DEB-B87D43A65A1B}"/>
            </c:ext>
          </c:extLst>
        </c:ser>
        <c:ser>
          <c:idx val="7"/>
          <c:order val="7"/>
          <c:tx>
            <c:strRef>
              <c:f>'Bird Stats'!$BD$20</c:f>
              <c:strCache>
                <c:ptCount val="1"/>
                <c:pt idx="0">
                  <c:v>0</c:v>
                </c:pt>
              </c:strCache>
            </c:strRef>
          </c:tx>
          <c:spPr>
            <a:solidFill>
              <a:srgbClr val="002060"/>
            </a:solidFill>
            <a:ln>
              <a:noFill/>
            </a:ln>
            <a:effectLst/>
          </c:spPr>
          <c:invertIfNegative val="0"/>
          <c:val>
            <c:numRef>
              <c:f>'Bird Stats'!$BE$20:$BK$20</c:f>
              <c:numCache>
                <c:formatCode>General</c:formatCode>
                <c:ptCount val="7"/>
                <c:pt idx="0">
                  <c:v>0</c:v>
                </c:pt>
                <c:pt idx="1">
                  <c:v>0</c:v>
                </c:pt>
                <c:pt idx="2">
                  <c:v>0</c:v>
                </c:pt>
                <c:pt idx="3">
                  <c:v>0</c:v>
                </c:pt>
                <c:pt idx="4">
                  <c:v>0</c:v>
                </c:pt>
                <c:pt idx="5">
                  <c:v>0</c:v>
                </c:pt>
                <c:pt idx="6">
                  <c:v>0</c:v>
                </c:pt>
              </c:numCache>
            </c:numRef>
          </c:val>
          <c:extLst>
            <c:ext xmlns:c15="http://schemas.microsoft.com/office/drawing/2012/chart" uri="{02D57815-91ED-43cb-92C2-25804820EDAC}">
              <c15:filteredCategoryTitle>
                <c15:cat>
                  <c:multiLvlStrRef>
                    <c:extLst>
                      <c:ext uri="{02D57815-91ED-43cb-92C2-25804820EDAC}">
                        <c15:formulaRef>
                          <c15:sqref>'Bird Stats'!$BE$12:$BK$12</c15:sqref>
                        </c15:formulaRef>
                      </c:ext>
                    </c:extLst>
                  </c:multiLvlStrRef>
                </c15:cat>
              </c15:filteredCategoryTitle>
            </c:ext>
            <c:ext xmlns:c16="http://schemas.microsoft.com/office/drawing/2014/chart" uri="{C3380CC4-5D6E-409C-BE32-E72D297353CC}">
              <c16:uniqueId val="{00000007-0236-425D-9DEB-B87D43A65A1B}"/>
            </c:ext>
          </c:extLst>
        </c:ser>
        <c:ser>
          <c:idx val="8"/>
          <c:order val="8"/>
          <c:tx>
            <c:strRef>
              <c:f>'Bird Stats'!$BD$21</c:f>
              <c:strCache>
                <c:ptCount val="1"/>
                <c:pt idx="0">
                  <c:v>0</c:v>
                </c:pt>
              </c:strCache>
            </c:strRef>
          </c:tx>
          <c:spPr>
            <a:solidFill>
              <a:srgbClr val="7030A0"/>
            </a:solidFill>
            <a:ln>
              <a:noFill/>
            </a:ln>
            <a:effectLst/>
          </c:spPr>
          <c:invertIfNegative val="0"/>
          <c:val>
            <c:numRef>
              <c:f>'Bird Stats'!$BE$21:$BK$21</c:f>
              <c:numCache>
                <c:formatCode>General</c:formatCode>
                <c:ptCount val="7"/>
                <c:pt idx="0">
                  <c:v>0</c:v>
                </c:pt>
                <c:pt idx="1">
                  <c:v>0</c:v>
                </c:pt>
                <c:pt idx="2">
                  <c:v>0</c:v>
                </c:pt>
                <c:pt idx="3">
                  <c:v>0</c:v>
                </c:pt>
                <c:pt idx="4">
                  <c:v>0</c:v>
                </c:pt>
                <c:pt idx="5">
                  <c:v>0</c:v>
                </c:pt>
                <c:pt idx="6">
                  <c:v>0</c:v>
                </c:pt>
              </c:numCache>
            </c:numRef>
          </c:val>
          <c:extLst>
            <c:ext xmlns:c15="http://schemas.microsoft.com/office/drawing/2012/chart" uri="{02D57815-91ED-43cb-92C2-25804820EDAC}">
              <c15:filteredCategoryTitle>
                <c15:cat>
                  <c:multiLvlStrRef>
                    <c:extLst>
                      <c:ext uri="{02D57815-91ED-43cb-92C2-25804820EDAC}">
                        <c15:formulaRef>
                          <c15:sqref>'Bird Stats'!$BE$12:$BK$12</c15:sqref>
                        </c15:formulaRef>
                      </c:ext>
                    </c:extLst>
                  </c:multiLvlStrRef>
                </c15:cat>
              </c15:filteredCategoryTitle>
            </c:ext>
            <c:ext xmlns:c16="http://schemas.microsoft.com/office/drawing/2014/chart" uri="{C3380CC4-5D6E-409C-BE32-E72D297353CC}">
              <c16:uniqueId val="{00000008-0236-425D-9DEB-B87D43A65A1B}"/>
            </c:ext>
          </c:extLst>
        </c:ser>
        <c:ser>
          <c:idx val="9"/>
          <c:order val="9"/>
          <c:tx>
            <c:strRef>
              <c:f>'Bird Stats'!$BD$22</c:f>
              <c:strCache>
                <c:ptCount val="1"/>
                <c:pt idx="0">
                  <c:v>0</c:v>
                </c:pt>
              </c:strCache>
            </c:strRef>
          </c:tx>
          <c:spPr>
            <a:solidFill>
              <a:schemeClr val="bg1">
                <a:lumMod val="50000"/>
              </a:schemeClr>
            </a:solidFill>
            <a:ln>
              <a:noFill/>
            </a:ln>
            <a:effectLst/>
          </c:spPr>
          <c:invertIfNegative val="0"/>
          <c:val>
            <c:numRef>
              <c:f>'Bird Stats'!$BE$22:$BK$22</c:f>
              <c:numCache>
                <c:formatCode>General</c:formatCode>
                <c:ptCount val="7"/>
                <c:pt idx="0">
                  <c:v>0</c:v>
                </c:pt>
                <c:pt idx="1">
                  <c:v>0</c:v>
                </c:pt>
                <c:pt idx="2">
                  <c:v>0</c:v>
                </c:pt>
                <c:pt idx="3">
                  <c:v>0</c:v>
                </c:pt>
                <c:pt idx="4">
                  <c:v>0</c:v>
                </c:pt>
                <c:pt idx="5">
                  <c:v>0</c:v>
                </c:pt>
                <c:pt idx="6">
                  <c:v>0</c:v>
                </c:pt>
              </c:numCache>
            </c:numRef>
          </c:val>
          <c:extLst>
            <c:ext xmlns:c15="http://schemas.microsoft.com/office/drawing/2012/chart" uri="{02D57815-91ED-43cb-92C2-25804820EDAC}">
              <c15:filteredCategoryTitle>
                <c15:cat>
                  <c:multiLvlStrRef>
                    <c:extLst>
                      <c:ext uri="{02D57815-91ED-43cb-92C2-25804820EDAC}">
                        <c15:formulaRef>
                          <c15:sqref>'Bird Stats'!$BE$12:$BK$12</c15:sqref>
                        </c15:formulaRef>
                      </c:ext>
                    </c:extLst>
                  </c:multiLvlStrRef>
                </c15:cat>
              </c15:filteredCategoryTitle>
            </c:ext>
            <c:ext xmlns:c16="http://schemas.microsoft.com/office/drawing/2014/chart" uri="{C3380CC4-5D6E-409C-BE32-E72D297353CC}">
              <c16:uniqueId val="{00000009-0236-425D-9DEB-B87D43A65A1B}"/>
            </c:ext>
          </c:extLst>
        </c:ser>
        <c:dLbls>
          <c:showLegendKey val="0"/>
          <c:showVal val="0"/>
          <c:showCatName val="0"/>
          <c:showSerName val="0"/>
          <c:showPercent val="0"/>
          <c:showBubbleSize val="0"/>
        </c:dLbls>
        <c:gapWidth val="219"/>
        <c:overlap val="-27"/>
        <c:axId val="223064880"/>
        <c:axId val="223060568"/>
      </c:barChart>
      <c:catAx>
        <c:axId val="223064880"/>
        <c:scaling>
          <c:orientation val="minMax"/>
        </c:scaling>
        <c:delete val="0"/>
        <c:axPos val="b"/>
        <c:numFmt formatCode="dd\ mmm\ 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23060568"/>
        <c:crosses val="autoZero"/>
        <c:auto val="1"/>
        <c:lblAlgn val="ctr"/>
        <c:lblOffset val="100"/>
        <c:noMultiLvlLbl val="1"/>
      </c:catAx>
      <c:valAx>
        <c:axId val="22306056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23064880"/>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chart>
  <c:spPr>
    <a:solidFill>
      <a:schemeClr val="bg1"/>
    </a:solidFill>
    <a:ln w="1270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solidFill>
              <a:latin typeface="+mn-lt"/>
              <a:ea typeface="+mn-ea"/>
              <a:cs typeface="+mn-cs"/>
            </a:defRPr>
          </a:pPr>
          <a:endParaRPr lang="en-US"/>
        </a:p>
      </c:txPr>
    </c:title>
    <c:autoTitleDeleted val="0"/>
    <c:plotArea>
      <c:layout/>
      <c:lineChart>
        <c:grouping val="standard"/>
        <c:varyColors val="0"/>
        <c:ser>
          <c:idx val="0"/>
          <c:order val="0"/>
          <c:tx>
            <c:strRef>
              <c:f>'Bird Stats'!$BD$50</c:f>
              <c:strCache>
                <c:ptCount val="1"/>
                <c:pt idx="0">
                  <c:v>0</c:v>
                </c:pt>
              </c:strCache>
            </c:strRef>
          </c:tx>
          <c:spPr>
            <a:ln w="31750" cap="rnd">
              <a:solidFill>
                <a:schemeClr val="tx1"/>
              </a:solidFill>
              <a:round/>
            </a:ln>
            <a:effectLst/>
          </c:spPr>
          <c:marker>
            <c:symbol val="none"/>
          </c:marker>
          <c:val>
            <c:numRef>
              <c:f>'Bird Stats'!$BE$50:$BK$50</c:f>
              <c:numCache>
                <c:formatCode>General</c:formatCode>
                <c:ptCount val="7"/>
                <c:pt idx="0">
                  <c:v>#N/A</c:v>
                </c:pt>
                <c:pt idx="1">
                  <c:v>#N/A</c:v>
                </c:pt>
                <c:pt idx="2">
                  <c:v>#N/A</c:v>
                </c:pt>
                <c:pt idx="3">
                  <c:v>#N/A</c:v>
                </c:pt>
                <c:pt idx="4">
                  <c:v>#N/A</c:v>
                </c:pt>
                <c:pt idx="5">
                  <c:v>#N/A</c:v>
                </c:pt>
                <c:pt idx="6">
                  <c:v>#N/A</c:v>
                </c:pt>
              </c:numCache>
            </c:numRef>
          </c:val>
          <c:smooth val="0"/>
          <c:extLst>
            <c:ext xmlns:c15="http://schemas.microsoft.com/office/drawing/2012/chart" uri="{02D57815-91ED-43cb-92C2-25804820EDAC}">
              <c15:filteredCategoryTitle>
                <c15:cat>
                  <c:multiLvlStrRef>
                    <c:extLst>
                      <c:ext uri="{02D57815-91ED-43cb-92C2-25804820EDAC}">
                        <c15:formulaRef>
                          <c15:sqref>'Bird Stats'!$BE$49:$BK$49</c15:sqref>
                        </c15:formulaRef>
                      </c:ext>
                    </c:extLst>
                  </c:multiLvlStrRef>
                </c15:cat>
              </c15:filteredCategoryTitle>
            </c:ext>
            <c:ext xmlns:c16="http://schemas.microsoft.com/office/drawing/2014/chart" uri="{C3380CC4-5D6E-409C-BE32-E72D297353CC}">
              <c16:uniqueId val="{00000000-010C-4B12-B793-D09A455E404E}"/>
            </c:ext>
          </c:extLst>
        </c:ser>
        <c:dLbls>
          <c:showLegendKey val="0"/>
          <c:showVal val="0"/>
          <c:showCatName val="0"/>
          <c:showSerName val="0"/>
          <c:showPercent val="0"/>
          <c:showBubbleSize val="0"/>
        </c:dLbls>
        <c:smooth val="0"/>
        <c:axId val="223057824"/>
        <c:axId val="223062136"/>
      </c:lineChart>
      <c:catAx>
        <c:axId val="223057824"/>
        <c:scaling>
          <c:orientation val="minMax"/>
        </c:scaling>
        <c:delete val="0"/>
        <c:axPos val="b"/>
        <c:numFmt formatCode="dd\ mmm\ 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23062136"/>
        <c:crosses val="autoZero"/>
        <c:auto val="1"/>
        <c:lblAlgn val="ctr"/>
        <c:lblOffset val="100"/>
        <c:noMultiLvlLbl val="1"/>
      </c:catAx>
      <c:valAx>
        <c:axId val="22306213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23057824"/>
        <c:crosses val="autoZero"/>
        <c:crossBetween val="between"/>
      </c:valAx>
      <c:spPr>
        <a:noFill/>
        <a:ln>
          <a:noFill/>
        </a:ln>
        <a:effectLst/>
      </c:spPr>
    </c:plotArea>
    <c:plotVisOnly val="0"/>
    <c:dispBlanksAs val="gap"/>
    <c:showDLblsOverMax val="0"/>
  </c:chart>
  <c:spPr>
    <a:solidFill>
      <a:schemeClr val="bg1"/>
    </a:solidFill>
    <a:ln w="1270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'Lifer Stats'!$BD$26</c:f>
              <c:strCache>
                <c:ptCount val="1"/>
              </c:strCache>
            </c:strRef>
          </c:tx>
          <c:spPr>
            <a:solidFill>
              <a:srgbClr val="FF0000"/>
            </a:solidFill>
            <a:ln>
              <a:noFill/>
            </a:ln>
            <a:effectLst/>
          </c:spPr>
          <c:invertIfNegative val="0"/>
          <c:val>
            <c:numRef>
              <c:f>'Lifer Stats'!$BE$26:$BK$26</c:f>
              <c:numCache>
                <c:formatCode>General</c:formatCode>
                <c:ptCount val="7"/>
                <c:pt idx="0">
                  <c:v>0</c:v>
                </c:pt>
                <c:pt idx="1">
                  <c:v>0</c:v>
                </c:pt>
                <c:pt idx="2">
                  <c:v>0</c:v>
                </c:pt>
                <c:pt idx="3">
                  <c:v>0</c:v>
                </c:pt>
                <c:pt idx="4">
                  <c:v>0</c:v>
                </c:pt>
                <c:pt idx="5">
                  <c:v>0</c:v>
                </c:pt>
                <c:pt idx="6">
                  <c:v>0</c:v>
                </c:pt>
              </c:numCache>
            </c:numRef>
          </c:val>
          <c:extLst>
            <c:ext xmlns:c15="http://schemas.microsoft.com/office/drawing/2012/chart" uri="{02D57815-91ED-43cb-92C2-25804820EDAC}">
              <c15:filteredCategoryTitle>
                <c15:cat>
                  <c:multiLvlStrRef>
                    <c:extLst>
                      <c:ext uri="{02D57815-91ED-43cb-92C2-25804820EDAC}">
                        <c15:formulaRef>
                          <c15:sqref>'Lifer Stats'!$BE$25:$BK$25</c15:sqref>
                        </c15:formulaRef>
                      </c:ext>
                    </c:extLst>
                  </c:multiLvlStrRef>
                </c15:cat>
              </c15:filteredCategoryTitle>
            </c:ext>
            <c:ext xmlns:c16="http://schemas.microsoft.com/office/drawing/2014/chart" uri="{C3380CC4-5D6E-409C-BE32-E72D297353CC}">
              <c16:uniqueId val="{00000000-F7DD-4AA8-8C94-42F6C4083530}"/>
            </c:ext>
          </c:extLst>
        </c:ser>
        <c:ser>
          <c:idx val="1"/>
          <c:order val="1"/>
          <c:tx>
            <c:strRef>
              <c:f>'Lifer Stats'!$BD$27</c:f>
              <c:strCache>
                <c:ptCount val="1"/>
              </c:strCache>
            </c:strRef>
          </c:tx>
          <c:spPr>
            <a:solidFill>
              <a:srgbClr val="FFC000"/>
            </a:solidFill>
            <a:ln>
              <a:noFill/>
            </a:ln>
            <a:effectLst/>
          </c:spPr>
          <c:invertIfNegative val="0"/>
          <c:val>
            <c:numRef>
              <c:f>'Lifer Stats'!$BE$27:$BK$27</c:f>
              <c:numCache>
                <c:formatCode>General</c:formatCode>
                <c:ptCount val="7"/>
                <c:pt idx="0">
                  <c:v>0</c:v>
                </c:pt>
                <c:pt idx="1">
                  <c:v>0</c:v>
                </c:pt>
                <c:pt idx="2">
                  <c:v>0</c:v>
                </c:pt>
                <c:pt idx="3">
                  <c:v>0</c:v>
                </c:pt>
                <c:pt idx="4">
                  <c:v>0</c:v>
                </c:pt>
                <c:pt idx="5">
                  <c:v>0</c:v>
                </c:pt>
                <c:pt idx="6">
                  <c:v>0</c:v>
                </c:pt>
              </c:numCache>
            </c:numRef>
          </c:val>
          <c:extLst>
            <c:ext xmlns:c15="http://schemas.microsoft.com/office/drawing/2012/chart" uri="{02D57815-91ED-43cb-92C2-25804820EDAC}">
              <c15:filteredCategoryTitle>
                <c15:cat>
                  <c:multiLvlStrRef>
                    <c:extLst>
                      <c:ext uri="{02D57815-91ED-43cb-92C2-25804820EDAC}">
                        <c15:formulaRef>
                          <c15:sqref>'Lifer Stats'!$BE$25:$BK$25</c15:sqref>
                        </c15:formulaRef>
                      </c:ext>
                    </c:extLst>
                  </c:multiLvlStrRef>
                </c15:cat>
              </c15:filteredCategoryTitle>
            </c:ext>
            <c:ext xmlns:c16="http://schemas.microsoft.com/office/drawing/2014/chart" uri="{C3380CC4-5D6E-409C-BE32-E72D297353CC}">
              <c16:uniqueId val="{00000001-F7DD-4AA8-8C94-42F6C4083530}"/>
            </c:ext>
          </c:extLst>
        </c:ser>
        <c:ser>
          <c:idx val="2"/>
          <c:order val="2"/>
          <c:tx>
            <c:strRef>
              <c:f>'Lifer Stats'!$BD$28</c:f>
              <c:strCache>
                <c:ptCount val="1"/>
              </c:strCache>
            </c:strRef>
          </c:tx>
          <c:spPr>
            <a:solidFill>
              <a:srgbClr val="FFFF00"/>
            </a:solidFill>
            <a:ln>
              <a:noFill/>
            </a:ln>
            <a:effectLst/>
          </c:spPr>
          <c:invertIfNegative val="0"/>
          <c:val>
            <c:numRef>
              <c:f>'Lifer Stats'!$BE$28:$BK$28</c:f>
              <c:numCache>
                <c:formatCode>General</c:formatCode>
                <c:ptCount val="7"/>
                <c:pt idx="0">
                  <c:v>0</c:v>
                </c:pt>
                <c:pt idx="1">
                  <c:v>0</c:v>
                </c:pt>
                <c:pt idx="2">
                  <c:v>0</c:v>
                </c:pt>
                <c:pt idx="3">
                  <c:v>0</c:v>
                </c:pt>
                <c:pt idx="4">
                  <c:v>0</c:v>
                </c:pt>
                <c:pt idx="5">
                  <c:v>0</c:v>
                </c:pt>
                <c:pt idx="6">
                  <c:v>0</c:v>
                </c:pt>
              </c:numCache>
            </c:numRef>
          </c:val>
          <c:extLst>
            <c:ext xmlns:c15="http://schemas.microsoft.com/office/drawing/2012/chart" uri="{02D57815-91ED-43cb-92C2-25804820EDAC}">
              <c15:filteredCategoryTitle>
                <c15:cat>
                  <c:multiLvlStrRef>
                    <c:extLst>
                      <c:ext uri="{02D57815-91ED-43cb-92C2-25804820EDAC}">
                        <c15:formulaRef>
                          <c15:sqref>'Lifer Stats'!$BE$25:$BK$25</c15:sqref>
                        </c15:formulaRef>
                      </c:ext>
                    </c:extLst>
                  </c:multiLvlStrRef>
                </c15:cat>
              </c15:filteredCategoryTitle>
            </c:ext>
            <c:ext xmlns:c16="http://schemas.microsoft.com/office/drawing/2014/chart" uri="{C3380CC4-5D6E-409C-BE32-E72D297353CC}">
              <c16:uniqueId val="{00000002-F7DD-4AA8-8C94-42F6C4083530}"/>
            </c:ext>
          </c:extLst>
        </c:ser>
        <c:ser>
          <c:idx val="3"/>
          <c:order val="3"/>
          <c:tx>
            <c:strRef>
              <c:f>'Lifer Stats'!$BD$29</c:f>
              <c:strCache>
                <c:ptCount val="1"/>
              </c:strCache>
            </c:strRef>
          </c:tx>
          <c:spPr>
            <a:solidFill>
              <a:srgbClr val="92D050"/>
            </a:solidFill>
            <a:ln>
              <a:noFill/>
            </a:ln>
            <a:effectLst/>
          </c:spPr>
          <c:invertIfNegative val="0"/>
          <c:val>
            <c:numRef>
              <c:f>'Lifer Stats'!$BE$29:$BK$29</c:f>
              <c:numCache>
                <c:formatCode>General</c:formatCode>
                <c:ptCount val="7"/>
                <c:pt idx="0">
                  <c:v>0</c:v>
                </c:pt>
                <c:pt idx="1">
                  <c:v>0</c:v>
                </c:pt>
                <c:pt idx="2">
                  <c:v>0</c:v>
                </c:pt>
                <c:pt idx="3">
                  <c:v>0</c:v>
                </c:pt>
                <c:pt idx="4">
                  <c:v>0</c:v>
                </c:pt>
                <c:pt idx="5">
                  <c:v>0</c:v>
                </c:pt>
                <c:pt idx="6">
                  <c:v>0</c:v>
                </c:pt>
              </c:numCache>
            </c:numRef>
          </c:val>
          <c:extLst>
            <c:ext xmlns:c15="http://schemas.microsoft.com/office/drawing/2012/chart" uri="{02D57815-91ED-43cb-92C2-25804820EDAC}">
              <c15:filteredCategoryTitle>
                <c15:cat>
                  <c:multiLvlStrRef>
                    <c:extLst>
                      <c:ext uri="{02D57815-91ED-43cb-92C2-25804820EDAC}">
                        <c15:formulaRef>
                          <c15:sqref>'Lifer Stats'!$BE$25:$BK$25</c15:sqref>
                        </c15:formulaRef>
                      </c:ext>
                    </c:extLst>
                  </c:multiLvlStrRef>
                </c15:cat>
              </c15:filteredCategoryTitle>
            </c:ext>
            <c:ext xmlns:c16="http://schemas.microsoft.com/office/drawing/2014/chart" uri="{C3380CC4-5D6E-409C-BE32-E72D297353CC}">
              <c16:uniqueId val="{00000003-F7DD-4AA8-8C94-42F6C4083530}"/>
            </c:ext>
          </c:extLst>
        </c:ser>
        <c:ser>
          <c:idx val="4"/>
          <c:order val="4"/>
          <c:tx>
            <c:strRef>
              <c:f>'Lifer Stats'!$BD$30</c:f>
              <c:strCache>
                <c:ptCount val="1"/>
              </c:strCache>
            </c:strRef>
          </c:tx>
          <c:spPr>
            <a:solidFill>
              <a:srgbClr val="00B050"/>
            </a:solidFill>
            <a:ln>
              <a:noFill/>
            </a:ln>
            <a:effectLst/>
          </c:spPr>
          <c:invertIfNegative val="0"/>
          <c:val>
            <c:numRef>
              <c:f>'Lifer Stats'!$BE$30:$BK$30</c:f>
              <c:numCache>
                <c:formatCode>General</c:formatCode>
                <c:ptCount val="7"/>
                <c:pt idx="0">
                  <c:v>0</c:v>
                </c:pt>
                <c:pt idx="1">
                  <c:v>0</c:v>
                </c:pt>
                <c:pt idx="2">
                  <c:v>0</c:v>
                </c:pt>
                <c:pt idx="3">
                  <c:v>0</c:v>
                </c:pt>
                <c:pt idx="4">
                  <c:v>0</c:v>
                </c:pt>
                <c:pt idx="5">
                  <c:v>0</c:v>
                </c:pt>
                <c:pt idx="6">
                  <c:v>0</c:v>
                </c:pt>
              </c:numCache>
            </c:numRef>
          </c:val>
          <c:extLst>
            <c:ext xmlns:c15="http://schemas.microsoft.com/office/drawing/2012/chart" uri="{02D57815-91ED-43cb-92C2-25804820EDAC}">
              <c15:filteredCategoryTitle>
                <c15:cat>
                  <c:multiLvlStrRef>
                    <c:extLst>
                      <c:ext uri="{02D57815-91ED-43cb-92C2-25804820EDAC}">
                        <c15:formulaRef>
                          <c15:sqref>'Lifer Stats'!$BE$25:$BK$25</c15:sqref>
                        </c15:formulaRef>
                      </c:ext>
                    </c:extLst>
                  </c:multiLvlStrRef>
                </c15:cat>
              </c15:filteredCategoryTitle>
            </c:ext>
            <c:ext xmlns:c16="http://schemas.microsoft.com/office/drawing/2014/chart" uri="{C3380CC4-5D6E-409C-BE32-E72D297353CC}">
              <c16:uniqueId val="{00000004-F7DD-4AA8-8C94-42F6C4083530}"/>
            </c:ext>
          </c:extLst>
        </c:ser>
        <c:ser>
          <c:idx val="5"/>
          <c:order val="5"/>
          <c:tx>
            <c:strRef>
              <c:f>'Lifer Stats'!$BD$31</c:f>
              <c:strCache>
                <c:ptCount val="1"/>
              </c:strCache>
            </c:strRef>
          </c:tx>
          <c:spPr>
            <a:solidFill>
              <a:srgbClr val="00B0F0"/>
            </a:solidFill>
            <a:ln>
              <a:noFill/>
            </a:ln>
            <a:effectLst/>
          </c:spPr>
          <c:invertIfNegative val="0"/>
          <c:val>
            <c:numRef>
              <c:f>'Lifer Stats'!$BE$31:$BK$31</c:f>
              <c:numCache>
                <c:formatCode>General</c:formatCode>
                <c:ptCount val="7"/>
                <c:pt idx="0">
                  <c:v>0</c:v>
                </c:pt>
                <c:pt idx="1">
                  <c:v>0</c:v>
                </c:pt>
                <c:pt idx="2">
                  <c:v>0</c:v>
                </c:pt>
                <c:pt idx="3">
                  <c:v>0</c:v>
                </c:pt>
                <c:pt idx="4">
                  <c:v>0</c:v>
                </c:pt>
                <c:pt idx="5">
                  <c:v>0</c:v>
                </c:pt>
                <c:pt idx="6">
                  <c:v>0</c:v>
                </c:pt>
              </c:numCache>
            </c:numRef>
          </c:val>
          <c:extLst>
            <c:ext xmlns:c15="http://schemas.microsoft.com/office/drawing/2012/chart" uri="{02D57815-91ED-43cb-92C2-25804820EDAC}">
              <c15:filteredCategoryTitle>
                <c15:cat>
                  <c:multiLvlStrRef>
                    <c:extLst>
                      <c:ext uri="{02D57815-91ED-43cb-92C2-25804820EDAC}">
                        <c15:formulaRef>
                          <c15:sqref>'Lifer Stats'!$BE$25:$BK$25</c15:sqref>
                        </c15:formulaRef>
                      </c:ext>
                    </c:extLst>
                  </c:multiLvlStrRef>
                </c15:cat>
              </c15:filteredCategoryTitle>
            </c:ext>
            <c:ext xmlns:c16="http://schemas.microsoft.com/office/drawing/2014/chart" uri="{C3380CC4-5D6E-409C-BE32-E72D297353CC}">
              <c16:uniqueId val="{00000005-F7DD-4AA8-8C94-42F6C4083530}"/>
            </c:ext>
          </c:extLst>
        </c:ser>
        <c:ser>
          <c:idx val="6"/>
          <c:order val="6"/>
          <c:tx>
            <c:strRef>
              <c:f>'Lifer Stats'!$BD$32</c:f>
              <c:strCache>
                <c:ptCount val="1"/>
              </c:strCache>
            </c:strRef>
          </c:tx>
          <c:spPr>
            <a:solidFill>
              <a:srgbClr val="0070C0"/>
            </a:solidFill>
            <a:ln>
              <a:noFill/>
            </a:ln>
            <a:effectLst/>
          </c:spPr>
          <c:invertIfNegative val="0"/>
          <c:val>
            <c:numRef>
              <c:f>'Lifer Stats'!$BE$32:$BK$32</c:f>
              <c:numCache>
                <c:formatCode>General</c:formatCode>
                <c:ptCount val="7"/>
                <c:pt idx="0">
                  <c:v>0</c:v>
                </c:pt>
                <c:pt idx="1">
                  <c:v>0</c:v>
                </c:pt>
                <c:pt idx="2">
                  <c:v>0</c:v>
                </c:pt>
                <c:pt idx="3">
                  <c:v>0</c:v>
                </c:pt>
                <c:pt idx="4">
                  <c:v>0</c:v>
                </c:pt>
                <c:pt idx="5">
                  <c:v>0</c:v>
                </c:pt>
                <c:pt idx="6">
                  <c:v>0</c:v>
                </c:pt>
              </c:numCache>
            </c:numRef>
          </c:val>
          <c:extLst>
            <c:ext xmlns:c15="http://schemas.microsoft.com/office/drawing/2012/chart" uri="{02D57815-91ED-43cb-92C2-25804820EDAC}">
              <c15:filteredCategoryTitle>
                <c15:cat>
                  <c:multiLvlStrRef>
                    <c:extLst>
                      <c:ext uri="{02D57815-91ED-43cb-92C2-25804820EDAC}">
                        <c15:formulaRef>
                          <c15:sqref>'Lifer Stats'!$BE$25:$BK$25</c15:sqref>
                        </c15:formulaRef>
                      </c:ext>
                    </c:extLst>
                  </c:multiLvlStrRef>
                </c15:cat>
              </c15:filteredCategoryTitle>
            </c:ext>
            <c:ext xmlns:c16="http://schemas.microsoft.com/office/drawing/2014/chart" uri="{C3380CC4-5D6E-409C-BE32-E72D297353CC}">
              <c16:uniqueId val="{00000006-F7DD-4AA8-8C94-42F6C4083530}"/>
            </c:ext>
          </c:extLst>
        </c:ser>
        <c:ser>
          <c:idx val="7"/>
          <c:order val="7"/>
          <c:tx>
            <c:strRef>
              <c:f>'Lifer Stats'!$BD$33</c:f>
              <c:strCache>
                <c:ptCount val="1"/>
              </c:strCache>
            </c:strRef>
          </c:tx>
          <c:spPr>
            <a:solidFill>
              <a:srgbClr val="002060"/>
            </a:solidFill>
            <a:ln>
              <a:noFill/>
            </a:ln>
            <a:effectLst/>
          </c:spPr>
          <c:invertIfNegative val="0"/>
          <c:val>
            <c:numRef>
              <c:f>'Lifer Stats'!$BE$33:$BK$33</c:f>
              <c:numCache>
                <c:formatCode>General</c:formatCode>
                <c:ptCount val="7"/>
                <c:pt idx="0">
                  <c:v>0</c:v>
                </c:pt>
                <c:pt idx="1">
                  <c:v>0</c:v>
                </c:pt>
                <c:pt idx="2">
                  <c:v>0</c:v>
                </c:pt>
                <c:pt idx="3">
                  <c:v>0</c:v>
                </c:pt>
                <c:pt idx="4">
                  <c:v>0</c:v>
                </c:pt>
                <c:pt idx="5">
                  <c:v>0</c:v>
                </c:pt>
                <c:pt idx="6">
                  <c:v>0</c:v>
                </c:pt>
              </c:numCache>
            </c:numRef>
          </c:val>
          <c:extLst>
            <c:ext xmlns:c15="http://schemas.microsoft.com/office/drawing/2012/chart" uri="{02D57815-91ED-43cb-92C2-25804820EDAC}">
              <c15:filteredCategoryTitle>
                <c15:cat>
                  <c:multiLvlStrRef>
                    <c:extLst>
                      <c:ext uri="{02D57815-91ED-43cb-92C2-25804820EDAC}">
                        <c15:formulaRef>
                          <c15:sqref>'Lifer Stats'!$BE$25:$BK$25</c15:sqref>
                        </c15:formulaRef>
                      </c:ext>
                    </c:extLst>
                  </c:multiLvlStrRef>
                </c15:cat>
              </c15:filteredCategoryTitle>
            </c:ext>
            <c:ext xmlns:c16="http://schemas.microsoft.com/office/drawing/2014/chart" uri="{C3380CC4-5D6E-409C-BE32-E72D297353CC}">
              <c16:uniqueId val="{00000007-F7DD-4AA8-8C94-42F6C4083530}"/>
            </c:ext>
          </c:extLst>
        </c:ser>
        <c:ser>
          <c:idx val="8"/>
          <c:order val="8"/>
          <c:tx>
            <c:strRef>
              <c:f>'Lifer Stats'!$BD$34</c:f>
              <c:strCache>
                <c:ptCount val="1"/>
              </c:strCache>
            </c:strRef>
          </c:tx>
          <c:spPr>
            <a:solidFill>
              <a:srgbClr val="7030A0"/>
            </a:solidFill>
            <a:ln>
              <a:noFill/>
            </a:ln>
            <a:effectLst/>
          </c:spPr>
          <c:invertIfNegative val="0"/>
          <c:val>
            <c:numRef>
              <c:f>'Lifer Stats'!$BE$34:$BK$34</c:f>
              <c:numCache>
                <c:formatCode>General</c:formatCode>
                <c:ptCount val="7"/>
                <c:pt idx="0">
                  <c:v>0</c:v>
                </c:pt>
                <c:pt idx="1">
                  <c:v>0</c:v>
                </c:pt>
                <c:pt idx="2">
                  <c:v>0</c:v>
                </c:pt>
                <c:pt idx="3">
                  <c:v>0</c:v>
                </c:pt>
                <c:pt idx="4">
                  <c:v>0</c:v>
                </c:pt>
                <c:pt idx="5">
                  <c:v>0</c:v>
                </c:pt>
                <c:pt idx="6">
                  <c:v>0</c:v>
                </c:pt>
              </c:numCache>
            </c:numRef>
          </c:val>
          <c:extLst>
            <c:ext xmlns:c15="http://schemas.microsoft.com/office/drawing/2012/chart" uri="{02D57815-91ED-43cb-92C2-25804820EDAC}">
              <c15:filteredCategoryTitle>
                <c15:cat>
                  <c:multiLvlStrRef>
                    <c:extLst>
                      <c:ext uri="{02D57815-91ED-43cb-92C2-25804820EDAC}">
                        <c15:formulaRef>
                          <c15:sqref>'Lifer Stats'!$BE$25:$BK$25</c15:sqref>
                        </c15:formulaRef>
                      </c:ext>
                    </c:extLst>
                  </c:multiLvlStrRef>
                </c15:cat>
              </c15:filteredCategoryTitle>
            </c:ext>
            <c:ext xmlns:c16="http://schemas.microsoft.com/office/drawing/2014/chart" uri="{C3380CC4-5D6E-409C-BE32-E72D297353CC}">
              <c16:uniqueId val="{00000008-F7DD-4AA8-8C94-42F6C4083530}"/>
            </c:ext>
          </c:extLst>
        </c:ser>
        <c:ser>
          <c:idx val="9"/>
          <c:order val="9"/>
          <c:tx>
            <c:strRef>
              <c:f>'Lifer Stats'!$BD$35</c:f>
              <c:strCache>
                <c:ptCount val="1"/>
              </c:strCache>
            </c:strRef>
          </c:tx>
          <c:spPr>
            <a:solidFill>
              <a:schemeClr val="bg1">
                <a:lumMod val="50000"/>
              </a:schemeClr>
            </a:solidFill>
            <a:ln>
              <a:noFill/>
            </a:ln>
            <a:effectLst/>
          </c:spPr>
          <c:invertIfNegative val="0"/>
          <c:val>
            <c:numRef>
              <c:f>'Lifer Stats'!$BE$35:$BK$35</c:f>
              <c:numCache>
                <c:formatCode>General</c:formatCode>
                <c:ptCount val="7"/>
                <c:pt idx="0">
                  <c:v>0</c:v>
                </c:pt>
                <c:pt idx="1">
                  <c:v>0</c:v>
                </c:pt>
                <c:pt idx="2">
                  <c:v>0</c:v>
                </c:pt>
                <c:pt idx="3">
                  <c:v>0</c:v>
                </c:pt>
                <c:pt idx="4">
                  <c:v>0</c:v>
                </c:pt>
                <c:pt idx="5">
                  <c:v>0</c:v>
                </c:pt>
                <c:pt idx="6">
                  <c:v>0</c:v>
                </c:pt>
              </c:numCache>
            </c:numRef>
          </c:val>
          <c:extLst>
            <c:ext xmlns:c15="http://schemas.microsoft.com/office/drawing/2012/chart" uri="{02D57815-91ED-43cb-92C2-25804820EDAC}">
              <c15:filteredCategoryTitle>
                <c15:cat>
                  <c:multiLvlStrRef>
                    <c:extLst>
                      <c:ext uri="{02D57815-91ED-43cb-92C2-25804820EDAC}">
                        <c15:formulaRef>
                          <c15:sqref>'Lifer Stats'!$BE$25:$BK$25</c15:sqref>
                        </c15:formulaRef>
                      </c:ext>
                    </c:extLst>
                  </c:multiLvlStrRef>
                </c15:cat>
              </c15:filteredCategoryTitle>
            </c:ext>
            <c:ext xmlns:c16="http://schemas.microsoft.com/office/drawing/2014/chart" uri="{C3380CC4-5D6E-409C-BE32-E72D297353CC}">
              <c16:uniqueId val="{00000009-F7DD-4AA8-8C94-42F6C4083530}"/>
            </c:ext>
          </c:extLst>
        </c:ser>
        <c:dLbls>
          <c:showLegendKey val="0"/>
          <c:showVal val="0"/>
          <c:showCatName val="0"/>
          <c:showSerName val="0"/>
          <c:showPercent val="0"/>
          <c:showBubbleSize val="0"/>
        </c:dLbls>
        <c:gapWidth val="219"/>
        <c:overlap val="-27"/>
        <c:axId val="223060960"/>
        <c:axId val="223063312"/>
      </c:barChart>
      <c:catAx>
        <c:axId val="223060960"/>
        <c:scaling>
          <c:orientation val="minMax"/>
        </c:scaling>
        <c:delete val="0"/>
        <c:axPos val="b"/>
        <c:numFmt formatCode="dd\ mmm\ 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23063312"/>
        <c:crosses val="autoZero"/>
        <c:auto val="1"/>
        <c:lblAlgn val="ctr"/>
        <c:lblOffset val="100"/>
        <c:noMultiLvlLbl val="1"/>
      </c:catAx>
      <c:valAx>
        <c:axId val="22306331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23060960"/>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chart>
  <c:spPr>
    <a:solidFill>
      <a:schemeClr val="bg1"/>
    </a:solidFill>
    <a:ln w="1270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image" Target="../media/image4.jpeg"/><Relationship Id="rId3" Type="http://schemas.openxmlformats.org/officeDocument/2006/relationships/hyperlink" Target="https://spreadsheetsolutions.biz/terms-conditions/?freedownload" TargetMode="External"/><Relationship Id="rId7" Type="http://schemas.openxmlformats.org/officeDocument/2006/relationships/hyperlink" Target="https://spreadsheetsolutions.biz/free-downloads/?freedownload" TargetMode="External"/><Relationship Id="rId2" Type="http://schemas.openxmlformats.org/officeDocument/2006/relationships/image" Target="../media/image1.jpeg"/><Relationship Id="rId1" Type="http://schemas.openxmlformats.org/officeDocument/2006/relationships/hyperlink" Target="https://spreadsheetsolutions.biz/?freedownload" TargetMode="External"/><Relationship Id="rId6" Type="http://schemas.openxmlformats.org/officeDocument/2006/relationships/image" Target="../media/image3.jpg"/><Relationship Id="rId5" Type="http://schemas.openxmlformats.org/officeDocument/2006/relationships/hyperlink" Target="https://spreadsheetsolutions.biz/how-to-not-ruin-your-spreadsheet/?freedownload" TargetMode="External"/><Relationship Id="rId4" Type="http://schemas.openxmlformats.org/officeDocument/2006/relationships/image" Target="../media/image2.jpg"/></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 Id="rId4" Type="http://schemas.openxmlformats.org/officeDocument/2006/relationships/chart" Target="../charts/chart6.xml"/></Relationships>
</file>

<file path=xl/drawings/_rels/drawing4.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5.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editAs="oneCell">
    <xdr:from>
      <xdr:col>24</xdr:col>
      <xdr:colOff>57150</xdr:colOff>
      <xdr:row>52</xdr:row>
      <xdr:rowOff>95251</xdr:rowOff>
    </xdr:from>
    <xdr:to>
      <xdr:col>44</xdr:col>
      <xdr:colOff>152400</xdr:colOff>
      <xdr:row>58</xdr:row>
      <xdr:rowOff>122524</xdr:rowOff>
    </xdr:to>
    <xdr:pic>
      <xdr:nvPicPr>
        <xdr:cNvPr id="14" name="Picture 13">
          <a:hlinkClick xmlns:r="http://schemas.openxmlformats.org/officeDocument/2006/relationships" r:id="rId1"/>
          <a:extLst>
            <a:ext uri="{FF2B5EF4-FFF2-40B4-BE49-F238E27FC236}">
              <a16:creationId xmlns:a16="http://schemas.microsoft.com/office/drawing/2014/main" id="{103D314C-FE15-4F80-B643-C9A99F0DB2B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629150" y="5238751"/>
          <a:ext cx="3905250" cy="1170273"/>
        </a:xfrm>
        <a:prstGeom prst="rect">
          <a:avLst/>
        </a:prstGeom>
      </xdr:spPr>
    </xdr:pic>
    <xdr:clientData/>
  </xdr:twoCellAnchor>
  <xdr:twoCellAnchor editAs="oneCell">
    <xdr:from>
      <xdr:col>24</xdr:col>
      <xdr:colOff>57149</xdr:colOff>
      <xdr:row>60</xdr:row>
      <xdr:rowOff>178948</xdr:rowOff>
    </xdr:from>
    <xdr:to>
      <xdr:col>44</xdr:col>
      <xdr:colOff>161924</xdr:colOff>
      <xdr:row>63</xdr:row>
      <xdr:rowOff>190499</xdr:rowOff>
    </xdr:to>
    <xdr:pic>
      <xdr:nvPicPr>
        <xdr:cNvPr id="15" name="Picture 14">
          <a:hlinkClick xmlns:r="http://schemas.openxmlformats.org/officeDocument/2006/relationships" r:id="rId3"/>
          <a:extLst>
            <a:ext uri="{FF2B5EF4-FFF2-40B4-BE49-F238E27FC236}">
              <a16:creationId xmlns:a16="http://schemas.microsoft.com/office/drawing/2014/main" id="{B31143C6-F0EE-49A7-A4B3-E404D0626B9A}"/>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4629149" y="6846448"/>
          <a:ext cx="3914775" cy="583051"/>
        </a:xfrm>
        <a:prstGeom prst="rect">
          <a:avLst/>
        </a:prstGeom>
      </xdr:spPr>
    </xdr:pic>
    <xdr:clientData/>
  </xdr:twoCellAnchor>
  <xdr:twoCellAnchor editAs="oneCell">
    <xdr:from>
      <xdr:col>1</xdr:col>
      <xdr:colOff>0</xdr:colOff>
      <xdr:row>60</xdr:row>
      <xdr:rowOff>142875</xdr:rowOff>
    </xdr:from>
    <xdr:to>
      <xdr:col>22</xdr:col>
      <xdr:colOff>0</xdr:colOff>
      <xdr:row>63</xdr:row>
      <xdr:rowOff>52917</xdr:rowOff>
    </xdr:to>
    <xdr:pic>
      <xdr:nvPicPr>
        <xdr:cNvPr id="16" name="Picture 15">
          <a:hlinkClick xmlns:r="http://schemas.openxmlformats.org/officeDocument/2006/relationships" r:id="rId5"/>
          <a:extLst>
            <a:ext uri="{FF2B5EF4-FFF2-40B4-BE49-F238E27FC236}">
              <a16:creationId xmlns:a16="http://schemas.microsoft.com/office/drawing/2014/main" id="{F5F9DB82-910E-428E-857A-9AECA617CA09}"/>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190500" y="6810375"/>
          <a:ext cx="4000500" cy="481542"/>
        </a:xfrm>
        <a:prstGeom prst="rect">
          <a:avLst/>
        </a:prstGeom>
      </xdr:spPr>
    </xdr:pic>
    <xdr:clientData/>
  </xdr:twoCellAnchor>
  <xdr:twoCellAnchor editAs="oneCell">
    <xdr:from>
      <xdr:col>29</xdr:col>
      <xdr:colOff>47626</xdr:colOff>
      <xdr:row>45</xdr:row>
      <xdr:rowOff>47625</xdr:rowOff>
    </xdr:from>
    <xdr:to>
      <xdr:col>44</xdr:col>
      <xdr:colOff>152400</xdr:colOff>
      <xdr:row>48</xdr:row>
      <xdr:rowOff>161925</xdr:rowOff>
    </xdr:to>
    <xdr:pic>
      <xdr:nvPicPr>
        <xdr:cNvPr id="6" name="Picture 5">
          <a:hlinkClick xmlns:r="http://schemas.openxmlformats.org/officeDocument/2006/relationships" r:id="rId7"/>
          <a:extLst>
            <a:ext uri="{FF2B5EF4-FFF2-40B4-BE49-F238E27FC236}">
              <a16:creationId xmlns:a16="http://schemas.microsoft.com/office/drawing/2014/main" id="{DB72E4C0-818E-418C-A657-B799A3F41ECF}"/>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5572126" y="5381625"/>
          <a:ext cx="2962274" cy="6858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26</xdr:row>
      <xdr:rowOff>4762</xdr:rowOff>
    </xdr:from>
    <xdr:to>
      <xdr:col>51</xdr:col>
      <xdr:colOff>0</xdr:colOff>
      <xdr:row>42</xdr:row>
      <xdr:rowOff>0</xdr:rowOff>
    </xdr:to>
    <xdr:graphicFrame macro="">
      <xdr:nvGraphicFramePr>
        <xdr:cNvPr id="3" name="Chart 2">
          <a:extLst>
            <a:ext uri="{FF2B5EF4-FFF2-40B4-BE49-F238E27FC236}">
              <a16:creationId xmlns:a16="http://schemas.microsoft.com/office/drawing/2014/main" id="{00000000-0008-0000-03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63</xdr:row>
      <xdr:rowOff>0</xdr:rowOff>
    </xdr:from>
    <xdr:to>
      <xdr:col>51</xdr:col>
      <xdr:colOff>0</xdr:colOff>
      <xdr:row>78</xdr:row>
      <xdr:rowOff>185738</xdr:rowOff>
    </xdr:to>
    <xdr:graphicFrame macro="">
      <xdr:nvGraphicFramePr>
        <xdr:cNvPr id="5" name="Chart 4">
          <a:extLst>
            <a:ext uri="{FF2B5EF4-FFF2-40B4-BE49-F238E27FC236}">
              <a16:creationId xmlns:a16="http://schemas.microsoft.com/office/drawing/2014/main" id="{00000000-0008-0000-03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39</xdr:row>
      <xdr:rowOff>4762</xdr:rowOff>
    </xdr:from>
    <xdr:to>
      <xdr:col>51</xdr:col>
      <xdr:colOff>0</xdr:colOff>
      <xdr:row>54</xdr:row>
      <xdr:rowOff>0</xdr:rowOff>
    </xdr:to>
    <xdr:graphicFrame macro="">
      <xdr:nvGraphicFramePr>
        <xdr:cNvPr id="8" name="Chart 7">
          <a:extLst>
            <a:ext uri="{FF2B5EF4-FFF2-40B4-BE49-F238E27FC236}">
              <a16:creationId xmlns:a16="http://schemas.microsoft.com/office/drawing/2014/main" id="{00000000-0008-0000-04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55</xdr:row>
      <xdr:rowOff>0</xdr:rowOff>
    </xdr:from>
    <xdr:to>
      <xdr:col>12</xdr:col>
      <xdr:colOff>0</xdr:colOff>
      <xdr:row>70</xdr:row>
      <xdr:rowOff>0</xdr:rowOff>
    </xdr:to>
    <xdr:graphicFrame macro="">
      <xdr:nvGraphicFramePr>
        <xdr:cNvPr id="5" name="Chart 4">
          <a:extLst>
            <a:ext uri="{FF2B5EF4-FFF2-40B4-BE49-F238E27FC236}">
              <a16:creationId xmlns:a16="http://schemas.microsoft.com/office/drawing/2014/main" id="{00000000-0008-0000-04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55</xdr:row>
      <xdr:rowOff>0</xdr:rowOff>
    </xdr:from>
    <xdr:to>
      <xdr:col>25</xdr:col>
      <xdr:colOff>0</xdr:colOff>
      <xdr:row>70</xdr:row>
      <xdr:rowOff>0</xdr:rowOff>
    </xdr:to>
    <xdr:graphicFrame macro="">
      <xdr:nvGraphicFramePr>
        <xdr:cNvPr id="6" name="Chart 5">
          <a:extLst>
            <a:ext uri="{FF2B5EF4-FFF2-40B4-BE49-F238E27FC236}">
              <a16:creationId xmlns:a16="http://schemas.microsoft.com/office/drawing/2014/main" id="{00000000-0008-0000-04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27</xdr:col>
      <xdr:colOff>0</xdr:colOff>
      <xdr:row>55</xdr:row>
      <xdr:rowOff>0</xdr:rowOff>
    </xdr:from>
    <xdr:to>
      <xdr:col>51</xdr:col>
      <xdr:colOff>0</xdr:colOff>
      <xdr:row>70</xdr:row>
      <xdr:rowOff>0</xdr:rowOff>
    </xdr:to>
    <xdr:graphicFrame macro="">
      <xdr:nvGraphicFramePr>
        <xdr:cNvPr id="7" name="Chart 6">
          <a:extLst>
            <a:ext uri="{FF2B5EF4-FFF2-40B4-BE49-F238E27FC236}">
              <a16:creationId xmlns:a16="http://schemas.microsoft.com/office/drawing/2014/main" id="{00000000-0008-0000-04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26</xdr:row>
      <xdr:rowOff>0</xdr:rowOff>
    </xdr:from>
    <xdr:to>
      <xdr:col>51</xdr:col>
      <xdr:colOff>0</xdr:colOff>
      <xdr:row>41</xdr:row>
      <xdr:rowOff>185738</xdr:rowOff>
    </xdr:to>
    <xdr:graphicFrame macro="">
      <xdr:nvGraphicFramePr>
        <xdr:cNvPr id="3" name="Chart 2">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58</xdr:row>
      <xdr:rowOff>4762</xdr:rowOff>
    </xdr:from>
    <xdr:to>
      <xdr:col>51</xdr:col>
      <xdr:colOff>0</xdr:colOff>
      <xdr:row>79</xdr:row>
      <xdr:rowOff>0</xdr:rowOff>
    </xdr:to>
    <xdr:graphicFrame macro="">
      <xdr:nvGraphicFramePr>
        <xdr:cNvPr id="2" name="Chart 1">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39</xdr:row>
      <xdr:rowOff>0</xdr:rowOff>
    </xdr:from>
    <xdr:to>
      <xdr:col>50</xdr:col>
      <xdr:colOff>142875</xdr:colOff>
      <xdr:row>54</xdr:row>
      <xdr:rowOff>185738</xdr:rowOff>
    </xdr:to>
    <xdr:graphicFrame macro="">
      <xdr:nvGraphicFramePr>
        <xdr:cNvPr id="4" name="Chart 3">
          <a:extLst>
            <a:ext uri="{FF2B5EF4-FFF2-40B4-BE49-F238E27FC236}">
              <a16:creationId xmlns:a16="http://schemas.microsoft.com/office/drawing/2014/main" id="{00000000-0008-0000-06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spreadsheetsolutions.biz/ready-made-spreadsheet-solutions/?freedownload" TargetMode="External"/><Relationship Id="rId1" Type="http://schemas.openxmlformats.org/officeDocument/2006/relationships/hyperlink" Target="https://www.youtube.com/watch?v=W9Hf3W4lwKk" TargetMode="Externa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BN503"/>
  <sheetViews>
    <sheetView workbookViewId="0">
      <selection activeCell="D1" sqref="D1"/>
    </sheetView>
  </sheetViews>
  <sheetFormatPr defaultColWidth="9.140625" defaultRowHeight="15" x14ac:dyDescent="0.25"/>
  <cols>
    <col min="1" max="10" width="9.140625" style="9"/>
    <col min="11" max="11" width="2.85546875" style="9" customWidth="1"/>
    <col min="12" max="13" width="9.140625" style="9"/>
    <col min="14" max="14" width="2.85546875" style="9" customWidth="1"/>
    <col min="15" max="18" width="9.140625" style="9"/>
    <col min="19" max="19" width="10" style="9" customWidth="1"/>
    <col min="20" max="21" width="9.140625" style="9"/>
    <col min="22" max="22" width="2.85546875" style="9" customWidth="1"/>
    <col min="23" max="24" width="5.7109375" style="9" customWidth="1"/>
    <col min="25" max="25" width="2.85546875" style="9" customWidth="1"/>
    <col min="26" max="32" width="9.140625" style="9"/>
    <col min="33" max="33" width="2.85546875" style="9" customWidth="1"/>
    <col min="34" max="34" width="9.140625" style="9"/>
    <col min="35" max="35" width="2.85546875" style="9" customWidth="1"/>
    <col min="36" max="37" width="9.140625" style="9"/>
    <col min="38" max="38" width="4.28515625" style="9" customWidth="1"/>
    <col min="39" max="39" width="5" style="9" customWidth="1"/>
    <col min="40" max="46" width="9.140625" style="9"/>
    <col min="47" max="47" width="2.85546875" style="9" customWidth="1"/>
    <col min="48" max="48" width="8.5703125" style="9" customWidth="1"/>
    <col min="49" max="49" width="9.140625" style="9"/>
    <col min="50" max="57" width="7.140625" style="123" customWidth="1"/>
    <col min="58" max="58" width="2.85546875" style="123" customWidth="1"/>
    <col min="59" max="59" width="11.42578125" style="123" customWidth="1"/>
    <col min="60" max="60" width="2.85546875" style="9" customWidth="1"/>
    <col min="61" max="63" width="9.140625" style="9"/>
    <col min="64" max="64" width="2.85546875" style="9" customWidth="1"/>
    <col min="65" max="65" width="9.140625" style="9"/>
    <col min="66" max="66" width="11.42578125" style="9" customWidth="1"/>
    <col min="67" max="67" width="2.85546875" style="9" customWidth="1"/>
    <col min="68" max="16384" width="9.140625" style="9"/>
  </cols>
  <sheetData>
    <row r="2" spans="1:66" x14ac:dyDescent="0.25">
      <c r="C2" s="28">
        <f>'Intro &amp; Setup'!$G$22</f>
        <v>0</v>
      </c>
      <c r="D2" s="28">
        <f>'Intro &amp; Setup'!$G$23</f>
        <v>0</v>
      </c>
      <c r="E2" s="28">
        <f>'Intro &amp; Setup'!$G$24</f>
        <v>0</v>
      </c>
      <c r="F2" s="28">
        <f>'Intro &amp; Setup'!$G$25</f>
        <v>0</v>
      </c>
      <c r="G2" s="28">
        <f>'Intro &amp; Setup'!$G$26</f>
        <v>0</v>
      </c>
      <c r="H2" s="28">
        <f>'Intro &amp; Setup'!$G$27</f>
        <v>0</v>
      </c>
      <c r="I2" s="28">
        <f>'Intro &amp; Setup'!$G$28</f>
        <v>0</v>
      </c>
      <c r="W2" s="29" t="s">
        <v>0</v>
      </c>
      <c r="X2" s="29" t="s">
        <v>1</v>
      </c>
      <c r="Z2" s="29" t="s">
        <v>2</v>
      </c>
      <c r="AA2" s="29" t="s">
        <v>4</v>
      </c>
      <c r="AB2" s="29" t="s">
        <v>3</v>
      </c>
      <c r="AC2" s="29" t="s">
        <v>5</v>
      </c>
      <c r="AD2" s="29" t="s">
        <v>6</v>
      </c>
      <c r="AE2" s="29" t="s">
        <v>7</v>
      </c>
      <c r="AF2" s="29" t="s">
        <v>2</v>
      </c>
      <c r="AH2" s="29" t="s">
        <v>13</v>
      </c>
      <c r="AJ2" s="29" t="s">
        <v>9</v>
      </c>
      <c r="AN2" s="30">
        <f>C2</f>
        <v>0</v>
      </c>
      <c r="AO2" s="30">
        <f t="shared" ref="AO2:AT2" si="0">D2</f>
        <v>0</v>
      </c>
      <c r="AP2" s="30">
        <f t="shared" si="0"/>
        <v>0</v>
      </c>
      <c r="AQ2" s="30">
        <f t="shared" si="0"/>
        <v>0</v>
      </c>
      <c r="AR2" s="30">
        <f t="shared" si="0"/>
        <v>0</v>
      </c>
      <c r="AS2" s="30">
        <f t="shared" si="0"/>
        <v>0</v>
      </c>
      <c r="AT2" s="30">
        <f t="shared" si="0"/>
        <v>0</v>
      </c>
      <c r="AV2" s="113" t="s">
        <v>85</v>
      </c>
      <c r="AW2" s="114" t="s">
        <v>86</v>
      </c>
      <c r="AX2" s="116">
        <f>C2</f>
        <v>0</v>
      </c>
      <c r="AY2" s="116">
        <f t="shared" ref="AY2:BD2" si="1">D2</f>
        <v>0</v>
      </c>
      <c r="AZ2" s="116">
        <f t="shared" si="1"/>
        <v>0</v>
      </c>
      <c r="BA2" s="116">
        <f t="shared" si="1"/>
        <v>0</v>
      </c>
      <c r="BB2" s="116">
        <f t="shared" si="1"/>
        <v>0</v>
      </c>
      <c r="BC2" s="116">
        <f t="shared" si="1"/>
        <v>0</v>
      </c>
      <c r="BD2" s="116">
        <f t="shared" si="1"/>
        <v>0</v>
      </c>
      <c r="BE2" s="116"/>
      <c r="BF2" s="116"/>
      <c r="BG2" s="116" t="s">
        <v>2</v>
      </c>
      <c r="BH2" s="115"/>
    </row>
    <row r="3" spans="1:66" x14ac:dyDescent="0.25">
      <c r="A3" s="31">
        <v>1</v>
      </c>
      <c r="B3" s="32" t="str">
        <f>IF('Birding Tally List'!D10="", "", 'Birding Tally List'!D10)</f>
        <v/>
      </c>
      <c r="C3" s="33">
        <f>IF('Birding Tally List'!G10="", 0, 'Birding Tally List'!G10)</f>
        <v>0</v>
      </c>
      <c r="D3" s="34">
        <f>IF('Birding Tally List'!H10="", 0, 'Birding Tally List'!H10)</f>
        <v>0</v>
      </c>
      <c r="E3" s="34">
        <f>IF('Birding Tally List'!I10="", 0, 'Birding Tally List'!I10)</f>
        <v>0</v>
      </c>
      <c r="F3" s="34">
        <f>IF('Birding Tally List'!J10="", 0, 'Birding Tally List'!J10)</f>
        <v>0</v>
      </c>
      <c r="G3" s="34">
        <f>IF('Birding Tally List'!K10="", 0, 'Birding Tally List'!K10)</f>
        <v>0</v>
      </c>
      <c r="H3" s="34">
        <f>IF('Birding Tally List'!L10="", 0, 'Birding Tally List'!L10)</f>
        <v>0</v>
      </c>
      <c r="I3" s="35">
        <f>IF('Birding Tally List'!M10="", 0, 'Birding Tally List'!M10)</f>
        <v>0</v>
      </c>
      <c r="J3" s="36">
        <f>SUM(C3:I3)</f>
        <v>0</v>
      </c>
      <c r="L3" s="37" t="str">
        <f>B3</f>
        <v/>
      </c>
      <c r="M3" s="36">
        <f>J3</f>
        <v>0</v>
      </c>
      <c r="O3" s="38">
        <f>C2</f>
        <v>0</v>
      </c>
      <c r="P3" s="39">
        <f>C503</f>
        <v>0</v>
      </c>
      <c r="Q3" s="36">
        <f>COUNTIF($C$3:$C$502, "&gt;0")</f>
        <v>0</v>
      </c>
      <c r="V3" s="40"/>
      <c r="W3" s="41" t="str">
        <f>IF(INDEX($M$3:$M$502, MATCH(AB3, $A$3:$A$502, 0))=0, "", "X")</f>
        <v/>
      </c>
      <c r="X3" s="42" t="str">
        <f t="shared" ref="X3:X66" si="2">IF(AND(W3="X", W4=""), 1, IF(AND(X4&gt;0, X4&lt;10), X4+1, ""))</f>
        <v/>
      </c>
      <c r="Z3" s="43">
        <f>RANK(M3,$M$3:$M$502,0)+COUNTIF($M$3:M3,M3)-1</f>
        <v>1</v>
      </c>
      <c r="AA3" s="31">
        <v>1</v>
      </c>
      <c r="AB3" s="31">
        <f>INDEX($A$3:$A$502, MATCH(AA3, $Z$3:$Z$502, 0))</f>
        <v>1</v>
      </c>
      <c r="AC3" s="37" t="str">
        <f>INDEX($L$3:$L$502, MATCH(AB3, $A$3:$A$502, 0))</f>
        <v/>
      </c>
      <c r="AD3" s="31" t="str">
        <f>IF(INDEX($M$3:$M$502, MATCH(AB3, $A$3:$A$502, 0))&gt;0, "C1", "")</f>
        <v/>
      </c>
      <c r="AE3" s="36" t="str">
        <f>IF(X3="", "", CONCATENATE("R", X3))</f>
        <v/>
      </c>
      <c r="AF3" s="31" t="str">
        <f>IF(B3="", "", Z3)</f>
        <v/>
      </c>
      <c r="AH3" s="31" t="str">
        <f>IF(AND(AD3&gt;"", AE3&gt;""), "Both", IF(AND(AD3&gt;"", AE3=""), "Common", IF(AND(AE3&gt;"", AD3=""), "Rare", "")))</f>
        <v/>
      </c>
      <c r="AJ3" s="31" t="str">
        <f>IF('Birding Tally List'!E10="", "", 'Birding Tally List'!E10)</f>
        <v/>
      </c>
      <c r="AL3" s="37" t="s">
        <v>29</v>
      </c>
      <c r="AM3" s="36" t="e">
        <f>INDEX($AB$3:$AB$502, MATCH(AL3, $AD$3:$AD$502, 0))</f>
        <v>#N/A</v>
      </c>
      <c r="AN3" s="33" t="e">
        <f>INDEX(C$3:C$502, MATCH($AM3, $A$3:$A$502, 0))</f>
        <v>#N/A</v>
      </c>
      <c r="AO3" s="34" t="e">
        <f t="shared" ref="AO3:AT18" si="3">INDEX(D$3:D$502, MATCH($AM3, $A$3:$A$502, 0))</f>
        <v>#N/A</v>
      </c>
      <c r="AP3" s="34" t="e">
        <f t="shared" si="3"/>
        <v>#N/A</v>
      </c>
      <c r="AQ3" s="34" t="e">
        <f t="shared" si="3"/>
        <v>#N/A</v>
      </c>
      <c r="AR3" s="34" t="e">
        <f t="shared" si="3"/>
        <v>#N/A</v>
      </c>
      <c r="AS3" s="34" t="e">
        <f t="shared" si="3"/>
        <v>#N/A</v>
      </c>
      <c r="AT3" s="35" t="e">
        <f t="shared" si="3"/>
        <v>#N/A</v>
      </c>
      <c r="AV3" s="92" t="str">
        <f>IF('Birding Tally List'!F10="", "", 'Birding Tally List'!F10)</f>
        <v/>
      </c>
      <c r="AW3" s="92" t="str">
        <f>IF(AND(AV3="Yes", J3&gt;0), "Yes", IF(AND(AV3="Yes", J3=0), "No", ""))</f>
        <v/>
      </c>
      <c r="AX3" s="117" t="str">
        <f>IF($AW3="", "", C3)</f>
        <v/>
      </c>
      <c r="AY3" s="118" t="str">
        <f t="shared" ref="AY3:BD3" si="4">IF($AW3="", "", D3)</f>
        <v/>
      </c>
      <c r="AZ3" s="118" t="str">
        <f t="shared" si="4"/>
        <v/>
      </c>
      <c r="BA3" s="118" t="str">
        <f t="shared" si="4"/>
        <v/>
      </c>
      <c r="BB3" s="118" t="str">
        <f t="shared" si="4"/>
        <v/>
      </c>
      <c r="BC3" s="118" t="str">
        <f t="shared" si="4"/>
        <v/>
      </c>
      <c r="BD3" s="118" t="str">
        <f t="shared" si="4"/>
        <v/>
      </c>
      <c r="BE3" s="128" t="str">
        <f>IF(AW3="Yes", SUM(AX3:BD3), "")</f>
        <v/>
      </c>
      <c r="BF3" s="120"/>
      <c r="BG3" s="128" t="str">
        <f>IFERROR(RANK(BE3,$BE$3:$BE$502,0)+COUNTIF($BE$3:BE3,BE3)-1, "")</f>
        <v/>
      </c>
    </row>
    <row r="4" spans="1:66" x14ac:dyDescent="0.25">
      <c r="A4" s="44">
        <v>2</v>
      </c>
      <c r="B4" s="32" t="str">
        <f>IF('Birding Tally List'!D11="", "", 'Birding Tally List'!D11)</f>
        <v/>
      </c>
      <c r="C4" s="45">
        <f>IF('Birding Tally List'!G11="", 0, 'Birding Tally List'!G11)</f>
        <v>0</v>
      </c>
      <c r="D4" s="46">
        <f>IF('Birding Tally List'!H11="", 0, 'Birding Tally List'!H11)</f>
        <v>0</v>
      </c>
      <c r="E4" s="46">
        <f>IF('Birding Tally List'!I11="", 0, 'Birding Tally List'!I11)</f>
        <v>0</v>
      </c>
      <c r="F4" s="46">
        <f>IF('Birding Tally List'!J11="", 0, 'Birding Tally List'!J11)</f>
        <v>0</v>
      </c>
      <c r="G4" s="46">
        <f>IF('Birding Tally List'!K11="", 0, 'Birding Tally List'!K11)</f>
        <v>0</v>
      </c>
      <c r="H4" s="46">
        <f>IF('Birding Tally List'!L11="", 0, 'Birding Tally List'!L11)</f>
        <v>0</v>
      </c>
      <c r="I4" s="47">
        <f>IF('Birding Tally List'!M11="", 0, 'Birding Tally List'!M11)</f>
        <v>0</v>
      </c>
      <c r="J4" s="48">
        <f t="shared" ref="J4:J67" si="5">SUM(C4:I4)</f>
        <v>0</v>
      </c>
      <c r="L4" s="49" t="str">
        <f t="shared" ref="L4:L67" si="6">B4</f>
        <v/>
      </c>
      <c r="M4" s="48">
        <f t="shared" ref="M4:M67" si="7">J4</f>
        <v>0</v>
      </c>
      <c r="O4" s="50">
        <f>D2</f>
        <v>0</v>
      </c>
      <c r="P4" s="51">
        <f t="shared" ref="P4" si="8">D503</f>
        <v>0</v>
      </c>
      <c r="Q4" s="48">
        <f>COUNTIF($D$3:$D$502, "&gt;0")</f>
        <v>0</v>
      </c>
      <c r="V4" s="51"/>
      <c r="W4" s="52" t="str">
        <f t="shared" ref="W4:W67" si="9">IF(INDEX($M$3:$M$502, MATCH(AB4, $A$3:$A$502, 0))=0, "", "X")</f>
        <v/>
      </c>
      <c r="X4" s="53" t="str">
        <f t="shared" si="2"/>
        <v/>
      </c>
      <c r="Z4" s="54">
        <f>RANK(M4,$M$3:$M$502,0)+COUNTIF($M$3:M4,M4)-1</f>
        <v>2</v>
      </c>
      <c r="AA4" s="44">
        <v>2</v>
      </c>
      <c r="AB4" s="44">
        <f t="shared" ref="AB4:AB67" si="10">INDEX($A$3:$A$502, MATCH(AA4, $Z$3:$Z$502, 0))</f>
        <v>2</v>
      </c>
      <c r="AC4" s="49" t="str">
        <f t="shared" ref="AC4:AC67" si="11">INDEX($L$3:$L$502, MATCH(AB4, $A$3:$A$502, 0))</f>
        <v/>
      </c>
      <c r="AD4" s="44" t="str">
        <f>IF(INDEX($M$3:$M$502, MATCH(AB4, $A$3:$A$502, 0))&gt;0, "C2", "")</f>
        <v/>
      </c>
      <c r="AE4" s="48" t="str">
        <f t="shared" ref="AE4:AE67" si="12">IF(X4="", "", CONCATENATE("R", X4))</f>
        <v/>
      </c>
      <c r="AF4" s="44" t="str">
        <f t="shared" ref="AF4:AF67" si="13">IF(B4="", "", Z4)</f>
        <v/>
      </c>
      <c r="AH4" s="44" t="str">
        <f t="shared" ref="AH4:AH68" si="14">IF(AND(AD4&gt;"", AE4&gt;""), "Both", IF(AND(AD4&gt;"", AE4=""), "Common", IF(AND(AE4&gt;"", AD4=""), "Rare", "")))</f>
        <v/>
      </c>
      <c r="AJ4" s="44" t="str">
        <f>IF('Birding Tally List'!E11="", "", 'Birding Tally List'!E11)</f>
        <v/>
      </c>
      <c r="AL4" s="49" t="s">
        <v>30</v>
      </c>
      <c r="AM4" s="48" t="e">
        <f t="shared" ref="AM4:AM12" si="15">INDEX($AB$3:$AB$502, MATCH(AL4, $AD$3:$AD$502, 0))</f>
        <v>#N/A</v>
      </c>
      <c r="AN4" s="45" t="e">
        <f t="shared" ref="AN4:AN22" si="16">INDEX(C$3:C$502, MATCH($AM4, $A$3:$A$502, 0))</f>
        <v>#N/A</v>
      </c>
      <c r="AO4" s="46" t="e">
        <f t="shared" si="3"/>
        <v>#N/A</v>
      </c>
      <c r="AP4" s="46" t="e">
        <f t="shared" si="3"/>
        <v>#N/A</v>
      </c>
      <c r="AQ4" s="46" t="e">
        <f t="shared" si="3"/>
        <v>#N/A</v>
      </c>
      <c r="AR4" s="46" t="e">
        <f t="shared" si="3"/>
        <v>#N/A</v>
      </c>
      <c r="AS4" s="46" t="e">
        <f t="shared" si="3"/>
        <v>#N/A</v>
      </c>
      <c r="AT4" s="47" t="e">
        <f t="shared" si="3"/>
        <v>#N/A</v>
      </c>
      <c r="AV4" s="93" t="str">
        <f>IF('Birding Tally List'!F11="", "", 'Birding Tally List'!F11)</f>
        <v/>
      </c>
      <c r="AW4" s="93" t="str">
        <f t="shared" ref="AW4:AW67" si="17">IF(AND(AV4="Yes", J4&gt;0), "Yes", IF(AND(AV4="Yes", J4=0), "No", ""))</f>
        <v/>
      </c>
      <c r="AX4" s="119" t="str">
        <f t="shared" ref="AX4:AX16" si="18">IF($AW4="", "", C4)</f>
        <v/>
      </c>
      <c r="AY4" s="120" t="str">
        <f t="shared" ref="AY4:AY16" si="19">IF($AW4="", "", D4)</f>
        <v/>
      </c>
      <c r="AZ4" s="120" t="str">
        <f t="shared" ref="AZ4:AZ16" si="20">IF($AW4="", "", E4)</f>
        <v/>
      </c>
      <c r="BA4" s="120" t="str">
        <f t="shared" ref="BA4:BA16" si="21">IF($AW4="", "", F4)</f>
        <v/>
      </c>
      <c r="BB4" s="120" t="str">
        <f t="shared" ref="BB4:BB16" si="22">IF($AW4="", "", G4)</f>
        <v/>
      </c>
      <c r="BC4" s="120" t="str">
        <f t="shared" ref="BC4:BC16" si="23">IF($AW4="", "", H4)</f>
        <v/>
      </c>
      <c r="BD4" s="120" t="str">
        <f t="shared" ref="BD4:BD16" si="24">IF($AW4="", "", I4)</f>
        <v/>
      </c>
      <c r="BE4" s="129" t="str">
        <f t="shared" ref="BE4:BE67" si="25">IF(AW4="Yes", SUM(AX4:BD4), "")</f>
        <v/>
      </c>
      <c r="BF4" s="120"/>
      <c r="BG4" s="129" t="str">
        <f>IFERROR(RANK(BE4,$BE$3:$BE$502,0)+COUNTIF($BE$3:BE4,BE4)-1, "")</f>
        <v/>
      </c>
      <c r="BI4" s="124">
        <f>AX2</f>
        <v>0</v>
      </c>
      <c r="BJ4" s="31">
        <f>COUNTIF($AX$3:$AX$502, "&gt;0")</f>
        <v>0</v>
      </c>
      <c r="BK4" s="31">
        <f>SUM($AX$3:$AX$502)</f>
        <v>0</v>
      </c>
    </row>
    <row r="5" spans="1:66" x14ac:dyDescent="0.25">
      <c r="A5" s="44">
        <v>3</v>
      </c>
      <c r="B5" s="32" t="str">
        <f>IF('Birding Tally List'!D12="", "", 'Birding Tally List'!D12)</f>
        <v/>
      </c>
      <c r="C5" s="45">
        <f>IF('Birding Tally List'!G12="", 0, 'Birding Tally List'!G12)</f>
        <v>0</v>
      </c>
      <c r="D5" s="46">
        <f>IF('Birding Tally List'!H12="", 0, 'Birding Tally List'!H12)</f>
        <v>0</v>
      </c>
      <c r="E5" s="46">
        <f>IF('Birding Tally List'!I12="", 0, 'Birding Tally List'!I12)</f>
        <v>0</v>
      </c>
      <c r="F5" s="46">
        <f>IF('Birding Tally List'!J12="", 0, 'Birding Tally List'!J12)</f>
        <v>0</v>
      </c>
      <c r="G5" s="46">
        <f>IF('Birding Tally List'!K12="", 0, 'Birding Tally List'!K12)</f>
        <v>0</v>
      </c>
      <c r="H5" s="46">
        <f>IF('Birding Tally List'!L12="", 0, 'Birding Tally List'!L12)</f>
        <v>0</v>
      </c>
      <c r="I5" s="47">
        <f>IF('Birding Tally List'!M12="", 0, 'Birding Tally List'!M12)</f>
        <v>0</v>
      </c>
      <c r="J5" s="48">
        <f t="shared" si="5"/>
        <v>0</v>
      </c>
      <c r="L5" s="49" t="str">
        <f t="shared" si="6"/>
        <v/>
      </c>
      <c r="M5" s="48">
        <f t="shared" si="7"/>
        <v>0</v>
      </c>
      <c r="O5" s="50">
        <f>E2</f>
        <v>0</v>
      </c>
      <c r="P5" s="51">
        <f>E503</f>
        <v>0</v>
      </c>
      <c r="Q5" s="48">
        <f>COUNTIF($E$3:$E$502, "&gt;0")</f>
        <v>0</v>
      </c>
      <c r="S5" s="55">
        <f>MAX($Q$3:$Q$9)</f>
        <v>0</v>
      </c>
      <c r="T5" s="56">
        <f>INDEX($O$3:$O$9,MATCH(S5,$Q$3:$Q$9,0))</f>
        <v>0</v>
      </c>
      <c r="W5" s="52" t="str">
        <f t="shared" si="9"/>
        <v/>
      </c>
      <c r="X5" s="53" t="str">
        <f t="shared" si="2"/>
        <v/>
      </c>
      <c r="Z5" s="54">
        <f>RANK(M5,$M$3:$M$502,0)+COUNTIF($M$3:M5,M5)-1</f>
        <v>3</v>
      </c>
      <c r="AA5" s="44">
        <v>3</v>
      </c>
      <c r="AB5" s="44">
        <f t="shared" si="10"/>
        <v>3</v>
      </c>
      <c r="AC5" s="49" t="str">
        <f t="shared" si="11"/>
        <v/>
      </c>
      <c r="AD5" s="44" t="str">
        <f>IF(INDEX($M$3:$M$502, MATCH(AB5, $A$3:$A$502, 0))&gt;0, "C3", "")</f>
        <v/>
      </c>
      <c r="AE5" s="48" t="str">
        <f t="shared" si="12"/>
        <v/>
      </c>
      <c r="AF5" s="44" t="str">
        <f t="shared" si="13"/>
        <v/>
      </c>
      <c r="AH5" s="44" t="str">
        <f t="shared" si="14"/>
        <v/>
      </c>
      <c r="AJ5" s="44" t="str">
        <f>IF('Birding Tally List'!E12="", "", 'Birding Tally List'!E12)</f>
        <v/>
      </c>
      <c r="AL5" s="49" t="s">
        <v>31</v>
      </c>
      <c r="AM5" s="48" t="e">
        <f t="shared" si="15"/>
        <v>#N/A</v>
      </c>
      <c r="AN5" s="45" t="e">
        <f t="shared" si="16"/>
        <v>#N/A</v>
      </c>
      <c r="AO5" s="46" t="e">
        <f t="shared" si="3"/>
        <v>#N/A</v>
      </c>
      <c r="AP5" s="46" t="e">
        <f t="shared" si="3"/>
        <v>#N/A</v>
      </c>
      <c r="AQ5" s="46" t="e">
        <f t="shared" si="3"/>
        <v>#N/A</v>
      </c>
      <c r="AR5" s="46" t="e">
        <f t="shared" si="3"/>
        <v>#N/A</v>
      </c>
      <c r="AS5" s="46" t="e">
        <f t="shared" si="3"/>
        <v>#N/A</v>
      </c>
      <c r="AT5" s="47" t="e">
        <f t="shared" si="3"/>
        <v>#N/A</v>
      </c>
      <c r="AV5" s="93" t="str">
        <f>IF('Birding Tally List'!F12="", "", 'Birding Tally List'!F12)</f>
        <v/>
      </c>
      <c r="AW5" s="93" t="str">
        <f t="shared" si="17"/>
        <v/>
      </c>
      <c r="AX5" s="119" t="str">
        <f t="shared" si="18"/>
        <v/>
      </c>
      <c r="AY5" s="120" t="str">
        <f t="shared" si="19"/>
        <v/>
      </c>
      <c r="AZ5" s="120" t="str">
        <f t="shared" si="20"/>
        <v/>
      </c>
      <c r="BA5" s="120" t="str">
        <f t="shared" si="21"/>
        <v/>
      </c>
      <c r="BB5" s="120" t="str">
        <f t="shared" si="22"/>
        <v/>
      </c>
      <c r="BC5" s="120" t="str">
        <f t="shared" si="23"/>
        <v/>
      </c>
      <c r="BD5" s="120" t="str">
        <f t="shared" si="24"/>
        <v/>
      </c>
      <c r="BE5" s="129" t="str">
        <f t="shared" si="25"/>
        <v/>
      </c>
      <c r="BF5" s="120"/>
      <c r="BG5" s="129" t="str">
        <f>IFERROR(RANK(BE5,$BE$3:$BE$502,0)+COUNTIF($BE$3:BE5,BE5)-1, "")</f>
        <v/>
      </c>
      <c r="BI5" s="125">
        <f>AY2</f>
        <v>0</v>
      </c>
      <c r="BJ5" s="44">
        <f>COUNTIF($AY$3:$AY$502, "&gt;0")</f>
        <v>0</v>
      </c>
      <c r="BK5" s="44">
        <f>SUM($AY$3:$AY$502)</f>
        <v>0</v>
      </c>
      <c r="BM5" s="55">
        <f>MAX($BJ$4:$BJ$10)</f>
        <v>0</v>
      </c>
      <c r="BN5" s="56">
        <f>INDEX($BI$4:$BI$10, MATCH(BM5, $BJ$4:$BJ$10, 0))</f>
        <v>0</v>
      </c>
    </row>
    <row r="6" spans="1:66" x14ac:dyDescent="0.25">
      <c r="A6" s="44">
        <v>4</v>
      </c>
      <c r="B6" s="32" t="str">
        <f>IF('Birding Tally List'!D13="", "", 'Birding Tally List'!D13)</f>
        <v/>
      </c>
      <c r="C6" s="45">
        <f>IF('Birding Tally List'!G13="", 0, 'Birding Tally List'!G13)</f>
        <v>0</v>
      </c>
      <c r="D6" s="46">
        <f>IF('Birding Tally List'!H13="", 0, 'Birding Tally List'!H13)</f>
        <v>0</v>
      </c>
      <c r="E6" s="46">
        <f>IF('Birding Tally List'!I13="", 0, 'Birding Tally List'!I13)</f>
        <v>0</v>
      </c>
      <c r="F6" s="46">
        <f>IF('Birding Tally List'!J13="", 0, 'Birding Tally List'!J13)</f>
        <v>0</v>
      </c>
      <c r="G6" s="46">
        <f>IF('Birding Tally List'!K13="", 0, 'Birding Tally List'!K13)</f>
        <v>0</v>
      </c>
      <c r="H6" s="46">
        <f>IF('Birding Tally List'!L13="", 0, 'Birding Tally List'!L13)</f>
        <v>0</v>
      </c>
      <c r="I6" s="47">
        <f>IF('Birding Tally List'!M13="", 0, 'Birding Tally List'!M13)</f>
        <v>0</v>
      </c>
      <c r="J6" s="48">
        <f t="shared" si="5"/>
        <v>0</v>
      </c>
      <c r="L6" s="49" t="str">
        <f t="shared" si="6"/>
        <v/>
      </c>
      <c r="M6" s="48">
        <f t="shared" si="7"/>
        <v>0</v>
      </c>
      <c r="O6" s="50">
        <f>F2</f>
        <v>0</v>
      </c>
      <c r="P6" s="51">
        <f>F503</f>
        <v>0</v>
      </c>
      <c r="Q6" s="48">
        <f>COUNTIF($F$3:$F$502, "&gt;0")</f>
        <v>0</v>
      </c>
      <c r="S6" s="57">
        <f>MAX($P$3:$P$9)</f>
        <v>0</v>
      </c>
      <c r="T6" s="58">
        <f>INDEX($O$3:$O$9,MATCH(S6,$P$3:$P$9,0))</f>
        <v>0</v>
      </c>
      <c r="W6" s="52" t="str">
        <f t="shared" si="9"/>
        <v/>
      </c>
      <c r="X6" s="53" t="str">
        <f t="shared" si="2"/>
        <v/>
      </c>
      <c r="Z6" s="54">
        <f>RANK(M6,$M$3:$M$502,0)+COUNTIF($M$3:M6,M6)-1</f>
        <v>4</v>
      </c>
      <c r="AA6" s="44">
        <v>4</v>
      </c>
      <c r="AB6" s="44">
        <f t="shared" si="10"/>
        <v>4</v>
      </c>
      <c r="AC6" s="49" t="str">
        <f t="shared" si="11"/>
        <v/>
      </c>
      <c r="AD6" s="44" t="str">
        <f>IF(INDEX($M$3:$M$502, MATCH(AB6, $A$3:$A$502, 0))&gt;0, "C4", "")</f>
        <v/>
      </c>
      <c r="AE6" s="48" t="str">
        <f t="shared" si="12"/>
        <v/>
      </c>
      <c r="AF6" s="44" t="str">
        <f t="shared" si="13"/>
        <v/>
      </c>
      <c r="AH6" s="44" t="str">
        <f t="shared" si="14"/>
        <v/>
      </c>
      <c r="AJ6" s="44" t="str">
        <f>IF('Birding Tally List'!E13="", "", 'Birding Tally List'!E13)</f>
        <v/>
      </c>
      <c r="AL6" s="49" t="s">
        <v>32</v>
      </c>
      <c r="AM6" s="48" t="e">
        <f t="shared" si="15"/>
        <v>#N/A</v>
      </c>
      <c r="AN6" s="45" t="e">
        <f t="shared" si="16"/>
        <v>#N/A</v>
      </c>
      <c r="AO6" s="46" t="e">
        <f t="shared" si="3"/>
        <v>#N/A</v>
      </c>
      <c r="AP6" s="46" t="e">
        <f t="shared" si="3"/>
        <v>#N/A</v>
      </c>
      <c r="AQ6" s="46" t="e">
        <f t="shared" si="3"/>
        <v>#N/A</v>
      </c>
      <c r="AR6" s="46" t="e">
        <f t="shared" si="3"/>
        <v>#N/A</v>
      </c>
      <c r="AS6" s="46" t="e">
        <f t="shared" si="3"/>
        <v>#N/A</v>
      </c>
      <c r="AT6" s="47" t="e">
        <f t="shared" si="3"/>
        <v>#N/A</v>
      </c>
      <c r="AV6" s="93" t="str">
        <f>IF('Birding Tally List'!F13="", "", 'Birding Tally List'!F13)</f>
        <v/>
      </c>
      <c r="AW6" s="93" t="str">
        <f t="shared" si="17"/>
        <v/>
      </c>
      <c r="AX6" s="119" t="str">
        <f t="shared" si="18"/>
        <v/>
      </c>
      <c r="AY6" s="120" t="str">
        <f t="shared" si="19"/>
        <v/>
      </c>
      <c r="AZ6" s="120" t="str">
        <f t="shared" si="20"/>
        <v/>
      </c>
      <c r="BA6" s="120" t="str">
        <f t="shared" si="21"/>
        <v/>
      </c>
      <c r="BB6" s="120" t="str">
        <f t="shared" si="22"/>
        <v/>
      </c>
      <c r="BC6" s="120" t="str">
        <f t="shared" si="23"/>
        <v/>
      </c>
      <c r="BD6" s="120" t="str">
        <f t="shared" si="24"/>
        <v/>
      </c>
      <c r="BE6" s="129" t="str">
        <f t="shared" si="25"/>
        <v/>
      </c>
      <c r="BF6" s="120"/>
      <c r="BG6" s="129" t="str">
        <f>IFERROR(RANK(BE6,$BE$3:$BE$502,0)+COUNTIF($BE$3:BE6,BE6)-1, "")</f>
        <v/>
      </c>
      <c r="BI6" s="125">
        <f>AZ2</f>
        <v>0</v>
      </c>
      <c r="BJ6" s="44">
        <f>COUNTIF($AZ$3:$AZ$502, "&gt;0")</f>
        <v>0</v>
      </c>
      <c r="BK6" s="44">
        <f>SUM($AZ$3:$AZ$502)</f>
        <v>0</v>
      </c>
      <c r="BM6" s="57">
        <f>MAX($BK$4:$BK$10)</f>
        <v>0</v>
      </c>
      <c r="BN6" s="58">
        <f>INDEX($BI$4:$BI$10, MATCH(BM6, $BK$4:$BK$10, 0))</f>
        <v>0</v>
      </c>
    </row>
    <row r="7" spans="1:66" x14ac:dyDescent="0.25">
      <c r="A7" s="44">
        <v>5</v>
      </c>
      <c r="B7" s="32" t="str">
        <f>IF('Birding Tally List'!D14="", "", 'Birding Tally List'!D14)</f>
        <v/>
      </c>
      <c r="C7" s="45">
        <f>IF('Birding Tally List'!G14="", 0, 'Birding Tally List'!G14)</f>
        <v>0</v>
      </c>
      <c r="D7" s="46">
        <f>IF('Birding Tally List'!H14="", 0, 'Birding Tally List'!H14)</f>
        <v>0</v>
      </c>
      <c r="E7" s="46">
        <f>IF('Birding Tally List'!I14="", 0, 'Birding Tally List'!I14)</f>
        <v>0</v>
      </c>
      <c r="F7" s="46">
        <f>IF('Birding Tally List'!J14="", 0, 'Birding Tally List'!J14)</f>
        <v>0</v>
      </c>
      <c r="G7" s="46">
        <f>IF('Birding Tally List'!K14="", 0, 'Birding Tally List'!K14)</f>
        <v>0</v>
      </c>
      <c r="H7" s="46">
        <f>IF('Birding Tally List'!L14="", 0, 'Birding Tally List'!L14)</f>
        <v>0</v>
      </c>
      <c r="I7" s="47">
        <f>IF('Birding Tally List'!M14="", 0, 'Birding Tally List'!M14)</f>
        <v>0</v>
      </c>
      <c r="J7" s="48">
        <f t="shared" si="5"/>
        <v>0</v>
      </c>
      <c r="L7" s="49" t="str">
        <f t="shared" si="6"/>
        <v/>
      </c>
      <c r="M7" s="48">
        <f t="shared" si="7"/>
        <v>0</v>
      </c>
      <c r="O7" s="50">
        <f>G2</f>
        <v>0</v>
      </c>
      <c r="P7" s="51">
        <f>G503</f>
        <v>0</v>
      </c>
      <c r="Q7" s="48">
        <f>COUNTIF($G$3:$G$502, "&gt;0")</f>
        <v>0</v>
      </c>
      <c r="R7" s="59"/>
      <c r="S7" s="59"/>
      <c r="T7" s="59"/>
      <c r="W7" s="52" t="str">
        <f t="shared" si="9"/>
        <v/>
      </c>
      <c r="X7" s="53" t="str">
        <f t="shared" si="2"/>
        <v/>
      </c>
      <c r="Z7" s="54">
        <f>RANK(M7,$M$3:$M$502,0)+COUNTIF($M$3:M7,M7)-1</f>
        <v>5</v>
      </c>
      <c r="AA7" s="44">
        <v>5</v>
      </c>
      <c r="AB7" s="44">
        <f t="shared" si="10"/>
        <v>5</v>
      </c>
      <c r="AC7" s="49" t="str">
        <f t="shared" si="11"/>
        <v/>
      </c>
      <c r="AD7" s="44" t="str">
        <f>IF(INDEX($M$3:$M$502, MATCH(AB7, $A$3:$A$502, 0))&gt;0, "C5", "")</f>
        <v/>
      </c>
      <c r="AE7" s="48" t="str">
        <f t="shared" si="12"/>
        <v/>
      </c>
      <c r="AF7" s="44" t="str">
        <f t="shared" si="13"/>
        <v/>
      </c>
      <c r="AH7" s="44" t="str">
        <f t="shared" si="14"/>
        <v/>
      </c>
      <c r="AJ7" s="44" t="str">
        <f>IF('Birding Tally List'!E14="", "", 'Birding Tally List'!E14)</f>
        <v/>
      </c>
      <c r="AL7" s="49" t="s">
        <v>33</v>
      </c>
      <c r="AM7" s="48" t="e">
        <f t="shared" si="15"/>
        <v>#N/A</v>
      </c>
      <c r="AN7" s="45" t="e">
        <f t="shared" si="16"/>
        <v>#N/A</v>
      </c>
      <c r="AO7" s="46" t="e">
        <f t="shared" si="3"/>
        <v>#N/A</v>
      </c>
      <c r="AP7" s="46" t="e">
        <f t="shared" si="3"/>
        <v>#N/A</v>
      </c>
      <c r="AQ7" s="46" t="e">
        <f t="shared" si="3"/>
        <v>#N/A</v>
      </c>
      <c r="AR7" s="46" t="e">
        <f t="shared" si="3"/>
        <v>#N/A</v>
      </c>
      <c r="AS7" s="46" t="e">
        <f t="shared" si="3"/>
        <v>#N/A</v>
      </c>
      <c r="AT7" s="47" t="e">
        <f t="shared" si="3"/>
        <v>#N/A</v>
      </c>
      <c r="AV7" s="93" t="str">
        <f>IF('Birding Tally List'!F14="", "", 'Birding Tally List'!F14)</f>
        <v/>
      </c>
      <c r="AW7" s="93" t="str">
        <f t="shared" si="17"/>
        <v/>
      </c>
      <c r="AX7" s="119" t="str">
        <f t="shared" si="18"/>
        <v/>
      </c>
      <c r="AY7" s="120" t="str">
        <f t="shared" si="19"/>
        <v/>
      </c>
      <c r="AZ7" s="120" t="str">
        <f t="shared" si="20"/>
        <v/>
      </c>
      <c r="BA7" s="120" t="str">
        <f t="shared" si="21"/>
        <v/>
      </c>
      <c r="BB7" s="120" t="str">
        <f t="shared" si="22"/>
        <v/>
      </c>
      <c r="BC7" s="120" t="str">
        <f t="shared" si="23"/>
        <v/>
      </c>
      <c r="BD7" s="120" t="str">
        <f t="shared" si="24"/>
        <v/>
      </c>
      <c r="BE7" s="129" t="str">
        <f t="shared" si="25"/>
        <v/>
      </c>
      <c r="BF7" s="120"/>
      <c r="BG7" s="129" t="str">
        <f>IFERROR(RANK(BE7,$BE$3:$BE$502,0)+COUNTIF($BE$3:BE7,BE7)-1, "")</f>
        <v/>
      </c>
      <c r="BI7" s="125">
        <f>BA2</f>
        <v>0</v>
      </c>
      <c r="BJ7" s="44">
        <f>COUNTIF($BA$3:$BA$502, "&gt;0")</f>
        <v>0</v>
      </c>
      <c r="BK7" s="44">
        <f>SUM($BA$3:$BA$502)</f>
        <v>0</v>
      </c>
    </row>
    <row r="8" spans="1:66" x14ac:dyDescent="0.25">
      <c r="A8" s="44">
        <v>6</v>
      </c>
      <c r="B8" s="32" t="str">
        <f>IF('Birding Tally List'!D15="", "", 'Birding Tally List'!D15)</f>
        <v/>
      </c>
      <c r="C8" s="45">
        <f>IF('Birding Tally List'!G15="", 0, 'Birding Tally List'!G15)</f>
        <v>0</v>
      </c>
      <c r="D8" s="46">
        <f>IF('Birding Tally List'!H15="", 0, 'Birding Tally List'!H15)</f>
        <v>0</v>
      </c>
      <c r="E8" s="46">
        <f>IF('Birding Tally List'!I15="", 0, 'Birding Tally List'!I15)</f>
        <v>0</v>
      </c>
      <c r="F8" s="46">
        <f>IF('Birding Tally List'!J15="", 0, 'Birding Tally List'!J15)</f>
        <v>0</v>
      </c>
      <c r="G8" s="46">
        <f>IF('Birding Tally List'!K15="", 0, 'Birding Tally List'!K15)</f>
        <v>0</v>
      </c>
      <c r="H8" s="46">
        <f>IF('Birding Tally List'!L15="", 0, 'Birding Tally List'!L15)</f>
        <v>0</v>
      </c>
      <c r="I8" s="47">
        <f>IF('Birding Tally List'!M15="", 0, 'Birding Tally List'!M15)</f>
        <v>0</v>
      </c>
      <c r="J8" s="48">
        <f t="shared" si="5"/>
        <v>0</v>
      </c>
      <c r="L8" s="49" t="str">
        <f t="shared" si="6"/>
        <v/>
      </c>
      <c r="M8" s="48">
        <f t="shared" si="7"/>
        <v>0</v>
      </c>
      <c r="O8" s="50">
        <f>H2</f>
        <v>0</v>
      </c>
      <c r="P8" s="51">
        <f>H503</f>
        <v>0</v>
      </c>
      <c r="Q8" s="48">
        <f>COUNTIF($H$3:$H$502, "&gt;0")</f>
        <v>0</v>
      </c>
      <c r="R8" s="59"/>
      <c r="U8" s="59"/>
      <c r="W8" s="52" t="str">
        <f t="shared" si="9"/>
        <v/>
      </c>
      <c r="X8" s="53" t="str">
        <f t="shared" si="2"/>
        <v/>
      </c>
      <c r="Z8" s="54">
        <f>RANK(M8,$M$3:$M$502,0)+COUNTIF($M$3:M8,M8)-1</f>
        <v>6</v>
      </c>
      <c r="AA8" s="44">
        <v>6</v>
      </c>
      <c r="AB8" s="44">
        <f t="shared" si="10"/>
        <v>6</v>
      </c>
      <c r="AC8" s="49" t="str">
        <f t="shared" si="11"/>
        <v/>
      </c>
      <c r="AD8" s="44" t="str">
        <f>IF(INDEX($M$3:$M$502, MATCH(AB8, $A$3:$A$502, 0))&gt;0, "C6", "")</f>
        <v/>
      </c>
      <c r="AE8" s="48" t="str">
        <f t="shared" si="12"/>
        <v/>
      </c>
      <c r="AF8" s="44" t="str">
        <f t="shared" si="13"/>
        <v/>
      </c>
      <c r="AH8" s="44" t="str">
        <f t="shared" si="14"/>
        <v/>
      </c>
      <c r="AJ8" s="44" t="str">
        <f>IF('Birding Tally List'!E15="", "", 'Birding Tally List'!E15)</f>
        <v/>
      </c>
      <c r="AL8" s="49" t="s">
        <v>34</v>
      </c>
      <c r="AM8" s="48" t="e">
        <f t="shared" si="15"/>
        <v>#N/A</v>
      </c>
      <c r="AN8" s="45" t="e">
        <f t="shared" si="16"/>
        <v>#N/A</v>
      </c>
      <c r="AO8" s="46" t="e">
        <f t="shared" si="3"/>
        <v>#N/A</v>
      </c>
      <c r="AP8" s="46" t="e">
        <f t="shared" si="3"/>
        <v>#N/A</v>
      </c>
      <c r="AQ8" s="46" t="e">
        <f t="shared" si="3"/>
        <v>#N/A</v>
      </c>
      <c r="AR8" s="46" t="e">
        <f t="shared" si="3"/>
        <v>#N/A</v>
      </c>
      <c r="AS8" s="46" t="e">
        <f t="shared" si="3"/>
        <v>#N/A</v>
      </c>
      <c r="AT8" s="47" t="e">
        <f t="shared" si="3"/>
        <v>#N/A</v>
      </c>
      <c r="AV8" s="93" t="str">
        <f>IF('Birding Tally List'!F15="", "", 'Birding Tally List'!F15)</f>
        <v/>
      </c>
      <c r="AW8" s="93" t="str">
        <f t="shared" si="17"/>
        <v/>
      </c>
      <c r="AX8" s="119" t="str">
        <f t="shared" si="18"/>
        <v/>
      </c>
      <c r="AY8" s="120" t="str">
        <f t="shared" si="19"/>
        <v/>
      </c>
      <c r="AZ8" s="120" t="str">
        <f t="shared" si="20"/>
        <v/>
      </c>
      <c r="BA8" s="120" t="str">
        <f t="shared" si="21"/>
        <v/>
      </c>
      <c r="BB8" s="120" t="str">
        <f t="shared" si="22"/>
        <v/>
      </c>
      <c r="BC8" s="120" t="str">
        <f t="shared" si="23"/>
        <v/>
      </c>
      <c r="BD8" s="120" t="str">
        <f t="shared" si="24"/>
        <v/>
      </c>
      <c r="BE8" s="129" t="str">
        <f t="shared" si="25"/>
        <v/>
      </c>
      <c r="BF8" s="120"/>
      <c r="BG8" s="129" t="str">
        <f>IFERROR(RANK(BE8,$BE$3:$BE$502,0)+COUNTIF($BE$3:BE8,BE8)-1, "")</f>
        <v/>
      </c>
      <c r="BI8" s="125">
        <f>BB2</f>
        <v>0</v>
      </c>
      <c r="BJ8" s="44">
        <f>COUNTIF($BB$3:$BB$502, "&gt;0")</f>
        <v>0</v>
      </c>
      <c r="BK8" s="44">
        <f>SUM($BB$3:$BB$502)</f>
        <v>0</v>
      </c>
      <c r="BM8" s="127">
        <f>SUM($AX$3:$BD$502)</f>
        <v>0</v>
      </c>
    </row>
    <row r="9" spans="1:66" x14ac:dyDescent="0.25">
      <c r="A9" s="44">
        <v>7</v>
      </c>
      <c r="B9" s="32" t="str">
        <f>IF('Birding Tally List'!D16="", "", 'Birding Tally List'!D16)</f>
        <v/>
      </c>
      <c r="C9" s="45">
        <f>IF('Birding Tally List'!G16="", 0, 'Birding Tally List'!G16)</f>
        <v>0</v>
      </c>
      <c r="D9" s="46">
        <f>IF('Birding Tally List'!H16="", 0, 'Birding Tally List'!H16)</f>
        <v>0</v>
      </c>
      <c r="E9" s="46">
        <f>IF('Birding Tally List'!I16="", 0, 'Birding Tally List'!I16)</f>
        <v>0</v>
      </c>
      <c r="F9" s="46">
        <f>IF('Birding Tally List'!J16="", 0, 'Birding Tally List'!J16)</f>
        <v>0</v>
      </c>
      <c r="G9" s="46">
        <f>IF('Birding Tally List'!K16="", 0, 'Birding Tally List'!K16)</f>
        <v>0</v>
      </c>
      <c r="H9" s="46">
        <f>IF('Birding Tally List'!L16="", 0, 'Birding Tally List'!L16)</f>
        <v>0</v>
      </c>
      <c r="I9" s="47">
        <f>IF('Birding Tally List'!M16="", 0, 'Birding Tally List'!M16)</f>
        <v>0</v>
      </c>
      <c r="J9" s="48">
        <f t="shared" si="5"/>
        <v>0</v>
      </c>
      <c r="L9" s="49" t="str">
        <f t="shared" si="6"/>
        <v/>
      </c>
      <c r="M9" s="48">
        <f t="shared" si="7"/>
        <v>0</v>
      </c>
      <c r="O9" s="60">
        <f>I2</f>
        <v>0</v>
      </c>
      <c r="P9" s="61">
        <f>I503</f>
        <v>0</v>
      </c>
      <c r="Q9" s="62">
        <f>COUNTIF($I$3:$I$502, "&gt;0")</f>
        <v>0</v>
      </c>
      <c r="R9" s="59"/>
      <c r="U9" s="59"/>
      <c r="W9" s="52" t="str">
        <f t="shared" si="9"/>
        <v/>
      </c>
      <c r="X9" s="53" t="str">
        <f t="shared" si="2"/>
        <v/>
      </c>
      <c r="Z9" s="54">
        <f>RANK(M9,$M$3:$M$502,0)+COUNTIF($M$3:M9,M9)-1</f>
        <v>7</v>
      </c>
      <c r="AA9" s="44">
        <v>7</v>
      </c>
      <c r="AB9" s="44">
        <f t="shared" si="10"/>
        <v>7</v>
      </c>
      <c r="AC9" s="49" t="str">
        <f t="shared" si="11"/>
        <v/>
      </c>
      <c r="AD9" s="44" t="str">
        <f>IF(INDEX($M$3:$M$502, MATCH(AB9, $A$3:$A$502, 0))&gt;0, "C7", "")</f>
        <v/>
      </c>
      <c r="AE9" s="48" t="str">
        <f t="shared" si="12"/>
        <v/>
      </c>
      <c r="AF9" s="44" t="str">
        <f t="shared" si="13"/>
        <v/>
      </c>
      <c r="AH9" s="44" t="str">
        <f t="shared" si="14"/>
        <v/>
      </c>
      <c r="AJ9" s="44" t="str">
        <f>IF('Birding Tally List'!E16="", "", 'Birding Tally List'!E16)</f>
        <v/>
      </c>
      <c r="AL9" s="49" t="s">
        <v>35</v>
      </c>
      <c r="AM9" s="48" t="e">
        <f t="shared" si="15"/>
        <v>#N/A</v>
      </c>
      <c r="AN9" s="45" t="e">
        <f t="shared" si="16"/>
        <v>#N/A</v>
      </c>
      <c r="AO9" s="46" t="e">
        <f t="shared" si="3"/>
        <v>#N/A</v>
      </c>
      <c r="AP9" s="46" t="e">
        <f t="shared" si="3"/>
        <v>#N/A</v>
      </c>
      <c r="AQ9" s="46" t="e">
        <f t="shared" si="3"/>
        <v>#N/A</v>
      </c>
      <c r="AR9" s="46" t="e">
        <f t="shared" si="3"/>
        <v>#N/A</v>
      </c>
      <c r="AS9" s="46" t="e">
        <f t="shared" si="3"/>
        <v>#N/A</v>
      </c>
      <c r="AT9" s="47" t="e">
        <f t="shared" si="3"/>
        <v>#N/A</v>
      </c>
      <c r="AV9" s="93" t="str">
        <f>IF('Birding Tally List'!F16="", "", 'Birding Tally List'!F16)</f>
        <v/>
      </c>
      <c r="AW9" s="93" t="str">
        <f t="shared" si="17"/>
        <v/>
      </c>
      <c r="AX9" s="119" t="str">
        <f t="shared" si="18"/>
        <v/>
      </c>
      <c r="AY9" s="120" t="str">
        <f t="shared" si="19"/>
        <v/>
      </c>
      <c r="AZ9" s="120" t="str">
        <f t="shared" si="20"/>
        <v/>
      </c>
      <c r="BA9" s="120" t="str">
        <f t="shared" si="21"/>
        <v/>
      </c>
      <c r="BB9" s="120" t="str">
        <f t="shared" si="22"/>
        <v/>
      </c>
      <c r="BC9" s="120" t="str">
        <f t="shared" si="23"/>
        <v/>
      </c>
      <c r="BD9" s="120" t="str">
        <f t="shared" si="24"/>
        <v/>
      </c>
      <c r="BE9" s="129" t="str">
        <f t="shared" si="25"/>
        <v/>
      </c>
      <c r="BF9" s="120"/>
      <c r="BG9" s="129" t="str">
        <f>IFERROR(RANK(BE9,$BE$3:$BE$502,0)+COUNTIF($BE$3:BE9,BE9)-1, "")</f>
        <v/>
      </c>
      <c r="BI9" s="125">
        <f>BC2</f>
        <v>0</v>
      </c>
      <c r="BJ9" s="44">
        <f>COUNTIF($BC$3:$BC$502, "&gt;0")</f>
        <v>0</v>
      </c>
      <c r="BK9" s="44">
        <f>SUM($BC$3:$BC$502)</f>
        <v>0</v>
      </c>
    </row>
    <row r="10" spans="1:66" x14ac:dyDescent="0.25">
      <c r="A10" s="44">
        <v>8</v>
      </c>
      <c r="B10" s="32" t="str">
        <f>IF('Birding Tally List'!D17="", "", 'Birding Tally List'!D17)</f>
        <v/>
      </c>
      <c r="C10" s="45">
        <f>IF('Birding Tally List'!G17="", 0, 'Birding Tally List'!G17)</f>
        <v>0</v>
      </c>
      <c r="D10" s="46">
        <f>IF('Birding Tally List'!H17="", 0, 'Birding Tally List'!H17)</f>
        <v>0</v>
      </c>
      <c r="E10" s="46">
        <f>IF('Birding Tally List'!I17="", 0, 'Birding Tally List'!I17)</f>
        <v>0</v>
      </c>
      <c r="F10" s="46">
        <f>IF('Birding Tally List'!J17="", 0, 'Birding Tally List'!J17)</f>
        <v>0</v>
      </c>
      <c r="G10" s="46">
        <f>IF('Birding Tally List'!K17="", 0, 'Birding Tally List'!K17)</f>
        <v>0</v>
      </c>
      <c r="H10" s="46">
        <f>IF('Birding Tally List'!L17="", 0, 'Birding Tally List'!L17)</f>
        <v>0</v>
      </c>
      <c r="I10" s="47">
        <f>IF('Birding Tally List'!M17="", 0, 'Birding Tally List'!M17)</f>
        <v>0</v>
      </c>
      <c r="J10" s="48">
        <f t="shared" si="5"/>
        <v>0</v>
      </c>
      <c r="L10" s="49" t="str">
        <f t="shared" si="6"/>
        <v/>
      </c>
      <c r="M10" s="48">
        <f t="shared" si="7"/>
        <v>0</v>
      </c>
      <c r="O10" s="59"/>
      <c r="P10" s="59"/>
      <c r="Q10" s="59"/>
      <c r="R10" s="59"/>
      <c r="S10" s="59"/>
      <c r="T10" s="59"/>
      <c r="U10" s="59"/>
      <c r="W10" s="52" t="str">
        <f t="shared" si="9"/>
        <v/>
      </c>
      <c r="X10" s="53" t="str">
        <f t="shared" si="2"/>
        <v/>
      </c>
      <c r="Z10" s="54">
        <f>RANK(M10,$M$3:$M$502,0)+COUNTIF($M$3:M10,M10)-1</f>
        <v>8</v>
      </c>
      <c r="AA10" s="44">
        <v>8</v>
      </c>
      <c r="AB10" s="44">
        <f t="shared" si="10"/>
        <v>8</v>
      </c>
      <c r="AC10" s="49" t="str">
        <f t="shared" si="11"/>
        <v/>
      </c>
      <c r="AD10" s="44" t="str">
        <f>IF(INDEX($M$3:$M$502, MATCH(AB10, $A$3:$A$502, 0))&gt;0, "C8", "")</f>
        <v/>
      </c>
      <c r="AE10" s="48" t="str">
        <f t="shared" si="12"/>
        <v/>
      </c>
      <c r="AF10" s="44" t="str">
        <f t="shared" si="13"/>
        <v/>
      </c>
      <c r="AH10" s="44" t="str">
        <f t="shared" si="14"/>
        <v/>
      </c>
      <c r="AJ10" s="44" t="str">
        <f>IF('Birding Tally List'!E17="", "", 'Birding Tally List'!E17)</f>
        <v/>
      </c>
      <c r="AL10" s="49" t="s">
        <v>36</v>
      </c>
      <c r="AM10" s="48" t="e">
        <f t="shared" si="15"/>
        <v>#N/A</v>
      </c>
      <c r="AN10" s="45" t="e">
        <f t="shared" si="16"/>
        <v>#N/A</v>
      </c>
      <c r="AO10" s="46" t="e">
        <f t="shared" si="3"/>
        <v>#N/A</v>
      </c>
      <c r="AP10" s="46" t="e">
        <f t="shared" si="3"/>
        <v>#N/A</v>
      </c>
      <c r="AQ10" s="46" t="e">
        <f t="shared" si="3"/>
        <v>#N/A</v>
      </c>
      <c r="AR10" s="46" t="e">
        <f t="shared" si="3"/>
        <v>#N/A</v>
      </c>
      <c r="AS10" s="46" t="e">
        <f t="shared" si="3"/>
        <v>#N/A</v>
      </c>
      <c r="AT10" s="47" t="e">
        <f t="shared" si="3"/>
        <v>#N/A</v>
      </c>
      <c r="AV10" s="93" t="str">
        <f>IF('Birding Tally List'!F17="", "", 'Birding Tally List'!F17)</f>
        <v/>
      </c>
      <c r="AW10" s="93" t="str">
        <f t="shared" si="17"/>
        <v/>
      </c>
      <c r="AX10" s="119" t="str">
        <f t="shared" si="18"/>
        <v/>
      </c>
      <c r="AY10" s="120" t="str">
        <f t="shared" si="19"/>
        <v/>
      </c>
      <c r="AZ10" s="120" t="str">
        <f t="shared" si="20"/>
        <v/>
      </c>
      <c r="BA10" s="120" t="str">
        <f t="shared" si="21"/>
        <v/>
      </c>
      <c r="BB10" s="120" t="str">
        <f t="shared" si="22"/>
        <v/>
      </c>
      <c r="BC10" s="120" t="str">
        <f t="shared" si="23"/>
        <v/>
      </c>
      <c r="BD10" s="120" t="str">
        <f t="shared" si="24"/>
        <v/>
      </c>
      <c r="BE10" s="129" t="str">
        <f t="shared" si="25"/>
        <v/>
      </c>
      <c r="BF10" s="120"/>
      <c r="BG10" s="129" t="str">
        <f>IFERROR(RANK(BE10,$BE$3:$BE$502,0)+COUNTIF($BE$3:BE10,BE10)-1, "")</f>
        <v/>
      </c>
      <c r="BI10" s="126">
        <f>BD2</f>
        <v>0</v>
      </c>
      <c r="BJ10" s="71">
        <f>COUNTIF($BD$3:$BD$502, "&gt;0")</f>
        <v>0</v>
      </c>
      <c r="BK10" s="71">
        <f>SUM($BD$3:$BD$502)</f>
        <v>0</v>
      </c>
    </row>
    <row r="11" spans="1:66" x14ac:dyDescent="0.25">
      <c r="A11" s="44">
        <v>9</v>
      </c>
      <c r="B11" s="32" t="str">
        <f>IF('Birding Tally List'!D18="", "", 'Birding Tally List'!D18)</f>
        <v/>
      </c>
      <c r="C11" s="45">
        <f>IF('Birding Tally List'!G18="", 0, 'Birding Tally List'!G18)</f>
        <v>0</v>
      </c>
      <c r="D11" s="46">
        <f>IF('Birding Tally List'!H18="", 0, 'Birding Tally List'!H18)</f>
        <v>0</v>
      </c>
      <c r="E11" s="46">
        <f>IF('Birding Tally List'!I18="", 0, 'Birding Tally List'!I18)</f>
        <v>0</v>
      </c>
      <c r="F11" s="46">
        <f>IF('Birding Tally List'!J18="", 0, 'Birding Tally List'!J18)</f>
        <v>0</v>
      </c>
      <c r="G11" s="46">
        <f>IF('Birding Tally List'!K18="", 0, 'Birding Tally List'!K18)</f>
        <v>0</v>
      </c>
      <c r="H11" s="46">
        <f>IF('Birding Tally List'!L18="", 0, 'Birding Tally List'!L18)</f>
        <v>0</v>
      </c>
      <c r="I11" s="47">
        <f>IF('Birding Tally List'!M18="", 0, 'Birding Tally List'!M18)</f>
        <v>0</v>
      </c>
      <c r="J11" s="48">
        <f t="shared" si="5"/>
        <v>0</v>
      </c>
      <c r="L11" s="49" t="str">
        <f t="shared" si="6"/>
        <v/>
      </c>
      <c r="M11" s="48">
        <f t="shared" si="7"/>
        <v>0</v>
      </c>
      <c r="O11" s="59"/>
      <c r="P11" s="59"/>
      <c r="Q11" s="59"/>
      <c r="R11" s="59"/>
      <c r="S11" s="59"/>
      <c r="T11" s="59"/>
      <c r="U11" s="59"/>
      <c r="W11" s="52" t="str">
        <f t="shared" si="9"/>
        <v/>
      </c>
      <c r="X11" s="53" t="str">
        <f t="shared" si="2"/>
        <v/>
      </c>
      <c r="Z11" s="54">
        <f>RANK(M11,$M$3:$M$502,0)+COUNTIF($M$3:M11,M11)-1</f>
        <v>9</v>
      </c>
      <c r="AA11" s="44">
        <v>9</v>
      </c>
      <c r="AB11" s="44">
        <f t="shared" si="10"/>
        <v>9</v>
      </c>
      <c r="AC11" s="49" t="str">
        <f t="shared" si="11"/>
        <v/>
      </c>
      <c r="AD11" s="44" t="str">
        <f>IF(INDEX($M$3:$M$502, MATCH(AB11, $A$3:$A$502, 0))&gt;0, "C9", "")</f>
        <v/>
      </c>
      <c r="AE11" s="48" t="str">
        <f t="shared" si="12"/>
        <v/>
      </c>
      <c r="AF11" s="44" t="str">
        <f t="shared" si="13"/>
        <v/>
      </c>
      <c r="AH11" s="44" t="str">
        <f t="shared" si="14"/>
        <v/>
      </c>
      <c r="AJ11" s="44" t="str">
        <f>IF('Birding Tally List'!E18="", "", 'Birding Tally List'!E18)</f>
        <v/>
      </c>
      <c r="AL11" s="49" t="s">
        <v>37</v>
      </c>
      <c r="AM11" s="48" t="e">
        <f t="shared" si="15"/>
        <v>#N/A</v>
      </c>
      <c r="AN11" s="45" t="e">
        <f t="shared" si="16"/>
        <v>#N/A</v>
      </c>
      <c r="AO11" s="46" t="e">
        <f t="shared" si="3"/>
        <v>#N/A</v>
      </c>
      <c r="AP11" s="46" t="e">
        <f t="shared" si="3"/>
        <v>#N/A</v>
      </c>
      <c r="AQ11" s="46" t="e">
        <f t="shared" si="3"/>
        <v>#N/A</v>
      </c>
      <c r="AR11" s="46" t="e">
        <f t="shared" si="3"/>
        <v>#N/A</v>
      </c>
      <c r="AS11" s="46" t="e">
        <f t="shared" si="3"/>
        <v>#N/A</v>
      </c>
      <c r="AT11" s="47" t="e">
        <f t="shared" si="3"/>
        <v>#N/A</v>
      </c>
      <c r="AV11" s="93" t="str">
        <f>IF('Birding Tally List'!F18="", "", 'Birding Tally List'!F18)</f>
        <v/>
      </c>
      <c r="AW11" s="93" t="str">
        <f t="shared" si="17"/>
        <v/>
      </c>
      <c r="AX11" s="119" t="str">
        <f t="shared" si="18"/>
        <v/>
      </c>
      <c r="AY11" s="120" t="str">
        <f t="shared" si="19"/>
        <v/>
      </c>
      <c r="AZ11" s="120" t="str">
        <f t="shared" si="20"/>
        <v/>
      </c>
      <c r="BA11" s="120" t="str">
        <f t="shared" si="21"/>
        <v/>
      </c>
      <c r="BB11" s="120" t="str">
        <f t="shared" si="22"/>
        <v/>
      </c>
      <c r="BC11" s="120" t="str">
        <f t="shared" si="23"/>
        <v/>
      </c>
      <c r="BD11" s="120" t="str">
        <f t="shared" si="24"/>
        <v/>
      </c>
      <c r="BE11" s="129" t="str">
        <f t="shared" si="25"/>
        <v/>
      </c>
      <c r="BF11" s="120"/>
      <c r="BG11" s="129" t="str">
        <f>IFERROR(RANK(BE11,$BE$3:$BE$502,0)+COUNTIF($BE$3:BE11,BE11)-1, "")</f>
        <v/>
      </c>
    </row>
    <row r="12" spans="1:66" x14ac:dyDescent="0.25">
      <c r="A12" s="44">
        <v>10</v>
      </c>
      <c r="B12" s="32" t="str">
        <f>IF('Birding Tally List'!D19="", "", 'Birding Tally List'!D19)</f>
        <v/>
      </c>
      <c r="C12" s="45">
        <f>IF('Birding Tally List'!G19="", 0, 'Birding Tally List'!G19)</f>
        <v>0</v>
      </c>
      <c r="D12" s="46">
        <f>IF('Birding Tally List'!H19="", 0, 'Birding Tally List'!H19)</f>
        <v>0</v>
      </c>
      <c r="E12" s="46">
        <f>IF('Birding Tally List'!I19="", 0, 'Birding Tally List'!I19)</f>
        <v>0</v>
      </c>
      <c r="F12" s="46">
        <f>IF('Birding Tally List'!J19="", 0, 'Birding Tally List'!J19)</f>
        <v>0</v>
      </c>
      <c r="G12" s="46">
        <f>IF('Birding Tally List'!K19="", 0, 'Birding Tally List'!K19)</f>
        <v>0</v>
      </c>
      <c r="H12" s="46">
        <f>IF('Birding Tally List'!L19="", 0, 'Birding Tally List'!L19)</f>
        <v>0</v>
      </c>
      <c r="I12" s="47">
        <f>IF('Birding Tally List'!M19="", 0, 'Birding Tally List'!M19)</f>
        <v>0</v>
      </c>
      <c r="J12" s="48">
        <f t="shared" si="5"/>
        <v>0</v>
      </c>
      <c r="L12" s="49" t="str">
        <f t="shared" si="6"/>
        <v/>
      </c>
      <c r="M12" s="48">
        <f t="shared" si="7"/>
        <v>0</v>
      </c>
      <c r="O12" s="59"/>
      <c r="P12" s="59"/>
      <c r="Q12" s="59"/>
      <c r="R12" s="59"/>
      <c r="S12" s="59"/>
      <c r="T12" s="59"/>
      <c r="U12" s="59"/>
      <c r="W12" s="52" t="str">
        <f t="shared" si="9"/>
        <v/>
      </c>
      <c r="X12" s="53" t="str">
        <f t="shared" si="2"/>
        <v/>
      </c>
      <c r="Z12" s="54">
        <f>RANK(M12,$M$3:$M$502,0)+COUNTIF($M$3:M12,M12)-1</f>
        <v>10</v>
      </c>
      <c r="AA12" s="44">
        <v>10</v>
      </c>
      <c r="AB12" s="44">
        <f t="shared" si="10"/>
        <v>10</v>
      </c>
      <c r="AC12" s="49" t="str">
        <f t="shared" si="11"/>
        <v/>
      </c>
      <c r="AD12" s="44" t="str">
        <f>IF(INDEX($M$3:$M$502, MATCH(AB12, $A$3:$A$502, 0))&gt;0, "C10", "")</f>
        <v/>
      </c>
      <c r="AE12" s="48" t="str">
        <f t="shared" si="12"/>
        <v/>
      </c>
      <c r="AF12" s="44" t="str">
        <f t="shared" si="13"/>
        <v/>
      </c>
      <c r="AH12" s="44" t="str">
        <f t="shared" si="14"/>
        <v/>
      </c>
      <c r="AJ12" s="44" t="str">
        <f>IF('Birding Tally List'!E19="", "", 'Birding Tally List'!E19)</f>
        <v/>
      </c>
      <c r="AL12" s="63" t="s">
        <v>38</v>
      </c>
      <c r="AM12" s="62" t="e">
        <f t="shared" si="15"/>
        <v>#N/A</v>
      </c>
      <c r="AN12" s="64" t="e">
        <f t="shared" si="16"/>
        <v>#N/A</v>
      </c>
      <c r="AO12" s="65" t="e">
        <f t="shared" si="3"/>
        <v>#N/A</v>
      </c>
      <c r="AP12" s="65" t="e">
        <f t="shared" si="3"/>
        <v>#N/A</v>
      </c>
      <c r="AQ12" s="65" t="e">
        <f t="shared" si="3"/>
        <v>#N/A</v>
      </c>
      <c r="AR12" s="65" t="e">
        <f t="shared" si="3"/>
        <v>#N/A</v>
      </c>
      <c r="AS12" s="65" t="e">
        <f t="shared" si="3"/>
        <v>#N/A</v>
      </c>
      <c r="AT12" s="66" t="e">
        <f t="shared" si="3"/>
        <v>#N/A</v>
      </c>
      <c r="AV12" s="93" t="str">
        <f>IF('Birding Tally List'!F19="", "", 'Birding Tally List'!F19)</f>
        <v/>
      </c>
      <c r="AW12" s="93" t="str">
        <f t="shared" si="17"/>
        <v/>
      </c>
      <c r="AX12" s="119" t="str">
        <f t="shared" si="18"/>
        <v/>
      </c>
      <c r="AY12" s="120" t="str">
        <f t="shared" si="19"/>
        <v/>
      </c>
      <c r="AZ12" s="120" t="str">
        <f t="shared" si="20"/>
        <v/>
      </c>
      <c r="BA12" s="120" t="str">
        <f t="shared" si="21"/>
        <v/>
      </c>
      <c r="BB12" s="120" t="str">
        <f t="shared" si="22"/>
        <v/>
      </c>
      <c r="BC12" s="120" t="str">
        <f t="shared" si="23"/>
        <v/>
      </c>
      <c r="BD12" s="120" t="str">
        <f t="shared" si="24"/>
        <v/>
      </c>
      <c r="BE12" s="129" t="str">
        <f t="shared" si="25"/>
        <v/>
      </c>
      <c r="BF12" s="120"/>
      <c r="BG12" s="129" t="str">
        <f>IFERROR(RANK(BE12,$BE$3:$BE$502,0)+COUNTIF($BE$3:BE12,BE12)-1, "")</f>
        <v/>
      </c>
    </row>
    <row r="13" spans="1:66" x14ac:dyDescent="0.25">
      <c r="A13" s="44">
        <v>11</v>
      </c>
      <c r="B13" s="32" t="str">
        <f>IF('Birding Tally List'!D20="", "", 'Birding Tally List'!D20)</f>
        <v/>
      </c>
      <c r="C13" s="45">
        <f>IF('Birding Tally List'!G20="", 0, 'Birding Tally List'!G20)</f>
        <v>0</v>
      </c>
      <c r="D13" s="46">
        <f>IF('Birding Tally List'!H20="", 0, 'Birding Tally List'!H20)</f>
        <v>0</v>
      </c>
      <c r="E13" s="46">
        <f>IF('Birding Tally List'!I20="", 0, 'Birding Tally List'!I20)</f>
        <v>0</v>
      </c>
      <c r="F13" s="46">
        <f>IF('Birding Tally List'!J20="", 0, 'Birding Tally List'!J20)</f>
        <v>0</v>
      </c>
      <c r="G13" s="46">
        <f>IF('Birding Tally List'!K20="", 0, 'Birding Tally List'!K20)</f>
        <v>0</v>
      </c>
      <c r="H13" s="46">
        <f>IF('Birding Tally List'!L20="", 0, 'Birding Tally List'!L20)</f>
        <v>0</v>
      </c>
      <c r="I13" s="47">
        <f>IF('Birding Tally List'!M20="", 0, 'Birding Tally List'!M20)</f>
        <v>0</v>
      </c>
      <c r="J13" s="48">
        <f t="shared" si="5"/>
        <v>0</v>
      </c>
      <c r="L13" s="49" t="str">
        <f t="shared" si="6"/>
        <v/>
      </c>
      <c r="M13" s="48">
        <f t="shared" si="7"/>
        <v>0</v>
      </c>
      <c r="O13" s="59"/>
      <c r="P13" s="59"/>
      <c r="Q13" s="59"/>
      <c r="R13" s="59"/>
      <c r="S13" s="59"/>
      <c r="T13" s="59"/>
      <c r="U13" s="59"/>
      <c r="W13" s="52" t="str">
        <f t="shared" si="9"/>
        <v/>
      </c>
      <c r="X13" s="53" t="str">
        <f t="shared" si="2"/>
        <v/>
      </c>
      <c r="Z13" s="54">
        <f>RANK(M13,$M$3:$M$502,0)+COUNTIF($M$3:M13,M13)-1</f>
        <v>11</v>
      </c>
      <c r="AA13" s="44">
        <v>11</v>
      </c>
      <c r="AB13" s="44">
        <f t="shared" si="10"/>
        <v>11</v>
      </c>
      <c r="AC13" s="44" t="str">
        <f t="shared" si="11"/>
        <v/>
      </c>
      <c r="AD13" s="44"/>
      <c r="AE13" s="44" t="str">
        <f t="shared" si="12"/>
        <v/>
      </c>
      <c r="AF13" s="44" t="str">
        <f t="shared" si="13"/>
        <v/>
      </c>
      <c r="AH13" s="44" t="str">
        <f t="shared" si="14"/>
        <v/>
      </c>
      <c r="AJ13" s="44" t="str">
        <f>IF('Birding Tally List'!E20="", "", 'Birding Tally List'!E20)</f>
        <v/>
      </c>
      <c r="AL13" s="49" t="s">
        <v>39</v>
      </c>
      <c r="AM13" s="48" t="e">
        <f>INDEX($AB$3:$AB$502, MATCH(AL13, $AE$3:$AE$502, 0))</f>
        <v>#N/A</v>
      </c>
      <c r="AN13" s="45" t="e">
        <f t="shared" si="16"/>
        <v>#N/A</v>
      </c>
      <c r="AO13" s="46" t="e">
        <f t="shared" si="3"/>
        <v>#N/A</v>
      </c>
      <c r="AP13" s="46" t="e">
        <f t="shared" si="3"/>
        <v>#N/A</v>
      </c>
      <c r="AQ13" s="46" t="e">
        <f t="shared" si="3"/>
        <v>#N/A</v>
      </c>
      <c r="AR13" s="46" t="e">
        <f t="shared" si="3"/>
        <v>#N/A</v>
      </c>
      <c r="AS13" s="46" t="e">
        <f t="shared" si="3"/>
        <v>#N/A</v>
      </c>
      <c r="AT13" s="47" t="e">
        <f t="shared" si="3"/>
        <v>#N/A</v>
      </c>
      <c r="AV13" s="93" t="str">
        <f>IF('Birding Tally List'!F20="", "", 'Birding Tally List'!F20)</f>
        <v/>
      </c>
      <c r="AW13" s="93" t="str">
        <f t="shared" si="17"/>
        <v/>
      </c>
      <c r="AX13" s="119" t="str">
        <f t="shared" si="18"/>
        <v/>
      </c>
      <c r="AY13" s="120" t="str">
        <f t="shared" si="19"/>
        <v/>
      </c>
      <c r="AZ13" s="120" t="str">
        <f t="shared" si="20"/>
        <v/>
      </c>
      <c r="BA13" s="120" t="str">
        <f t="shared" si="21"/>
        <v/>
      </c>
      <c r="BB13" s="120" t="str">
        <f t="shared" si="22"/>
        <v/>
      </c>
      <c r="BC13" s="120" t="str">
        <f t="shared" si="23"/>
        <v/>
      </c>
      <c r="BD13" s="120" t="str">
        <f t="shared" si="24"/>
        <v/>
      </c>
      <c r="BE13" s="129" t="str">
        <f t="shared" si="25"/>
        <v/>
      </c>
      <c r="BF13" s="120"/>
      <c r="BG13" s="129" t="str">
        <f>IFERROR(RANK(BE13,$BE$3:$BE$502,0)+COUNTIF($BE$3:BE13,BE13)-1, "")</f>
        <v/>
      </c>
    </row>
    <row r="14" spans="1:66" x14ac:dyDescent="0.25">
      <c r="A14" s="44">
        <v>12</v>
      </c>
      <c r="B14" s="32" t="str">
        <f>IF('Birding Tally List'!D21="", "", 'Birding Tally List'!D21)</f>
        <v/>
      </c>
      <c r="C14" s="45">
        <f>IF('Birding Tally List'!G21="", 0, 'Birding Tally List'!G21)</f>
        <v>0</v>
      </c>
      <c r="D14" s="46">
        <f>IF('Birding Tally List'!H21="", 0, 'Birding Tally List'!H21)</f>
        <v>0</v>
      </c>
      <c r="E14" s="46">
        <f>IF('Birding Tally List'!I21="", 0, 'Birding Tally List'!I21)</f>
        <v>0</v>
      </c>
      <c r="F14" s="46">
        <f>IF('Birding Tally List'!J21="", 0, 'Birding Tally List'!J21)</f>
        <v>0</v>
      </c>
      <c r="G14" s="46">
        <f>IF('Birding Tally List'!K21="", 0, 'Birding Tally List'!K21)</f>
        <v>0</v>
      </c>
      <c r="H14" s="46">
        <f>IF('Birding Tally List'!L21="", 0, 'Birding Tally List'!L21)</f>
        <v>0</v>
      </c>
      <c r="I14" s="47">
        <f>IF('Birding Tally List'!M21="", 0, 'Birding Tally List'!M21)</f>
        <v>0</v>
      </c>
      <c r="J14" s="48">
        <f t="shared" si="5"/>
        <v>0</v>
      </c>
      <c r="L14" s="49" t="str">
        <f t="shared" si="6"/>
        <v/>
      </c>
      <c r="M14" s="48">
        <f t="shared" si="7"/>
        <v>0</v>
      </c>
      <c r="O14" s="59"/>
      <c r="P14" s="59"/>
      <c r="Q14" s="59"/>
      <c r="R14" s="59"/>
      <c r="S14" s="59"/>
      <c r="T14" s="59"/>
      <c r="U14" s="59"/>
      <c r="W14" s="52" t="str">
        <f t="shared" si="9"/>
        <v/>
      </c>
      <c r="X14" s="53" t="str">
        <f t="shared" si="2"/>
        <v/>
      </c>
      <c r="Z14" s="54">
        <f>RANK(M14,$M$3:$M$502,0)+COUNTIF($M$3:M14,M14)-1</f>
        <v>12</v>
      </c>
      <c r="AA14" s="44">
        <v>12</v>
      </c>
      <c r="AB14" s="44">
        <f t="shared" si="10"/>
        <v>12</v>
      </c>
      <c r="AC14" s="44" t="str">
        <f t="shared" si="11"/>
        <v/>
      </c>
      <c r="AD14" s="44"/>
      <c r="AE14" s="44" t="str">
        <f t="shared" si="12"/>
        <v/>
      </c>
      <c r="AF14" s="44" t="str">
        <f t="shared" si="13"/>
        <v/>
      </c>
      <c r="AH14" s="44" t="str">
        <f t="shared" si="14"/>
        <v/>
      </c>
      <c r="AJ14" s="44" t="str">
        <f>IF('Birding Tally List'!E21="", "", 'Birding Tally List'!E21)</f>
        <v/>
      </c>
      <c r="AL14" s="49" t="s">
        <v>40</v>
      </c>
      <c r="AM14" s="48" t="e">
        <f t="shared" ref="AM14:AM22" si="26">INDEX($AB$3:$AB$502, MATCH(AL14, $AE$3:$AE$502, 0))</f>
        <v>#N/A</v>
      </c>
      <c r="AN14" s="45" t="e">
        <f t="shared" si="16"/>
        <v>#N/A</v>
      </c>
      <c r="AO14" s="46" t="e">
        <f t="shared" si="3"/>
        <v>#N/A</v>
      </c>
      <c r="AP14" s="46" t="e">
        <f t="shared" si="3"/>
        <v>#N/A</v>
      </c>
      <c r="AQ14" s="46" t="e">
        <f t="shared" si="3"/>
        <v>#N/A</v>
      </c>
      <c r="AR14" s="46" t="e">
        <f t="shared" si="3"/>
        <v>#N/A</v>
      </c>
      <c r="AS14" s="46" t="e">
        <f t="shared" si="3"/>
        <v>#N/A</v>
      </c>
      <c r="AT14" s="47" t="e">
        <f t="shared" si="3"/>
        <v>#N/A</v>
      </c>
      <c r="AV14" s="93" t="str">
        <f>IF('Birding Tally List'!F21="", "", 'Birding Tally List'!F21)</f>
        <v/>
      </c>
      <c r="AW14" s="93" t="str">
        <f t="shared" si="17"/>
        <v/>
      </c>
      <c r="AX14" s="119" t="str">
        <f t="shared" si="18"/>
        <v/>
      </c>
      <c r="AY14" s="120" t="str">
        <f t="shared" si="19"/>
        <v/>
      </c>
      <c r="AZ14" s="120" t="str">
        <f t="shared" si="20"/>
        <v/>
      </c>
      <c r="BA14" s="120" t="str">
        <f t="shared" si="21"/>
        <v/>
      </c>
      <c r="BB14" s="120" t="str">
        <f t="shared" si="22"/>
        <v/>
      </c>
      <c r="BC14" s="120" t="str">
        <f t="shared" si="23"/>
        <v/>
      </c>
      <c r="BD14" s="120" t="str">
        <f t="shared" si="24"/>
        <v/>
      </c>
      <c r="BE14" s="129" t="str">
        <f t="shared" si="25"/>
        <v/>
      </c>
      <c r="BF14" s="120"/>
      <c r="BG14" s="129" t="str">
        <f>IFERROR(RANK(BE14,$BE$3:$BE$502,0)+COUNTIF($BE$3:BE14,BE14)-1, "")</f>
        <v/>
      </c>
    </row>
    <row r="15" spans="1:66" x14ac:dyDescent="0.25">
      <c r="A15" s="44">
        <v>13</v>
      </c>
      <c r="B15" s="32" t="str">
        <f>IF('Birding Tally List'!D22="", "", 'Birding Tally List'!D22)</f>
        <v/>
      </c>
      <c r="C15" s="45">
        <f>IF('Birding Tally List'!G22="", 0, 'Birding Tally List'!G22)</f>
        <v>0</v>
      </c>
      <c r="D15" s="46">
        <f>IF('Birding Tally List'!H22="", 0, 'Birding Tally List'!H22)</f>
        <v>0</v>
      </c>
      <c r="E15" s="46">
        <f>IF('Birding Tally List'!I22="", 0, 'Birding Tally List'!I22)</f>
        <v>0</v>
      </c>
      <c r="F15" s="46">
        <f>IF('Birding Tally List'!J22="", 0, 'Birding Tally List'!J22)</f>
        <v>0</v>
      </c>
      <c r="G15" s="46">
        <f>IF('Birding Tally List'!K22="", 0, 'Birding Tally List'!K22)</f>
        <v>0</v>
      </c>
      <c r="H15" s="46">
        <f>IF('Birding Tally List'!L22="", 0, 'Birding Tally List'!L22)</f>
        <v>0</v>
      </c>
      <c r="I15" s="47">
        <f>IF('Birding Tally List'!M22="", 0, 'Birding Tally List'!M22)</f>
        <v>0</v>
      </c>
      <c r="J15" s="48">
        <f t="shared" si="5"/>
        <v>0</v>
      </c>
      <c r="L15" s="49" t="str">
        <f t="shared" si="6"/>
        <v/>
      </c>
      <c r="M15" s="48">
        <f t="shared" si="7"/>
        <v>0</v>
      </c>
      <c r="O15" s="59"/>
      <c r="P15" s="59"/>
      <c r="Q15" s="59"/>
      <c r="R15" s="59"/>
      <c r="S15" s="59"/>
      <c r="T15" s="59"/>
      <c r="U15" s="59"/>
      <c r="W15" s="52" t="str">
        <f t="shared" si="9"/>
        <v/>
      </c>
      <c r="X15" s="53" t="str">
        <f t="shared" si="2"/>
        <v/>
      </c>
      <c r="Z15" s="54">
        <f>RANK(M15,$M$3:$M$502,0)+COUNTIF($M$3:M15,M15)-1</f>
        <v>13</v>
      </c>
      <c r="AA15" s="44">
        <v>13</v>
      </c>
      <c r="AB15" s="44">
        <f t="shared" si="10"/>
        <v>13</v>
      </c>
      <c r="AC15" s="44" t="str">
        <f t="shared" si="11"/>
        <v/>
      </c>
      <c r="AD15" s="44"/>
      <c r="AE15" s="44" t="str">
        <f t="shared" si="12"/>
        <v/>
      </c>
      <c r="AF15" s="44" t="str">
        <f t="shared" si="13"/>
        <v/>
      </c>
      <c r="AH15" s="44" t="str">
        <f t="shared" si="14"/>
        <v/>
      </c>
      <c r="AJ15" s="44" t="str">
        <f>IF('Birding Tally List'!E22="", "", 'Birding Tally List'!E22)</f>
        <v/>
      </c>
      <c r="AL15" s="49" t="s">
        <v>41</v>
      </c>
      <c r="AM15" s="48" t="e">
        <f t="shared" si="26"/>
        <v>#N/A</v>
      </c>
      <c r="AN15" s="45" t="e">
        <f t="shared" si="16"/>
        <v>#N/A</v>
      </c>
      <c r="AO15" s="46" t="e">
        <f t="shared" si="3"/>
        <v>#N/A</v>
      </c>
      <c r="AP15" s="46" t="e">
        <f t="shared" si="3"/>
        <v>#N/A</v>
      </c>
      <c r="AQ15" s="46" t="e">
        <f t="shared" si="3"/>
        <v>#N/A</v>
      </c>
      <c r="AR15" s="46" t="e">
        <f t="shared" si="3"/>
        <v>#N/A</v>
      </c>
      <c r="AS15" s="46" t="e">
        <f t="shared" si="3"/>
        <v>#N/A</v>
      </c>
      <c r="AT15" s="47" t="e">
        <f t="shared" si="3"/>
        <v>#N/A</v>
      </c>
      <c r="AV15" s="93" t="str">
        <f>IF('Birding Tally List'!F22="", "", 'Birding Tally List'!F22)</f>
        <v/>
      </c>
      <c r="AW15" s="93" t="str">
        <f t="shared" si="17"/>
        <v/>
      </c>
      <c r="AX15" s="119" t="str">
        <f t="shared" si="18"/>
        <v/>
      </c>
      <c r="AY15" s="120" t="str">
        <f t="shared" si="19"/>
        <v/>
      </c>
      <c r="AZ15" s="120" t="str">
        <f t="shared" si="20"/>
        <v/>
      </c>
      <c r="BA15" s="120" t="str">
        <f t="shared" si="21"/>
        <v/>
      </c>
      <c r="BB15" s="120" t="str">
        <f t="shared" si="22"/>
        <v/>
      </c>
      <c r="BC15" s="120" t="str">
        <f t="shared" si="23"/>
        <v/>
      </c>
      <c r="BD15" s="120" t="str">
        <f t="shared" si="24"/>
        <v/>
      </c>
      <c r="BE15" s="129" t="str">
        <f t="shared" si="25"/>
        <v/>
      </c>
      <c r="BF15" s="120"/>
      <c r="BG15" s="129" t="str">
        <f>IFERROR(RANK(BE15,$BE$3:$BE$502,0)+COUNTIF($BE$3:BE15,BE15)-1, "")</f>
        <v/>
      </c>
    </row>
    <row r="16" spans="1:66" x14ac:dyDescent="0.25">
      <c r="A16" s="44">
        <v>14</v>
      </c>
      <c r="B16" s="32" t="str">
        <f>IF('Birding Tally List'!D23="", "", 'Birding Tally List'!D23)</f>
        <v/>
      </c>
      <c r="C16" s="45">
        <f>IF('Birding Tally List'!G23="", 0, 'Birding Tally List'!G23)</f>
        <v>0</v>
      </c>
      <c r="D16" s="46">
        <f>IF('Birding Tally List'!H23="", 0, 'Birding Tally List'!H23)</f>
        <v>0</v>
      </c>
      <c r="E16" s="46">
        <f>IF('Birding Tally List'!I23="", 0, 'Birding Tally List'!I23)</f>
        <v>0</v>
      </c>
      <c r="F16" s="46">
        <f>IF('Birding Tally List'!J23="", 0, 'Birding Tally List'!J23)</f>
        <v>0</v>
      </c>
      <c r="G16" s="46">
        <f>IF('Birding Tally List'!K23="", 0, 'Birding Tally List'!K23)</f>
        <v>0</v>
      </c>
      <c r="H16" s="46">
        <f>IF('Birding Tally List'!L23="", 0, 'Birding Tally List'!L23)</f>
        <v>0</v>
      </c>
      <c r="I16" s="47">
        <f>IF('Birding Tally List'!M23="", 0, 'Birding Tally List'!M23)</f>
        <v>0</v>
      </c>
      <c r="J16" s="48">
        <f t="shared" si="5"/>
        <v>0</v>
      </c>
      <c r="L16" s="49" t="str">
        <f t="shared" si="6"/>
        <v/>
      </c>
      <c r="M16" s="48">
        <f t="shared" si="7"/>
        <v>0</v>
      </c>
      <c r="O16" s="59"/>
      <c r="P16" s="59"/>
      <c r="Q16" s="59"/>
      <c r="R16" s="59"/>
      <c r="S16" s="59"/>
      <c r="T16" s="59"/>
      <c r="U16" s="59"/>
      <c r="W16" s="52" t="str">
        <f t="shared" si="9"/>
        <v/>
      </c>
      <c r="X16" s="53" t="str">
        <f t="shared" si="2"/>
        <v/>
      </c>
      <c r="Z16" s="54">
        <f>RANK(M16,$M$3:$M$502,0)+COUNTIF($M$3:M16,M16)-1</f>
        <v>14</v>
      </c>
      <c r="AA16" s="44">
        <v>14</v>
      </c>
      <c r="AB16" s="44">
        <f t="shared" si="10"/>
        <v>14</v>
      </c>
      <c r="AC16" s="44" t="str">
        <f t="shared" si="11"/>
        <v/>
      </c>
      <c r="AD16" s="44"/>
      <c r="AE16" s="44" t="str">
        <f t="shared" si="12"/>
        <v/>
      </c>
      <c r="AF16" s="44" t="str">
        <f t="shared" si="13"/>
        <v/>
      </c>
      <c r="AH16" s="44" t="str">
        <f t="shared" si="14"/>
        <v/>
      </c>
      <c r="AJ16" s="44" t="str">
        <f>IF('Birding Tally List'!E23="", "", 'Birding Tally List'!E23)</f>
        <v/>
      </c>
      <c r="AL16" s="49" t="s">
        <v>42</v>
      </c>
      <c r="AM16" s="48" t="e">
        <f t="shared" si="26"/>
        <v>#N/A</v>
      </c>
      <c r="AN16" s="45" t="e">
        <f t="shared" si="16"/>
        <v>#N/A</v>
      </c>
      <c r="AO16" s="46" t="e">
        <f t="shared" si="3"/>
        <v>#N/A</v>
      </c>
      <c r="AP16" s="46" t="e">
        <f t="shared" si="3"/>
        <v>#N/A</v>
      </c>
      <c r="AQ16" s="46" t="e">
        <f t="shared" si="3"/>
        <v>#N/A</v>
      </c>
      <c r="AR16" s="46" t="e">
        <f t="shared" si="3"/>
        <v>#N/A</v>
      </c>
      <c r="AS16" s="46" t="e">
        <f t="shared" si="3"/>
        <v>#N/A</v>
      </c>
      <c r="AT16" s="47" t="e">
        <f t="shared" si="3"/>
        <v>#N/A</v>
      </c>
      <c r="AV16" s="93" t="str">
        <f>IF('Birding Tally List'!F23="", "", 'Birding Tally List'!F23)</f>
        <v/>
      </c>
      <c r="AW16" s="93" t="str">
        <f t="shared" si="17"/>
        <v/>
      </c>
      <c r="AX16" s="119" t="str">
        <f t="shared" si="18"/>
        <v/>
      </c>
      <c r="AY16" s="120" t="str">
        <f t="shared" si="19"/>
        <v/>
      </c>
      <c r="AZ16" s="120" t="str">
        <f t="shared" si="20"/>
        <v/>
      </c>
      <c r="BA16" s="120" t="str">
        <f t="shared" si="21"/>
        <v/>
      </c>
      <c r="BB16" s="120" t="str">
        <f t="shared" si="22"/>
        <v/>
      </c>
      <c r="BC16" s="120" t="str">
        <f t="shared" si="23"/>
        <v/>
      </c>
      <c r="BD16" s="120" t="str">
        <f t="shared" si="24"/>
        <v/>
      </c>
      <c r="BE16" s="129" t="str">
        <f t="shared" si="25"/>
        <v/>
      </c>
      <c r="BF16" s="120"/>
      <c r="BG16" s="129" t="str">
        <f>IFERROR(RANK(BE16,$BE$3:$BE$502,0)+COUNTIF($BE$3:BE16,BE16)-1, "")</f>
        <v/>
      </c>
    </row>
    <row r="17" spans="1:59" x14ac:dyDescent="0.25">
      <c r="A17" s="44">
        <v>15</v>
      </c>
      <c r="B17" s="32" t="str">
        <f>IF('Birding Tally List'!D24="", "", 'Birding Tally List'!D24)</f>
        <v/>
      </c>
      <c r="C17" s="45">
        <f>IF('Birding Tally List'!G24="", 0, 'Birding Tally List'!G24)</f>
        <v>0</v>
      </c>
      <c r="D17" s="46">
        <f>IF('Birding Tally List'!H24="", 0, 'Birding Tally List'!H24)</f>
        <v>0</v>
      </c>
      <c r="E17" s="46">
        <f>IF('Birding Tally List'!I24="", 0, 'Birding Tally List'!I24)</f>
        <v>0</v>
      </c>
      <c r="F17" s="46">
        <f>IF('Birding Tally List'!J24="", 0, 'Birding Tally List'!J24)</f>
        <v>0</v>
      </c>
      <c r="G17" s="46">
        <f>IF('Birding Tally List'!K24="", 0, 'Birding Tally List'!K24)</f>
        <v>0</v>
      </c>
      <c r="H17" s="46">
        <f>IF('Birding Tally List'!L24="", 0, 'Birding Tally List'!L24)</f>
        <v>0</v>
      </c>
      <c r="I17" s="47">
        <f>IF('Birding Tally List'!M24="", 0, 'Birding Tally List'!M24)</f>
        <v>0</v>
      </c>
      <c r="J17" s="48">
        <f t="shared" si="5"/>
        <v>0</v>
      </c>
      <c r="L17" s="49" t="str">
        <f t="shared" si="6"/>
        <v/>
      </c>
      <c r="M17" s="48">
        <f t="shared" si="7"/>
        <v>0</v>
      </c>
      <c r="O17" s="59"/>
      <c r="P17" s="59"/>
      <c r="Q17" s="59"/>
      <c r="R17" s="59"/>
      <c r="S17" s="59"/>
      <c r="T17" s="59"/>
      <c r="U17" s="59"/>
      <c r="W17" s="52" t="str">
        <f t="shared" si="9"/>
        <v/>
      </c>
      <c r="X17" s="53" t="str">
        <f t="shared" si="2"/>
        <v/>
      </c>
      <c r="Z17" s="54">
        <f>RANK(M17,$M$3:$M$502,0)+COUNTIF($M$3:M17,M17)-1</f>
        <v>15</v>
      </c>
      <c r="AA17" s="44">
        <v>15</v>
      </c>
      <c r="AB17" s="44">
        <f t="shared" si="10"/>
        <v>15</v>
      </c>
      <c r="AC17" s="44" t="str">
        <f t="shared" si="11"/>
        <v/>
      </c>
      <c r="AD17" s="44"/>
      <c r="AE17" s="44" t="str">
        <f t="shared" si="12"/>
        <v/>
      </c>
      <c r="AF17" s="44" t="str">
        <f t="shared" si="13"/>
        <v/>
      </c>
      <c r="AH17" s="44" t="str">
        <f t="shared" si="14"/>
        <v/>
      </c>
      <c r="AJ17" s="44" t="str">
        <f>IF('Birding Tally List'!E24="", "", 'Birding Tally List'!E24)</f>
        <v/>
      </c>
      <c r="AL17" s="49" t="s">
        <v>43</v>
      </c>
      <c r="AM17" s="48" t="e">
        <f t="shared" si="26"/>
        <v>#N/A</v>
      </c>
      <c r="AN17" s="45" t="e">
        <f t="shared" si="16"/>
        <v>#N/A</v>
      </c>
      <c r="AO17" s="46" t="e">
        <f t="shared" si="3"/>
        <v>#N/A</v>
      </c>
      <c r="AP17" s="46" t="e">
        <f t="shared" si="3"/>
        <v>#N/A</v>
      </c>
      <c r="AQ17" s="46" t="e">
        <f t="shared" si="3"/>
        <v>#N/A</v>
      </c>
      <c r="AR17" s="46" t="e">
        <f t="shared" si="3"/>
        <v>#N/A</v>
      </c>
      <c r="AS17" s="46" t="e">
        <f t="shared" si="3"/>
        <v>#N/A</v>
      </c>
      <c r="AT17" s="47" t="e">
        <f t="shared" si="3"/>
        <v>#N/A</v>
      </c>
      <c r="AV17" s="93" t="str">
        <f>IF('Birding Tally List'!F24="", "", 'Birding Tally List'!F24)</f>
        <v/>
      </c>
      <c r="AW17" s="93" t="str">
        <f t="shared" si="17"/>
        <v/>
      </c>
      <c r="AX17" s="119" t="str">
        <f t="shared" ref="AX17:AX80" si="27">IF($AW17="", "", C17)</f>
        <v/>
      </c>
      <c r="AY17" s="120" t="str">
        <f t="shared" ref="AY17:AY80" si="28">IF($AW17="", "", D17)</f>
        <v/>
      </c>
      <c r="AZ17" s="120" t="str">
        <f t="shared" ref="AZ17:AZ80" si="29">IF($AW17="", "", E17)</f>
        <v/>
      </c>
      <c r="BA17" s="120" t="str">
        <f t="shared" ref="BA17:BA80" si="30">IF($AW17="", "", F17)</f>
        <v/>
      </c>
      <c r="BB17" s="120" t="str">
        <f t="shared" ref="BB17:BB80" si="31">IF($AW17="", "", G17)</f>
        <v/>
      </c>
      <c r="BC17" s="120" t="str">
        <f t="shared" ref="BC17:BC80" si="32">IF($AW17="", "", H17)</f>
        <v/>
      </c>
      <c r="BD17" s="120" t="str">
        <f t="shared" ref="BD17:BD80" si="33">IF($AW17="", "", I17)</f>
        <v/>
      </c>
      <c r="BE17" s="129" t="str">
        <f t="shared" si="25"/>
        <v/>
      </c>
      <c r="BF17" s="120"/>
      <c r="BG17" s="129" t="str">
        <f>IFERROR(RANK(BE17,$BE$3:$BE$502,0)+COUNTIF($BE$3:BE17,BE17)-1, "")</f>
        <v/>
      </c>
    </row>
    <row r="18" spans="1:59" x14ac:dyDescent="0.25">
      <c r="A18" s="44">
        <v>16</v>
      </c>
      <c r="B18" s="32" t="str">
        <f>IF('Birding Tally List'!D25="", "", 'Birding Tally List'!D25)</f>
        <v/>
      </c>
      <c r="C18" s="45">
        <f>IF('Birding Tally List'!G25="", 0, 'Birding Tally List'!G25)</f>
        <v>0</v>
      </c>
      <c r="D18" s="46">
        <f>IF('Birding Tally List'!H25="", 0, 'Birding Tally List'!H25)</f>
        <v>0</v>
      </c>
      <c r="E18" s="46">
        <f>IF('Birding Tally List'!I25="", 0, 'Birding Tally List'!I25)</f>
        <v>0</v>
      </c>
      <c r="F18" s="46">
        <f>IF('Birding Tally List'!J25="", 0, 'Birding Tally List'!J25)</f>
        <v>0</v>
      </c>
      <c r="G18" s="46">
        <f>IF('Birding Tally List'!K25="", 0, 'Birding Tally List'!K25)</f>
        <v>0</v>
      </c>
      <c r="H18" s="46">
        <f>IF('Birding Tally List'!L25="", 0, 'Birding Tally List'!L25)</f>
        <v>0</v>
      </c>
      <c r="I18" s="47">
        <f>IF('Birding Tally List'!M25="", 0, 'Birding Tally List'!M25)</f>
        <v>0</v>
      </c>
      <c r="J18" s="48">
        <f t="shared" si="5"/>
        <v>0</v>
      </c>
      <c r="L18" s="49" t="str">
        <f t="shared" si="6"/>
        <v/>
      </c>
      <c r="M18" s="48">
        <f t="shared" si="7"/>
        <v>0</v>
      </c>
      <c r="O18" s="67"/>
      <c r="P18" s="67"/>
      <c r="Q18" s="67"/>
      <c r="R18" s="67"/>
      <c r="S18" s="67"/>
      <c r="T18" s="67"/>
      <c r="U18" s="67"/>
      <c r="W18" s="52" t="str">
        <f t="shared" si="9"/>
        <v/>
      </c>
      <c r="X18" s="53" t="str">
        <f t="shared" si="2"/>
        <v/>
      </c>
      <c r="Z18" s="54">
        <f>RANK(M18,$M$3:$M$502,0)+COUNTIF($M$3:M18,M18)-1</f>
        <v>16</v>
      </c>
      <c r="AA18" s="44">
        <v>16</v>
      </c>
      <c r="AB18" s="44">
        <f t="shared" si="10"/>
        <v>16</v>
      </c>
      <c r="AC18" s="44" t="str">
        <f t="shared" si="11"/>
        <v/>
      </c>
      <c r="AD18" s="44"/>
      <c r="AE18" s="44" t="str">
        <f t="shared" si="12"/>
        <v/>
      </c>
      <c r="AF18" s="44" t="str">
        <f t="shared" si="13"/>
        <v/>
      </c>
      <c r="AH18" s="44" t="str">
        <f t="shared" si="14"/>
        <v/>
      </c>
      <c r="AJ18" s="44" t="str">
        <f>IF('Birding Tally List'!E25="", "", 'Birding Tally List'!E25)</f>
        <v/>
      </c>
      <c r="AL18" s="49" t="s">
        <v>44</v>
      </c>
      <c r="AM18" s="48" t="e">
        <f t="shared" si="26"/>
        <v>#N/A</v>
      </c>
      <c r="AN18" s="45" t="e">
        <f t="shared" si="16"/>
        <v>#N/A</v>
      </c>
      <c r="AO18" s="46" t="e">
        <f t="shared" si="3"/>
        <v>#N/A</v>
      </c>
      <c r="AP18" s="46" t="e">
        <f t="shared" si="3"/>
        <v>#N/A</v>
      </c>
      <c r="AQ18" s="46" t="e">
        <f t="shared" si="3"/>
        <v>#N/A</v>
      </c>
      <c r="AR18" s="46" t="e">
        <f t="shared" si="3"/>
        <v>#N/A</v>
      </c>
      <c r="AS18" s="46" t="e">
        <f t="shared" si="3"/>
        <v>#N/A</v>
      </c>
      <c r="AT18" s="47" t="e">
        <f t="shared" si="3"/>
        <v>#N/A</v>
      </c>
      <c r="AV18" s="93" t="str">
        <f>IF('Birding Tally List'!F25="", "", 'Birding Tally List'!F25)</f>
        <v/>
      </c>
      <c r="AW18" s="93" t="str">
        <f t="shared" si="17"/>
        <v/>
      </c>
      <c r="AX18" s="119" t="str">
        <f t="shared" si="27"/>
        <v/>
      </c>
      <c r="AY18" s="120" t="str">
        <f t="shared" si="28"/>
        <v/>
      </c>
      <c r="AZ18" s="120" t="str">
        <f t="shared" si="29"/>
        <v/>
      </c>
      <c r="BA18" s="120" t="str">
        <f t="shared" si="30"/>
        <v/>
      </c>
      <c r="BB18" s="120" t="str">
        <f t="shared" si="31"/>
        <v/>
      </c>
      <c r="BC18" s="120" t="str">
        <f t="shared" si="32"/>
        <v/>
      </c>
      <c r="BD18" s="120" t="str">
        <f t="shared" si="33"/>
        <v/>
      </c>
      <c r="BE18" s="129" t="str">
        <f t="shared" si="25"/>
        <v/>
      </c>
      <c r="BF18" s="120"/>
      <c r="BG18" s="129" t="str">
        <f>IFERROR(RANK(BE18,$BE$3:$BE$502,0)+COUNTIF($BE$3:BE18,BE18)-1, "")</f>
        <v/>
      </c>
    </row>
    <row r="19" spans="1:59" x14ac:dyDescent="0.25">
      <c r="A19" s="44">
        <v>17</v>
      </c>
      <c r="B19" s="32" t="str">
        <f>IF('Birding Tally List'!D26="", "", 'Birding Tally List'!D26)</f>
        <v/>
      </c>
      <c r="C19" s="45">
        <f>IF('Birding Tally List'!G26="", 0, 'Birding Tally List'!G26)</f>
        <v>0</v>
      </c>
      <c r="D19" s="46">
        <f>IF('Birding Tally List'!H26="", 0, 'Birding Tally List'!H26)</f>
        <v>0</v>
      </c>
      <c r="E19" s="46">
        <f>IF('Birding Tally List'!I26="", 0, 'Birding Tally List'!I26)</f>
        <v>0</v>
      </c>
      <c r="F19" s="46">
        <f>IF('Birding Tally List'!J26="", 0, 'Birding Tally List'!J26)</f>
        <v>0</v>
      </c>
      <c r="G19" s="46">
        <f>IF('Birding Tally List'!K26="", 0, 'Birding Tally List'!K26)</f>
        <v>0</v>
      </c>
      <c r="H19" s="46">
        <f>IF('Birding Tally List'!L26="", 0, 'Birding Tally List'!L26)</f>
        <v>0</v>
      </c>
      <c r="I19" s="47">
        <f>IF('Birding Tally List'!M26="", 0, 'Birding Tally List'!M26)</f>
        <v>0</v>
      </c>
      <c r="J19" s="48">
        <f t="shared" si="5"/>
        <v>0</v>
      </c>
      <c r="L19" s="49" t="str">
        <f t="shared" si="6"/>
        <v/>
      </c>
      <c r="M19" s="48">
        <f t="shared" si="7"/>
        <v>0</v>
      </c>
      <c r="O19" s="67"/>
      <c r="P19" s="67"/>
      <c r="Q19" s="67"/>
      <c r="R19" s="67"/>
      <c r="S19" s="67"/>
      <c r="T19" s="67"/>
      <c r="U19" s="67"/>
      <c r="W19" s="52" t="str">
        <f t="shared" si="9"/>
        <v/>
      </c>
      <c r="X19" s="53" t="str">
        <f t="shared" si="2"/>
        <v/>
      </c>
      <c r="Z19" s="54">
        <f>RANK(M19,$M$3:$M$502,0)+COUNTIF($M$3:M19,M19)-1</f>
        <v>17</v>
      </c>
      <c r="AA19" s="44">
        <v>17</v>
      </c>
      <c r="AB19" s="44">
        <f t="shared" si="10"/>
        <v>17</v>
      </c>
      <c r="AC19" s="44" t="str">
        <f t="shared" si="11"/>
        <v/>
      </c>
      <c r="AD19" s="44"/>
      <c r="AE19" s="44" t="str">
        <f t="shared" si="12"/>
        <v/>
      </c>
      <c r="AF19" s="44" t="str">
        <f t="shared" si="13"/>
        <v/>
      </c>
      <c r="AH19" s="44" t="str">
        <f t="shared" si="14"/>
        <v/>
      </c>
      <c r="AJ19" s="44" t="str">
        <f>IF('Birding Tally List'!E26="", "", 'Birding Tally List'!E26)</f>
        <v/>
      </c>
      <c r="AL19" s="49" t="s">
        <v>45</v>
      </c>
      <c r="AM19" s="48" t="e">
        <f t="shared" si="26"/>
        <v>#N/A</v>
      </c>
      <c r="AN19" s="45" t="e">
        <f t="shared" si="16"/>
        <v>#N/A</v>
      </c>
      <c r="AO19" s="46" t="e">
        <f t="shared" ref="AO19:AO22" si="34">INDEX(D$3:D$502, MATCH($AM19, $A$3:$A$502, 0))</f>
        <v>#N/A</v>
      </c>
      <c r="AP19" s="46" t="e">
        <f t="shared" ref="AP19:AP22" si="35">INDEX(E$3:E$502, MATCH($AM19, $A$3:$A$502, 0))</f>
        <v>#N/A</v>
      </c>
      <c r="AQ19" s="46" t="e">
        <f t="shared" ref="AQ19:AQ22" si="36">INDEX(F$3:F$502, MATCH($AM19, $A$3:$A$502, 0))</f>
        <v>#N/A</v>
      </c>
      <c r="AR19" s="46" t="e">
        <f t="shared" ref="AR19:AR22" si="37">INDEX(G$3:G$502, MATCH($AM19, $A$3:$A$502, 0))</f>
        <v>#N/A</v>
      </c>
      <c r="AS19" s="46" t="e">
        <f t="shared" ref="AS19:AS22" si="38">INDEX(H$3:H$502, MATCH($AM19, $A$3:$A$502, 0))</f>
        <v>#N/A</v>
      </c>
      <c r="AT19" s="47" t="e">
        <f t="shared" ref="AT19:AT22" si="39">INDEX(I$3:I$502, MATCH($AM19, $A$3:$A$502, 0))</f>
        <v>#N/A</v>
      </c>
      <c r="AV19" s="93" t="str">
        <f>IF('Birding Tally List'!F26="", "", 'Birding Tally List'!F26)</f>
        <v/>
      </c>
      <c r="AW19" s="93" t="str">
        <f t="shared" si="17"/>
        <v/>
      </c>
      <c r="AX19" s="119" t="str">
        <f t="shared" si="27"/>
        <v/>
      </c>
      <c r="AY19" s="120" t="str">
        <f t="shared" si="28"/>
        <v/>
      </c>
      <c r="AZ19" s="120" t="str">
        <f t="shared" si="29"/>
        <v/>
      </c>
      <c r="BA19" s="120" t="str">
        <f t="shared" si="30"/>
        <v/>
      </c>
      <c r="BB19" s="120" t="str">
        <f t="shared" si="31"/>
        <v/>
      </c>
      <c r="BC19" s="120" t="str">
        <f t="shared" si="32"/>
        <v/>
      </c>
      <c r="BD19" s="120" t="str">
        <f t="shared" si="33"/>
        <v/>
      </c>
      <c r="BE19" s="129" t="str">
        <f t="shared" si="25"/>
        <v/>
      </c>
      <c r="BF19" s="120"/>
      <c r="BG19" s="129" t="str">
        <f>IFERROR(RANK(BE19,$BE$3:$BE$502,0)+COUNTIF($BE$3:BE19,BE19)-1, "")</f>
        <v/>
      </c>
    </row>
    <row r="20" spans="1:59" x14ac:dyDescent="0.25">
      <c r="A20" s="44">
        <v>18</v>
      </c>
      <c r="B20" s="32" t="str">
        <f>IF('Birding Tally List'!D27="", "", 'Birding Tally List'!D27)</f>
        <v/>
      </c>
      <c r="C20" s="45">
        <f>IF('Birding Tally List'!G27="", 0, 'Birding Tally List'!G27)</f>
        <v>0</v>
      </c>
      <c r="D20" s="46">
        <f>IF('Birding Tally List'!H27="", 0, 'Birding Tally List'!H27)</f>
        <v>0</v>
      </c>
      <c r="E20" s="46">
        <f>IF('Birding Tally List'!I27="", 0, 'Birding Tally List'!I27)</f>
        <v>0</v>
      </c>
      <c r="F20" s="46">
        <f>IF('Birding Tally List'!J27="", 0, 'Birding Tally List'!J27)</f>
        <v>0</v>
      </c>
      <c r="G20" s="46">
        <f>IF('Birding Tally List'!K27="", 0, 'Birding Tally List'!K27)</f>
        <v>0</v>
      </c>
      <c r="H20" s="46">
        <f>IF('Birding Tally List'!L27="", 0, 'Birding Tally List'!L27)</f>
        <v>0</v>
      </c>
      <c r="I20" s="47">
        <f>IF('Birding Tally List'!M27="", 0, 'Birding Tally List'!M27)</f>
        <v>0</v>
      </c>
      <c r="J20" s="48">
        <f t="shared" si="5"/>
        <v>0</v>
      </c>
      <c r="L20" s="49" t="str">
        <f t="shared" si="6"/>
        <v/>
      </c>
      <c r="M20" s="48">
        <f t="shared" si="7"/>
        <v>0</v>
      </c>
      <c r="O20" s="67"/>
      <c r="P20" s="67"/>
      <c r="Q20" s="67"/>
      <c r="R20" s="67"/>
      <c r="S20" s="67"/>
      <c r="T20" s="67"/>
      <c r="U20" s="67"/>
      <c r="W20" s="52" t="str">
        <f t="shared" si="9"/>
        <v/>
      </c>
      <c r="X20" s="53" t="str">
        <f t="shared" si="2"/>
        <v/>
      </c>
      <c r="Z20" s="54">
        <f>RANK(M20,$M$3:$M$502,0)+COUNTIF($M$3:M20,M20)-1</f>
        <v>18</v>
      </c>
      <c r="AA20" s="44">
        <v>18</v>
      </c>
      <c r="AB20" s="44">
        <f t="shared" si="10"/>
        <v>18</v>
      </c>
      <c r="AC20" s="44" t="str">
        <f t="shared" si="11"/>
        <v/>
      </c>
      <c r="AD20" s="44"/>
      <c r="AE20" s="44" t="str">
        <f t="shared" si="12"/>
        <v/>
      </c>
      <c r="AF20" s="44" t="str">
        <f t="shared" si="13"/>
        <v/>
      </c>
      <c r="AH20" s="44" t="str">
        <f t="shared" si="14"/>
        <v/>
      </c>
      <c r="AJ20" s="44" t="str">
        <f>IF('Birding Tally List'!E27="", "", 'Birding Tally List'!E27)</f>
        <v/>
      </c>
      <c r="AL20" s="49" t="s">
        <v>46</v>
      </c>
      <c r="AM20" s="48" t="e">
        <f t="shared" si="26"/>
        <v>#N/A</v>
      </c>
      <c r="AN20" s="45" t="e">
        <f t="shared" si="16"/>
        <v>#N/A</v>
      </c>
      <c r="AO20" s="46" t="e">
        <f t="shared" si="34"/>
        <v>#N/A</v>
      </c>
      <c r="AP20" s="46" t="e">
        <f t="shared" si="35"/>
        <v>#N/A</v>
      </c>
      <c r="AQ20" s="46" t="e">
        <f t="shared" si="36"/>
        <v>#N/A</v>
      </c>
      <c r="AR20" s="46" t="e">
        <f t="shared" si="37"/>
        <v>#N/A</v>
      </c>
      <c r="AS20" s="46" t="e">
        <f t="shared" si="38"/>
        <v>#N/A</v>
      </c>
      <c r="AT20" s="47" t="e">
        <f t="shared" si="39"/>
        <v>#N/A</v>
      </c>
      <c r="AV20" s="93" t="str">
        <f>IF('Birding Tally List'!F27="", "", 'Birding Tally List'!F27)</f>
        <v/>
      </c>
      <c r="AW20" s="93" t="str">
        <f t="shared" si="17"/>
        <v/>
      </c>
      <c r="AX20" s="119" t="str">
        <f t="shared" si="27"/>
        <v/>
      </c>
      <c r="AY20" s="120" t="str">
        <f t="shared" si="28"/>
        <v/>
      </c>
      <c r="AZ20" s="120" t="str">
        <f t="shared" si="29"/>
        <v/>
      </c>
      <c r="BA20" s="120" t="str">
        <f t="shared" si="30"/>
        <v/>
      </c>
      <c r="BB20" s="120" t="str">
        <f t="shared" si="31"/>
        <v/>
      </c>
      <c r="BC20" s="120" t="str">
        <f t="shared" si="32"/>
        <v/>
      </c>
      <c r="BD20" s="120" t="str">
        <f t="shared" si="33"/>
        <v/>
      </c>
      <c r="BE20" s="129" t="str">
        <f t="shared" si="25"/>
        <v/>
      </c>
      <c r="BF20" s="120"/>
      <c r="BG20" s="129" t="str">
        <f>IFERROR(RANK(BE20,$BE$3:$BE$502,0)+COUNTIF($BE$3:BE20,BE20)-1, "")</f>
        <v/>
      </c>
    </row>
    <row r="21" spans="1:59" x14ac:dyDescent="0.25">
      <c r="A21" s="44">
        <v>19</v>
      </c>
      <c r="B21" s="32" t="str">
        <f>IF('Birding Tally List'!D28="", "", 'Birding Tally List'!D28)</f>
        <v/>
      </c>
      <c r="C21" s="45">
        <f>IF('Birding Tally List'!G28="", 0, 'Birding Tally List'!G28)</f>
        <v>0</v>
      </c>
      <c r="D21" s="46">
        <f>IF('Birding Tally List'!H28="", 0, 'Birding Tally List'!H28)</f>
        <v>0</v>
      </c>
      <c r="E21" s="46">
        <f>IF('Birding Tally List'!I28="", 0, 'Birding Tally List'!I28)</f>
        <v>0</v>
      </c>
      <c r="F21" s="46">
        <f>IF('Birding Tally List'!J28="", 0, 'Birding Tally List'!J28)</f>
        <v>0</v>
      </c>
      <c r="G21" s="46">
        <f>IF('Birding Tally List'!K28="", 0, 'Birding Tally List'!K28)</f>
        <v>0</v>
      </c>
      <c r="H21" s="46">
        <f>IF('Birding Tally List'!L28="", 0, 'Birding Tally List'!L28)</f>
        <v>0</v>
      </c>
      <c r="I21" s="47">
        <f>IF('Birding Tally List'!M28="", 0, 'Birding Tally List'!M28)</f>
        <v>0</v>
      </c>
      <c r="J21" s="48">
        <f t="shared" si="5"/>
        <v>0</v>
      </c>
      <c r="L21" s="49" t="str">
        <f t="shared" si="6"/>
        <v/>
      </c>
      <c r="M21" s="48">
        <f t="shared" si="7"/>
        <v>0</v>
      </c>
      <c r="O21" s="1"/>
      <c r="P21" s="1"/>
      <c r="Q21" s="1"/>
      <c r="R21" s="1"/>
      <c r="S21" s="1"/>
      <c r="T21" s="1"/>
      <c r="U21" s="1"/>
      <c r="W21" s="52" t="str">
        <f t="shared" si="9"/>
        <v/>
      </c>
      <c r="X21" s="53" t="str">
        <f t="shared" si="2"/>
        <v/>
      </c>
      <c r="Z21" s="54">
        <f>RANK(M21,$M$3:$M$502,0)+COUNTIF($M$3:M21,M21)-1</f>
        <v>19</v>
      </c>
      <c r="AA21" s="44">
        <v>19</v>
      </c>
      <c r="AB21" s="44">
        <f t="shared" si="10"/>
        <v>19</v>
      </c>
      <c r="AC21" s="44" t="str">
        <f t="shared" si="11"/>
        <v/>
      </c>
      <c r="AD21" s="44"/>
      <c r="AE21" s="44" t="str">
        <f t="shared" si="12"/>
        <v/>
      </c>
      <c r="AF21" s="44" t="str">
        <f t="shared" si="13"/>
        <v/>
      </c>
      <c r="AH21" s="44" t="str">
        <f t="shared" si="14"/>
        <v/>
      </c>
      <c r="AJ21" s="44" t="str">
        <f>IF('Birding Tally List'!E28="", "", 'Birding Tally List'!E28)</f>
        <v/>
      </c>
      <c r="AL21" s="49" t="s">
        <v>47</v>
      </c>
      <c r="AM21" s="48" t="e">
        <f t="shared" si="26"/>
        <v>#N/A</v>
      </c>
      <c r="AN21" s="45" t="e">
        <f t="shared" si="16"/>
        <v>#N/A</v>
      </c>
      <c r="AO21" s="46" t="e">
        <f t="shared" si="34"/>
        <v>#N/A</v>
      </c>
      <c r="AP21" s="46" t="e">
        <f t="shared" si="35"/>
        <v>#N/A</v>
      </c>
      <c r="AQ21" s="46" t="e">
        <f t="shared" si="36"/>
        <v>#N/A</v>
      </c>
      <c r="AR21" s="46" t="e">
        <f t="shared" si="37"/>
        <v>#N/A</v>
      </c>
      <c r="AS21" s="46" t="e">
        <f t="shared" si="38"/>
        <v>#N/A</v>
      </c>
      <c r="AT21" s="47" t="e">
        <f t="shared" si="39"/>
        <v>#N/A</v>
      </c>
      <c r="AV21" s="93" t="str">
        <f>IF('Birding Tally List'!F28="", "", 'Birding Tally List'!F28)</f>
        <v/>
      </c>
      <c r="AW21" s="93" t="str">
        <f t="shared" si="17"/>
        <v/>
      </c>
      <c r="AX21" s="119" t="str">
        <f t="shared" si="27"/>
        <v/>
      </c>
      <c r="AY21" s="120" t="str">
        <f t="shared" si="28"/>
        <v/>
      </c>
      <c r="AZ21" s="120" t="str">
        <f t="shared" si="29"/>
        <v/>
      </c>
      <c r="BA21" s="120" t="str">
        <f t="shared" si="30"/>
        <v/>
      </c>
      <c r="BB21" s="120" t="str">
        <f t="shared" si="31"/>
        <v/>
      </c>
      <c r="BC21" s="120" t="str">
        <f t="shared" si="32"/>
        <v/>
      </c>
      <c r="BD21" s="120" t="str">
        <f t="shared" si="33"/>
        <v/>
      </c>
      <c r="BE21" s="129" t="str">
        <f t="shared" si="25"/>
        <v/>
      </c>
      <c r="BF21" s="120"/>
      <c r="BG21" s="129" t="str">
        <f>IFERROR(RANK(BE21,$BE$3:$BE$502,0)+COUNTIF($BE$3:BE21,BE21)-1, "")</f>
        <v/>
      </c>
    </row>
    <row r="22" spans="1:59" x14ac:dyDescent="0.25">
      <c r="A22" s="44">
        <v>20</v>
      </c>
      <c r="B22" s="32" t="str">
        <f>IF('Birding Tally List'!D29="", "", 'Birding Tally List'!D29)</f>
        <v/>
      </c>
      <c r="C22" s="45">
        <f>IF('Birding Tally List'!G29="", 0, 'Birding Tally List'!G29)</f>
        <v>0</v>
      </c>
      <c r="D22" s="46">
        <f>IF('Birding Tally List'!H29="", 0, 'Birding Tally List'!H29)</f>
        <v>0</v>
      </c>
      <c r="E22" s="46">
        <f>IF('Birding Tally List'!I29="", 0, 'Birding Tally List'!I29)</f>
        <v>0</v>
      </c>
      <c r="F22" s="46">
        <f>IF('Birding Tally List'!J29="", 0, 'Birding Tally List'!J29)</f>
        <v>0</v>
      </c>
      <c r="G22" s="46">
        <f>IF('Birding Tally List'!K29="", 0, 'Birding Tally List'!K29)</f>
        <v>0</v>
      </c>
      <c r="H22" s="46">
        <f>IF('Birding Tally List'!L29="", 0, 'Birding Tally List'!L29)</f>
        <v>0</v>
      </c>
      <c r="I22" s="47">
        <f>IF('Birding Tally List'!M29="", 0, 'Birding Tally List'!M29)</f>
        <v>0</v>
      </c>
      <c r="J22" s="48">
        <f t="shared" si="5"/>
        <v>0</v>
      </c>
      <c r="L22" s="49" t="str">
        <f t="shared" si="6"/>
        <v/>
      </c>
      <c r="M22" s="48">
        <f t="shared" si="7"/>
        <v>0</v>
      </c>
      <c r="O22" s="1"/>
      <c r="P22" s="1"/>
      <c r="Q22" s="1"/>
      <c r="R22" s="1"/>
      <c r="S22" s="1"/>
      <c r="T22" s="1"/>
      <c r="U22" s="1"/>
      <c r="W22" s="52" t="str">
        <f t="shared" si="9"/>
        <v/>
      </c>
      <c r="X22" s="53" t="str">
        <f t="shared" si="2"/>
        <v/>
      </c>
      <c r="Z22" s="54">
        <f>RANK(M22,$M$3:$M$502,0)+COUNTIF($M$3:M22,M22)-1</f>
        <v>20</v>
      </c>
      <c r="AA22" s="44">
        <v>20</v>
      </c>
      <c r="AB22" s="44">
        <f t="shared" si="10"/>
        <v>20</v>
      </c>
      <c r="AC22" s="44" t="str">
        <f t="shared" si="11"/>
        <v/>
      </c>
      <c r="AD22" s="44"/>
      <c r="AE22" s="44" t="str">
        <f t="shared" si="12"/>
        <v/>
      </c>
      <c r="AF22" s="44" t="str">
        <f t="shared" si="13"/>
        <v/>
      </c>
      <c r="AH22" s="44" t="str">
        <f t="shared" si="14"/>
        <v/>
      </c>
      <c r="AJ22" s="44" t="str">
        <f>IF('Birding Tally List'!E29="", "", 'Birding Tally List'!E29)</f>
        <v/>
      </c>
      <c r="AL22" s="63" t="s">
        <v>48</v>
      </c>
      <c r="AM22" s="62" t="e">
        <f t="shared" si="26"/>
        <v>#N/A</v>
      </c>
      <c r="AN22" s="45" t="e">
        <f t="shared" si="16"/>
        <v>#N/A</v>
      </c>
      <c r="AO22" s="46" t="e">
        <f t="shared" si="34"/>
        <v>#N/A</v>
      </c>
      <c r="AP22" s="46" t="e">
        <f t="shared" si="35"/>
        <v>#N/A</v>
      </c>
      <c r="AQ22" s="46" t="e">
        <f t="shared" si="36"/>
        <v>#N/A</v>
      </c>
      <c r="AR22" s="46" t="e">
        <f t="shared" si="37"/>
        <v>#N/A</v>
      </c>
      <c r="AS22" s="46" t="e">
        <f t="shared" si="38"/>
        <v>#N/A</v>
      </c>
      <c r="AT22" s="47" t="e">
        <f t="shared" si="39"/>
        <v>#N/A</v>
      </c>
      <c r="AV22" s="93" t="str">
        <f>IF('Birding Tally List'!F29="", "", 'Birding Tally List'!F29)</f>
        <v/>
      </c>
      <c r="AW22" s="93" t="str">
        <f t="shared" si="17"/>
        <v/>
      </c>
      <c r="AX22" s="119" t="str">
        <f t="shared" si="27"/>
        <v/>
      </c>
      <c r="AY22" s="120" t="str">
        <f t="shared" si="28"/>
        <v/>
      </c>
      <c r="AZ22" s="120" t="str">
        <f t="shared" si="29"/>
        <v/>
      </c>
      <c r="BA22" s="120" t="str">
        <f t="shared" si="30"/>
        <v/>
      </c>
      <c r="BB22" s="120" t="str">
        <f t="shared" si="31"/>
        <v/>
      </c>
      <c r="BC22" s="120" t="str">
        <f t="shared" si="32"/>
        <v/>
      </c>
      <c r="BD22" s="120" t="str">
        <f t="shared" si="33"/>
        <v/>
      </c>
      <c r="BE22" s="129" t="str">
        <f t="shared" si="25"/>
        <v/>
      </c>
      <c r="BF22" s="120"/>
      <c r="BG22" s="129" t="str">
        <f>IFERROR(RANK(BE22,$BE$3:$BE$502,0)+COUNTIF($BE$3:BE22,BE22)-1, "")</f>
        <v/>
      </c>
    </row>
    <row r="23" spans="1:59" x14ac:dyDescent="0.25">
      <c r="A23" s="44">
        <v>21</v>
      </c>
      <c r="B23" s="32" t="str">
        <f>IF('Birding Tally List'!D30="", "", 'Birding Tally List'!D30)</f>
        <v/>
      </c>
      <c r="C23" s="45">
        <f>IF('Birding Tally List'!G30="", 0, 'Birding Tally List'!G30)</f>
        <v>0</v>
      </c>
      <c r="D23" s="46">
        <f>IF('Birding Tally List'!H30="", 0, 'Birding Tally List'!H30)</f>
        <v>0</v>
      </c>
      <c r="E23" s="46">
        <f>IF('Birding Tally List'!I30="", 0, 'Birding Tally List'!I30)</f>
        <v>0</v>
      </c>
      <c r="F23" s="46">
        <f>IF('Birding Tally List'!J30="", 0, 'Birding Tally List'!J30)</f>
        <v>0</v>
      </c>
      <c r="G23" s="46">
        <f>IF('Birding Tally List'!K30="", 0, 'Birding Tally List'!K30)</f>
        <v>0</v>
      </c>
      <c r="H23" s="46">
        <f>IF('Birding Tally List'!L30="", 0, 'Birding Tally List'!L30)</f>
        <v>0</v>
      </c>
      <c r="I23" s="47">
        <f>IF('Birding Tally List'!M30="", 0, 'Birding Tally List'!M30)</f>
        <v>0</v>
      </c>
      <c r="J23" s="48">
        <f t="shared" si="5"/>
        <v>0</v>
      </c>
      <c r="L23" s="49" t="str">
        <f t="shared" si="6"/>
        <v/>
      </c>
      <c r="M23" s="48">
        <f t="shared" si="7"/>
        <v>0</v>
      </c>
      <c r="O23" s="59"/>
      <c r="P23" s="59"/>
      <c r="Q23" s="59"/>
      <c r="R23" s="59"/>
      <c r="S23" s="59"/>
      <c r="T23" s="1"/>
      <c r="U23" s="1"/>
      <c r="W23" s="52" t="str">
        <f t="shared" si="9"/>
        <v/>
      </c>
      <c r="X23" s="53" t="str">
        <f t="shared" si="2"/>
        <v/>
      </c>
      <c r="Z23" s="54">
        <f>RANK(M23,$M$3:$M$502,0)+COUNTIF($M$3:M23,M23)-1</f>
        <v>21</v>
      </c>
      <c r="AA23" s="44">
        <v>21</v>
      </c>
      <c r="AB23" s="44">
        <f t="shared" si="10"/>
        <v>21</v>
      </c>
      <c r="AC23" s="44" t="str">
        <f t="shared" si="11"/>
        <v/>
      </c>
      <c r="AD23" s="44"/>
      <c r="AE23" s="44" t="str">
        <f t="shared" si="12"/>
        <v/>
      </c>
      <c r="AF23" s="44" t="str">
        <f t="shared" si="13"/>
        <v/>
      </c>
      <c r="AH23" s="44" t="str">
        <f t="shared" si="14"/>
        <v/>
      </c>
      <c r="AJ23" s="44" t="str">
        <f>IF('Birding Tally List'!E30="", "", 'Birding Tally List'!E30)</f>
        <v/>
      </c>
      <c r="AN23" s="68">
        <f>COUNTIF(AN$13:AN$22, "&gt;0")</f>
        <v>0</v>
      </c>
      <c r="AO23" s="69">
        <f t="shared" ref="AO23:AT23" si="40">COUNTIF(AO$13:AO$22, "&gt;0")</f>
        <v>0</v>
      </c>
      <c r="AP23" s="69">
        <f t="shared" si="40"/>
        <v>0</v>
      </c>
      <c r="AQ23" s="69">
        <f t="shared" si="40"/>
        <v>0</v>
      </c>
      <c r="AR23" s="69">
        <f t="shared" si="40"/>
        <v>0</v>
      </c>
      <c r="AS23" s="69">
        <f t="shared" si="40"/>
        <v>0</v>
      </c>
      <c r="AT23" s="70">
        <f t="shared" si="40"/>
        <v>0</v>
      </c>
      <c r="AV23" s="93" t="str">
        <f>IF('Birding Tally List'!F30="", "", 'Birding Tally List'!F30)</f>
        <v/>
      </c>
      <c r="AW23" s="93" t="str">
        <f t="shared" si="17"/>
        <v/>
      </c>
      <c r="AX23" s="119" t="str">
        <f t="shared" si="27"/>
        <v/>
      </c>
      <c r="AY23" s="120" t="str">
        <f t="shared" si="28"/>
        <v/>
      </c>
      <c r="AZ23" s="120" t="str">
        <f t="shared" si="29"/>
        <v/>
      </c>
      <c r="BA23" s="120" t="str">
        <f t="shared" si="30"/>
        <v/>
      </c>
      <c r="BB23" s="120" t="str">
        <f t="shared" si="31"/>
        <v/>
      </c>
      <c r="BC23" s="120" t="str">
        <f t="shared" si="32"/>
        <v/>
      </c>
      <c r="BD23" s="120" t="str">
        <f t="shared" si="33"/>
        <v/>
      </c>
      <c r="BE23" s="129" t="str">
        <f t="shared" si="25"/>
        <v/>
      </c>
      <c r="BF23" s="120"/>
      <c r="BG23" s="129" t="str">
        <f>IFERROR(RANK(BE23,$BE$3:$BE$502,0)+COUNTIF($BE$3:BE23,BE23)-1, "")</f>
        <v/>
      </c>
    </row>
    <row r="24" spans="1:59" x14ac:dyDescent="0.25">
      <c r="A24" s="44">
        <v>22</v>
      </c>
      <c r="B24" s="32" t="str">
        <f>IF('Birding Tally List'!D31="", "", 'Birding Tally List'!D31)</f>
        <v/>
      </c>
      <c r="C24" s="45">
        <f>IF('Birding Tally List'!G31="", 0, 'Birding Tally List'!G31)</f>
        <v>0</v>
      </c>
      <c r="D24" s="46">
        <f>IF('Birding Tally List'!H31="", 0, 'Birding Tally List'!H31)</f>
        <v>0</v>
      </c>
      <c r="E24" s="46">
        <f>IF('Birding Tally List'!I31="", 0, 'Birding Tally List'!I31)</f>
        <v>0</v>
      </c>
      <c r="F24" s="46">
        <f>IF('Birding Tally List'!J31="", 0, 'Birding Tally List'!J31)</f>
        <v>0</v>
      </c>
      <c r="G24" s="46">
        <f>IF('Birding Tally List'!K31="", 0, 'Birding Tally List'!K31)</f>
        <v>0</v>
      </c>
      <c r="H24" s="46">
        <f>IF('Birding Tally List'!L31="", 0, 'Birding Tally List'!L31)</f>
        <v>0</v>
      </c>
      <c r="I24" s="47">
        <f>IF('Birding Tally List'!M31="", 0, 'Birding Tally List'!M31)</f>
        <v>0</v>
      </c>
      <c r="J24" s="48">
        <f t="shared" si="5"/>
        <v>0</v>
      </c>
      <c r="L24" s="49" t="str">
        <f t="shared" si="6"/>
        <v/>
      </c>
      <c r="M24" s="48">
        <f t="shared" si="7"/>
        <v>0</v>
      </c>
      <c r="O24" s="59"/>
      <c r="P24" s="59"/>
      <c r="Q24" s="59"/>
      <c r="R24" s="59"/>
      <c r="S24" s="59"/>
      <c r="T24" s="1"/>
      <c r="U24" s="1"/>
      <c r="W24" s="52" t="str">
        <f t="shared" si="9"/>
        <v/>
      </c>
      <c r="X24" s="53" t="str">
        <f t="shared" si="2"/>
        <v/>
      </c>
      <c r="Z24" s="54">
        <f>RANK(M24,$M$3:$M$502,0)+COUNTIF($M$3:M24,M24)-1</f>
        <v>22</v>
      </c>
      <c r="AA24" s="44">
        <v>22</v>
      </c>
      <c r="AB24" s="44">
        <f t="shared" si="10"/>
        <v>22</v>
      </c>
      <c r="AC24" s="44" t="str">
        <f t="shared" si="11"/>
        <v/>
      </c>
      <c r="AD24" s="44"/>
      <c r="AE24" s="44" t="str">
        <f t="shared" si="12"/>
        <v/>
      </c>
      <c r="AF24" s="44" t="str">
        <f t="shared" si="13"/>
        <v/>
      </c>
      <c r="AH24" s="44" t="str">
        <f t="shared" si="14"/>
        <v/>
      </c>
      <c r="AJ24" s="44" t="str">
        <f>IF('Birding Tally List'!E31="", "", 'Birding Tally List'!E31)</f>
        <v/>
      </c>
      <c r="AV24" s="93" t="str">
        <f>IF('Birding Tally List'!F31="", "", 'Birding Tally List'!F31)</f>
        <v/>
      </c>
      <c r="AW24" s="93" t="str">
        <f t="shared" si="17"/>
        <v/>
      </c>
      <c r="AX24" s="119" t="str">
        <f t="shared" si="27"/>
        <v/>
      </c>
      <c r="AY24" s="120" t="str">
        <f t="shared" si="28"/>
        <v/>
      </c>
      <c r="AZ24" s="120" t="str">
        <f t="shared" si="29"/>
        <v/>
      </c>
      <c r="BA24" s="120" t="str">
        <f t="shared" si="30"/>
        <v/>
      </c>
      <c r="BB24" s="120" t="str">
        <f t="shared" si="31"/>
        <v/>
      </c>
      <c r="BC24" s="120" t="str">
        <f t="shared" si="32"/>
        <v/>
      </c>
      <c r="BD24" s="120" t="str">
        <f t="shared" si="33"/>
        <v/>
      </c>
      <c r="BE24" s="129" t="str">
        <f t="shared" si="25"/>
        <v/>
      </c>
      <c r="BF24" s="120"/>
      <c r="BG24" s="129" t="str">
        <f>IFERROR(RANK(BE24,$BE$3:$BE$502,0)+COUNTIF($BE$3:BE24,BE24)-1, "")</f>
        <v/>
      </c>
    </row>
    <row r="25" spans="1:59" x14ac:dyDescent="0.25">
      <c r="A25" s="44">
        <v>23</v>
      </c>
      <c r="B25" s="32" t="str">
        <f>IF('Birding Tally List'!D32="", "", 'Birding Tally List'!D32)</f>
        <v/>
      </c>
      <c r="C25" s="45">
        <f>IF('Birding Tally List'!G32="", 0, 'Birding Tally List'!G32)</f>
        <v>0</v>
      </c>
      <c r="D25" s="46">
        <f>IF('Birding Tally List'!H32="", 0, 'Birding Tally List'!H32)</f>
        <v>0</v>
      </c>
      <c r="E25" s="46">
        <f>IF('Birding Tally List'!I32="", 0, 'Birding Tally List'!I32)</f>
        <v>0</v>
      </c>
      <c r="F25" s="46">
        <f>IF('Birding Tally List'!J32="", 0, 'Birding Tally List'!J32)</f>
        <v>0</v>
      </c>
      <c r="G25" s="46">
        <f>IF('Birding Tally List'!K32="", 0, 'Birding Tally List'!K32)</f>
        <v>0</v>
      </c>
      <c r="H25" s="46">
        <f>IF('Birding Tally List'!L32="", 0, 'Birding Tally List'!L32)</f>
        <v>0</v>
      </c>
      <c r="I25" s="47">
        <f>IF('Birding Tally List'!M32="", 0, 'Birding Tally List'!M32)</f>
        <v>0</v>
      </c>
      <c r="J25" s="48">
        <f t="shared" si="5"/>
        <v>0</v>
      </c>
      <c r="L25" s="49" t="str">
        <f t="shared" si="6"/>
        <v/>
      </c>
      <c r="M25" s="48">
        <f t="shared" si="7"/>
        <v>0</v>
      </c>
      <c r="O25" s="23"/>
      <c r="P25" s="23"/>
      <c r="Q25" s="23"/>
      <c r="R25" s="23"/>
      <c r="S25" s="23"/>
      <c r="W25" s="52" t="str">
        <f t="shared" si="9"/>
        <v/>
      </c>
      <c r="X25" s="53" t="str">
        <f t="shared" si="2"/>
        <v/>
      </c>
      <c r="Z25" s="54">
        <f>RANK(M25,$M$3:$M$502,0)+COUNTIF($M$3:M25,M25)-1</f>
        <v>23</v>
      </c>
      <c r="AA25" s="44">
        <v>23</v>
      </c>
      <c r="AB25" s="44">
        <f t="shared" si="10"/>
        <v>23</v>
      </c>
      <c r="AC25" s="44" t="str">
        <f t="shared" si="11"/>
        <v/>
      </c>
      <c r="AD25" s="44"/>
      <c r="AE25" s="44" t="str">
        <f t="shared" si="12"/>
        <v/>
      </c>
      <c r="AF25" s="44" t="str">
        <f t="shared" si="13"/>
        <v/>
      </c>
      <c r="AH25" s="44" t="str">
        <f t="shared" si="14"/>
        <v/>
      </c>
      <c r="AJ25" s="44" t="str">
        <f>IF('Birding Tally List'!E32="", "", 'Birding Tally List'!E32)</f>
        <v/>
      </c>
      <c r="AV25" s="93" t="str">
        <f>IF('Birding Tally List'!F32="", "", 'Birding Tally List'!F32)</f>
        <v/>
      </c>
      <c r="AW25" s="93" t="str">
        <f t="shared" si="17"/>
        <v/>
      </c>
      <c r="AX25" s="119" t="str">
        <f t="shared" si="27"/>
        <v/>
      </c>
      <c r="AY25" s="120" t="str">
        <f t="shared" si="28"/>
        <v/>
      </c>
      <c r="AZ25" s="120" t="str">
        <f t="shared" si="29"/>
        <v/>
      </c>
      <c r="BA25" s="120" t="str">
        <f t="shared" si="30"/>
        <v/>
      </c>
      <c r="BB25" s="120" t="str">
        <f t="shared" si="31"/>
        <v/>
      </c>
      <c r="BC25" s="120" t="str">
        <f t="shared" si="32"/>
        <v/>
      </c>
      <c r="BD25" s="120" t="str">
        <f t="shared" si="33"/>
        <v/>
      </c>
      <c r="BE25" s="129" t="str">
        <f t="shared" si="25"/>
        <v/>
      </c>
      <c r="BF25" s="120"/>
      <c r="BG25" s="129" t="str">
        <f>IFERROR(RANK(BE25,$BE$3:$BE$502,0)+COUNTIF($BE$3:BE25,BE25)-1, "")</f>
        <v/>
      </c>
    </row>
    <row r="26" spans="1:59" x14ac:dyDescent="0.25">
      <c r="A26" s="44">
        <v>24</v>
      </c>
      <c r="B26" s="32" t="str">
        <f>IF('Birding Tally List'!D33="", "", 'Birding Tally List'!D33)</f>
        <v/>
      </c>
      <c r="C26" s="45">
        <f>IF('Birding Tally List'!G33="", 0, 'Birding Tally List'!G33)</f>
        <v>0</v>
      </c>
      <c r="D26" s="46">
        <f>IF('Birding Tally List'!H33="", 0, 'Birding Tally List'!H33)</f>
        <v>0</v>
      </c>
      <c r="E26" s="46">
        <f>IF('Birding Tally List'!I33="", 0, 'Birding Tally List'!I33)</f>
        <v>0</v>
      </c>
      <c r="F26" s="46">
        <f>IF('Birding Tally List'!J33="", 0, 'Birding Tally List'!J33)</f>
        <v>0</v>
      </c>
      <c r="G26" s="46">
        <f>IF('Birding Tally List'!K33="", 0, 'Birding Tally List'!K33)</f>
        <v>0</v>
      </c>
      <c r="H26" s="46">
        <f>IF('Birding Tally List'!L33="", 0, 'Birding Tally List'!L33)</f>
        <v>0</v>
      </c>
      <c r="I26" s="47">
        <f>IF('Birding Tally List'!M33="", 0, 'Birding Tally List'!M33)</f>
        <v>0</v>
      </c>
      <c r="J26" s="48">
        <f t="shared" si="5"/>
        <v>0</v>
      </c>
      <c r="L26" s="49" t="str">
        <f t="shared" si="6"/>
        <v/>
      </c>
      <c r="M26" s="48">
        <f t="shared" si="7"/>
        <v>0</v>
      </c>
      <c r="O26" s="23"/>
      <c r="P26" s="23"/>
      <c r="Q26" s="23"/>
      <c r="R26" s="23"/>
      <c r="S26" s="23"/>
      <c r="W26" s="52" t="str">
        <f t="shared" si="9"/>
        <v/>
      </c>
      <c r="X26" s="53" t="str">
        <f t="shared" si="2"/>
        <v/>
      </c>
      <c r="Z26" s="54">
        <f>RANK(M26,$M$3:$M$502,0)+COUNTIF($M$3:M26,M26)-1</f>
        <v>24</v>
      </c>
      <c r="AA26" s="44">
        <v>24</v>
      </c>
      <c r="AB26" s="44">
        <f t="shared" si="10"/>
        <v>24</v>
      </c>
      <c r="AC26" s="44" t="str">
        <f t="shared" si="11"/>
        <v/>
      </c>
      <c r="AD26" s="44"/>
      <c r="AE26" s="44" t="str">
        <f t="shared" si="12"/>
        <v/>
      </c>
      <c r="AF26" s="44" t="str">
        <f t="shared" si="13"/>
        <v/>
      </c>
      <c r="AH26" s="44" t="str">
        <f t="shared" si="14"/>
        <v/>
      </c>
      <c r="AJ26" s="44" t="str">
        <f>IF('Birding Tally List'!E33="", "", 'Birding Tally List'!E33)</f>
        <v/>
      </c>
      <c r="AV26" s="93" t="str">
        <f>IF('Birding Tally List'!F33="", "", 'Birding Tally List'!F33)</f>
        <v/>
      </c>
      <c r="AW26" s="93" t="str">
        <f t="shared" si="17"/>
        <v/>
      </c>
      <c r="AX26" s="119" t="str">
        <f t="shared" si="27"/>
        <v/>
      </c>
      <c r="AY26" s="120" t="str">
        <f t="shared" si="28"/>
        <v/>
      </c>
      <c r="AZ26" s="120" t="str">
        <f t="shared" si="29"/>
        <v/>
      </c>
      <c r="BA26" s="120" t="str">
        <f t="shared" si="30"/>
        <v/>
      </c>
      <c r="BB26" s="120" t="str">
        <f t="shared" si="31"/>
        <v/>
      </c>
      <c r="BC26" s="120" t="str">
        <f t="shared" si="32"/>
        <v/>
      </c>
      <c r="BD26" s="120" t="str">
        <f t="shared" si="33"/>
        <v/>
      </c>
      <c r="BE26" s="129" t="str">
        <f t="shared" si="25"/>
        <v/>
      </c>
      <c r="BF26" s="120"/>
      <c r="BG26" s="129" t="str">
        <f>IFERROR(RANK(BE26,$BE$3:$BE$502,0)+COUNTIF($BE$3:BE26,BE26)-1, "")</f>
        <v/>
      </c>
    </row>
    <row r="27" spans="1:59" x14ac:dyDescent="0.25">
      <c r="A27" s="44">
        <v>25</v>
      </c>
      <c r="B27" s="32" t="str">
        <f>IF('Birding Tally List'!D34="", "", 'Birding Tally List'!D34)</f>
        <v/>
      </c>
      <c r="C27" s="45">
        <f>IF('Birding Tally List'!G34="", 0, 'Birding Tally List'!G34)</f>
        <v>0</v>
      </c>
      <c r="D27" s="46">
        <f>IF('Birding Tally List'!H34="", 0, 'Birding Tally List'!H34)</f>
        <v>0</v>
      </c>
      <c r="E27" s="46">
        <f>IF('Birding Tally List'!I34="", 0, 'Birding Tally List'!I34)</f>
        <v>0</v>
      </c>
      <c r="F27" s="46">
        <f>IF('Birding Tally List'!J34="", 0, 'Birding Tally List'!J34)</f>
        <v>0</v>
      </c>
      <c r="G27" s="46">
        <f>IF('Birding Tally List'!K34="", 0, 'Birding Tally List'!K34)</f>
        <v>0</v>
      </c>
      <c r="H27" s="46">
        <f>IF('Birding Tally List'!L34="", 0, 'Birding Tally List'!L34)</f>
        <v>0</v>
      </c>
      <c r="I27" s="47">
        <f>IF('Birding Tally List'!M34="", 0, 'Birding Tally List'!M34)</f>
        <v>0</v>
      </c>
      <c r="J27" s="48">
        <f t="shared" si="5"/>
        <v>0</v>
      </c>
      <c r="L27" s="49" t="str">
        <f t="shared" si="6"/>
        <v/>
      </c>
      <c r="M27" s="48">
        <f t="shared" si="7"/>
        <v>0</v>
      </c>
      <c r="O27" s="23"/>
      <c r="P27" s="23"/>
      <c r="Q27" s="23"/>
      <c r="R27" s="23"/>
      <c r="S27" s="23"/>
      <c r="W27" s="52" t="str">
        <f t="shared" si="9"/>
        <v/>
      </c>
      <c r="X27" s="53" t="str">
        <f t="shared" si="2"/>
        <v/>
      </c>
      <c r="Z27" s="54">
        <f>RANK(M27,$M$3:$M$502,0)+COUNTIF($M$3:M27,M27)-1</f>
        <v>25</v>
      </c>
      <c r="AA27" s="44">
        <v>25</v>
      </c>
      <c r="AB27" s="44">
        <f t="shared" si="10"/>
        <v>25</v>
      </c>
      <c r="AC27" s="44" t="str">
        <f t="shared" si="11"/>
        <v/>
      </c>
      <c r="AD27" s="44"/>
      <c r="AE27" s="44" t="str">
        <f t="shared" si="12"/>
        <v/>
      </c>
      <c r="AF27" s="44" t="str">
        <f t="shared" si="13"/>
        <v/>
      </c>
      <c r="AH27" s="44" t="str">
        <f t="shared" si="14"/>
        <v/>
      </c>
      <c r="AJ27" s="44" t="str">
        <f>IF('Birding Tally List'!E34="", "", 'Birding Tally List'!E34)</f>
        <v/>
      </c>
      <c r="AV27" s="93" t="str">
        <f>IF('Birding Tally List'!F34="", "", 'Birding Tally List'!F34)</f>
        <v/>
      </c>
      <c r="AW27" s="93" t="str">
        <f t="shared" si="17"/>
        <v/>
      </c>
      <c r="AX27" s="119" t="str">
        <f t="shared" si="27"/>
        <v/>
      </c>
      <c r="AY27" s="120" t="str">
        <f t="shared" si="28"/>
        <v/>
      </c>
      <c r="AZ27" s="120" t="str">
        <f t="shared" si="29"/>
        <v/>
      </c>
      <c r="BA27" s="120" t="str">
        <f t="shared" si="30"/>
        <v/>
      </c>
      <c r="BB27" s="120" t="str">
        <f t="shared" si="31"/>
        <v/>
      </c>
      <c r="BC27" s="120" t="str">
        <f t="shared" si="32"/>
        <v/>
      </c>
      <c r="BD27" s="120" t="str">
        <f t="shared" si="33"/>
        <v/>
      </c>
      <c r="BE27" s="129" t="str">
        <f t="shared" si="25"/>
        <v/>
      </c>
      <c r="BF27" s="120"/>
      <c r="BG27" s="129" t="str">
        <f>IFERROR(RANK(BE27,$BE$3:$BE$502,0)+COUNTIF($BE$3:BE27,BE27)-1, "")</f>
        <v/>
      </c>
    </row>
    <row r="28" spans="1:59" x14ac:dyDescent="0.25">
      <c r="A28" s="44">
        <v>26</v>
      </c>
      <c r="B28" s="32" t="str">
        <f>IF('Birding Tally List'!D35="", "", 'Birding Tally List'!D35)</f>
        <v/>
      </c>
      <c r="C28" s="45">
        <f>IF('Birding Tally List'!G35="", 0, 'Birding Tally List'!G35)</f>
        <v>0</v>
      </c>
      <c r="D28" s="46">
        <f>IF('Birding Tally List'!H35="", 0, 'Birding Tally List'!H35)</f>
        <v>0</v>
      </c>
      <c r="E28" s="46">
        <f>IF('Birding Tally List'!I35="", 0, 'Birding Tally List'!I35)</f>
        <v>0</v>
      </c>
      <c r="F28" s="46">
        <f>IF('Birding Tally List'!J35="", 0, 'Birding Tally List'!J35)</f>
        <v>0</v>
      </c>
      <c r="G28" s="46">
        <f>IF('Birding Tally List'!K35="", 0, 'Birding Tally List'!K35)</f>
        <v>0</v>
      </c>
      <c r="H28" s="46">
        <f>IF('Birding Tally List'!L35="", 0, 'Birding Tally List'!L35)</f>
        <v>0</v>
      </c>
      <c r="I28" s="47">
        <f>IF('Birding Tally List'!M35="", 0, 'Birding Tally List'!M35)</f>
        <v>0</v>
      </c>
      <c r="J28" s="48">
        <f t="shared" si="5"/>
        <v>0</v>
      </c>
      <c r="L28" s="49" t="str">
        <f t="shared" si="6"/>
        <v/>
      </c>
      <c r="M28" s="48">
        <f t="shared" si="7"/>
        <v>0</v>
      </c>
      <c r="O28" s="23"/>
      <c r="P28" s="23"/>
      <c r="Q28" s="23"/>
      <c r="R28" s="23"/>
      <c r="S28" s="23"/>
      <c r="W28" s="52" t="str">
        <f t="shared" si="9"/>
        <v/>
      </c>
      <c r="X28" s="53" t="str">
        <f t="shared" si="2"/>
        <v/>
      </c>
      <c r="Z28" s="54">
        <f>RANK(M28,$M$3:$M$502,0)+COUNTIF($M$3:M28,M28)-1</f>
        <v>26</v>
      </c>
      <c r="AA28" s="44">
        <v>26</v>
      </c>
      <c r="AB28" s="44">
        <f t="shared" si="10"/>
        <v>26</v>
      </c>
      <c r="AC28" s="44" t="str">
        <f t="shared" si="11"/>
        <v/>
      </c>
      <c r="AD28" s="44"/>
      <c r="AE28" s="44" t="str">
        <f t="shared" si="12"/>
        <v/>
      </c>
      <c r="AF28" s="44" t="str">
        <f t="shared" si="13"/>
        <v/>
      </c>
      <c r="AH28" s="44" t="str">
        <f t="shared" si="14"/>
        <v/>
      </c>
      <c r="AJ28" s="44" t="str">
        <f>IF('Birding Tally List'!E35="", "", 'Birding Tally List'!E35)</f>
        <v/>
      </c>
      <c r="AV28" s="93" t="str">
        <f>IF('Birding Tally List'!F35="", "", 'Birding Tally List'!F35)</f>
        <v/>
      </c>
      <c r="AW28" s="93" t="str">
        <f t="shared" si="17"/>
        <v/>
      </c>
      <c r="AX28" s="119" t="str">
        <f t="shared" si="27"/>
        <v/>
      </c>
      <c r="AY28" s="120" t="str">
        <f t="shared" si="28"/>
        <v/>
      </c>
      <c r="AZ28" s="120" t="str">
        <f t="shared" si="29"/>
        <v/>
      </c>
      <c r="BA28" s="120" t="str">
        <f t="shared" si="30"/>
        <v/>
      </c>
      <c r="BB28" s="120" t="str">
        <f t="shared" si="31"/>
        <v/>
      </c>
      <c r="BC28" s="120" t="str">
        <f t="shared" si="32"/>
        <v/>
      </c>
      <c r="BD28" s="120" t="str">
        <f t="shared" si="33"/>
        <v/>
      </c>
      <c r="BE28" s="129" t="str">
        <f t="shared" si="25"/>
        <v/>
      </c>
      <c r="BF28" s="120"/>
      <c r="BG28" s="129" t="str">
        <f>IFERROR(RANK(BE28,$BE$3:$BE$502,0)+COUNTIF($BE$3:BE28,BE28)-1, "")</f>
        <v/>
      </c>
    </row>
    <row r="29" spans="1:59" x14ac:dyDescent="0.25">
      <c r="A29" s="44">
        <v>27</v>
      </c>
      <c r="B29" s="32" t="str">
        <f>IF('Birding Tally List'!D36="", "", 'Birding Tally List'!D36)</f>
        <v/>
      </c>
      <c r="C29" s="45">
        <f>IF('Birding Tally List'!G36="", 0, 'Birding Tally List'!G36)</f>
        <v>0</v>
      </c>
      <c r="D29" s="46">
        <f>IF('Birding Tally List'!H36="", 0, 'Birding Tally List'!H36)</f>
        <v>0</v>
      </c>
      <c r="E29" s="46">
        <f>IF('Birding Tally List'!I36="", 0, 'Birding Tally List'!I36)</f>
        <v>0</v>
      </c>
      <c r="F29" s="46">
        <f>IF('Birding Tally List'!J36="", 0, 'Birding Tally List'!J36)</f>
        <v>0</v>
      </c>
      <c r="G29" s="46">
        <f>IF('Birding Tally List'!K36="", 0, 'Birding Tally List'!K36)</f>
        <v>0</v>
      </c>
      <c r="H29" s="46">
        <f>IF('Birding Tally List'!L36="", 0, 'Birding Tally List'!L36)</f>
        <v>0</v>
      </c>
      <c r="I29" s="47">
        <f>IF('Birding Tally List'!M36="", 0, 'Birding Tally List'!M36)</f>
        <v>0</v>
      </c>
      <c r="J29" s="48">
        <f t="shared" si="5"/>
        <v>0</v>
      </c>
      <c r="L29" s="49" t="str">
        <f t="shared" si="6"/>
        <v/>
      </c>
      <c r="M29" s="48">
        <f t="shared" si="7"/>
        <v>0</v>
      </c>
      <c r="O29" s="23"/>
      <c r="P29" s="23"/>
      <c r="Q29" s="23"/>
      <c r="R29" s="23"/>
      <c r="S29" s="23"/>
      <c r="W29" s="52" t="str">
        <f t="shared" si="9"/>
        <v/>
      </c>
      <c r="X29" s="53" t="str">
        <f t="shared" si="2"/>
        <v/>
      </c>
      <c r="Z29" s="54">
        <f>RANK(M29,$M$3:$M$502,0)+COUNTIF($M$3:M29,M29)-1</f>
        <v>27</v>
      </c>
      <c r="AA29" s="44">
        <v>27</v>
      </c>
      <c r="AB29" s="44">
        <f t="shared" si="10"/>
        <v>27</v>
      </c>
      <c r="AC29" s="44" t="str">
        <f t="shared" si="11"/>
        <v/>
      </c>
      <c r="AD29" s="44"/>
      <c r="AE29" s="44" t="str">
        <f t="shared" si="12"/>
        <v/>
      </c>
      <c r="AF29" s="44" t="str">
        <f t="shared" si="13"/>
        <v/>
      </c>
      <c r="AH29" s="44" t="str">
        <f t="shared" si="14"/>
        <v/>
      </c>
      <c r="AJ29" s="44" t="str">
        <f>IF('Birding Tally List'!E36="", "", 'Birding Tally List'!E36)</f>
        <v/>
      </c>
      <c r="AV29" s="93" t="str">
        <f>IF('Birding Tally List'!F36="", "", 'Birding Tally List'!F36)</f>
        <v/>
      </c>
      <c r="AW29" s="93" t="str">
        <f t="shared" si="17"/>
        <v/>
      </c>
      <c r="AX29" s="119" t="str">
        <f t="shared" si="27"/>
        <v/>
      </c>
      <c r="AY29" s="120" t="str">
        <f t="shared" si="28"/>
        <v/>
      </c>
      <c r="AZ29" s="120" t="str">
        <f t="shared" si="29"/>
        <v/>
      </c>
      <c r="BA29" s="120" t="str">
        <f t="shared" si="30"/>
        <v/>
      </c>
      <c r="BB29" s="120" t="str">
        <f t="shared" si="31"/>
        <v/>
      </c>
      <c r="BC29" s="120" t="str">
        <f t="shared" si="32"/>
        <v/>
      </c>
      <c r="BD29" s="120" t="str">
        <f t="shared" si="33"/>
        <v/>
      </c>
      <c r="BE29" s="129" t="str">
        <f t="shared" si="25"/>
        <v/>
      </c>
      <c r="BF29" s="120"/>
      <c r="BG29" s="129" t="str">
        <f>IFERROR(RANK(BE29,$BE$3:$BE$502,0)+COUNTIF($BE$3:BE29,BE29)-1, "")</f>
        <v/>
      </c>
    </row>
    <row r="30" spans="1:59" x14ac:dyDescent="0.25">
      <c r="A30" s="44">
        <v>28</v>
      </c>
      <c r="B30" s="32" t="str">
        <f>IF('Birding Tally List'!D37="", "", 'Birding Tally List'!D37)</f>
        <v/>
      </c>
      <c r="C30" s="45">
        <f>IF('Birding Tally List'!G37="", 0, 'Birding Tally List'!G37)</f>
        <v>0</v>
      </c>
      <c r="D30" s="46">
        <f>IF('Birding Tally List'!H37="", 0, 'Birding Tally List'!H37)</f>
        <v>0</v>
      </c>
      <c r="E30" s="46">
        <f>IF('Birding Tally List'!I37="", 0, 'Birding Tally List'!I37)</f>
        <v>0</v>
      </c>
      <c r="F30" s="46">
        <f>IF('Birding Tally List'!J37="", 0, 'Birding Tally List'!J37)</f>
        <v>0</v>
      </c>
      <c r="G30" s="46">
        <f>IF('Birding Tally List'!K37="", 0, 'Birding Tally List'!K37)</f>
        <v>0</v>
      </c>
      <c r="H30" s="46">
        <f>IF('Birding Tally List'!L37="", 0, 'Birding Tally List'!L37)</f>
        <v>0</v>
      </c>
      <c r="I30" s="47">
        <f>IF('Birding Tally List'!M37="", 0, 'Birding Tally List'!M37)</f>
        <v>0</v>
      </c>
      <c r="J30" s="48">
        <f t="shared" si="5"/>
        <v>0</v>
      </c>
      <c r="L30" s="49" t="str">
        <f t="shared" si="6"/>
        <v/>
      </c>
      <c r="M30" s="48">
        <f t="shared" si="7"/>
        <v>0</v>
      </c>
      <c r="O30" s="23"/>
      <c r="P30" s="23"/>
      <c r="Q30" s="23"/>
      <c r="R30" s="23"/>
      <c r="S30" s="23"/>
      <c r="W30" s="52" t="str">
        <f t="shared" si="9"/>
        <v/>
      </c>
      <c r="X30" s="53" t="str">
        <f t="shared" si="2"/>
        <v/>
      </c>
      <c r="Z30" s="54">
        <f>RANK(M30,$M$3:$M$502,0)+COUNTIF($M$3:M30,M30)-1</f>
        <v>28</v>
      </c>
      <c r="AA30" s="44">
        <v>28</v>
      </c>
      <c r="AB30" s="44">
        <f t="shared" si="10"/>
        <v>28</v>
      </c>
      <c r="AC30" s="44" t="str">
        <f t="shared" si="11"/>
        <v/>
      </c>
      <c r="AD30" s="44"/>
      <c r="AE30" s="44" t="str">
        <f t="shared" si="12"/>
        <v/>
      </c>
      <c r="AF30" s="44" t="str">
        <f t="shared" si="13"/>
        <v/>
      </c>
      <c r="AH30" s="44" t="str">
        <f t="shared" si="14"/>
        <v/>
      </c>
      <c r="AJ30" s="44" t="str">
        <f>IF('Birding Tally List'!E37="", "", 'Birding Tally List'!E37)</f>
        <v/>
      </c>
      <c r="AV30" s="93" t="str">
        <f>IF('Birding Tally List'!F37="", "", 'Birding Tally List'!F37)</f>
        <v/>
      </c>
      <c r="AW30" s="93" t="str">
        <f t="shared" si="17"/>
        <v/>
      </c>
      <c r="AX30" s="119" t="str">
        <f t="shared" si="27"/>
        <v/>
      </c>
      <c r="AY30" s="120" t="str">
        <f t="shared" si="28"/>
        <v/>
      </c>
      <c r="AZ30" s="120" t="str">
        <f t="shared" si="29"/>
        <v/>
      </c>
      <c r="BA30" s="120" t="str">
        <f t="shared" si="30"/>
        <v/>
      </c>
      <c r="BB30" s="120" t="str">
        <f t="shared" si="31"/>
        <v/>
      </c>
      <c r="BC30" s="120" t="str">
        <f t="shared" si="32"/>
        <v/>
      </c>
      <c r="BD30" s="120" t="str">
        <f t="shared" si="33"/>
        <v/>
      </c>
      <c r="BE30" s="129" t="str">
        <f t="shared" si="25"/>
        <v/>
      </c>
      <c r="BF30" s="120"/>
      <c r="BG30" s="129" t="str">
        <f>IFERROR(RANK(BE30,$BE$3:$BE$502,0)+COUNTIF($BE$3:BE30,BE30)-1, "")</f>
        <v/>
      </c>
    </row>
    <row r="31" spans="1:59" x14ac:dyDescent="0.25">
      <c r="A31" s="44">
        <v>29</v>
      </c>
      <c r="B31" s="32" t="str">
        <f>IF('Birding Tally List'!D38="", "", 'Birding Tally List'!D38)</f>
        <v/>
      </c>
      <c r="C31" s="45">
        <f>IF('Birding Tally List'!G38="", 0, 'Birding Tally List'!G38)</f>
        <v>0</v>
      </c>
      <c r="D31" s="46">
        <f>IF('Birding Tally List'!H38="", 0, 'Birding Tally List'!H38)</f>
        <v>0</v>
      </c>
      <c r="E31" s="46">
        <f>IF('Birding Tally List'!I38="", 0, 'Birding Tally List'!I38)</f>
        <v>0</v>
      </c>
      <c r="F31" s="46">
        <f>IF('Birding Tally List'!J38="", 0, 'Birding Tally List'!J38)</f>
        <v>0</v>
      </c>
      <c r="G31" s="46">
        <f>IF('Birding Tally List'!K38="", 0, 'Birding Tally List'!K38)</f>
        <v>0</v>
      </c>
      <c r="H31" s="46">
        <f>IF('Birding Tally List'!L38="", 0, 'Birding Tally List'!L38)</f>
        <v>0</v>
      </c>
      <c r="I31" s="47">
        <f>IF('Birding Tally List'!M38="", 0, 'Birding Tally List'!M38)</f>
        <v>0</v>
      </c>
      <c r="J31" s="48">
        <f t="shared" si="5"/>
        <v>0</v>
      </c>
      <c r="L31" s="49" t="str">
        <f t="shared" si="6"/>
        <v/>
      </c>
      <c r="M31" s="48">
        <f t="shared" si="7"/>
        <v>0</v>
      </c>
      <c r="O31" s="23"/>
      <c r="P31" s="23"/>
      <c r="Q31" s="23"/>
      <c r="R31" s="23"/>
      <c r="S31" s="23"/>
      <c r="W31" s="52" t="str">
        <f t="shared" si="9"/>
        <v/>
      </c>
      <c r="X31" s="53" t="str">
        <f t="shared" si="2"/>
        <v/>
      </c>
      <c r="Z31" s="54">
        <f>RANK(M31,$M$3:$M$502,0)+COUNTIF($M$3:M31,M31)-1</f>
        <v>29</v>
      </c>
      <c r="AA31" s="44">
        <v>29</v>
      </c>
      <c r="AB31" s="44">
        <f t="shared" si="10"/>
        <v>29</v>
      </c>
      <c r="AC31" s="44" t="str">
        <f t="shared" si="11"/>
        <v/>
      </c>
      <c r="AD31" s="44"/>
      <c r="AE31" s="44" t="str">
        <f t="shared" si="12"/>
        <v/>
      </c>
      <c r="AF31" s="44" t="str">
        <f t="shared" si="13"/>
        <v/>
      </c>
      <c r="AH31" s="44" t="str">
        <f t="shared" si="14"/>
        <v/>
      </c>
      <c r="AJ31" s="44" t="str">
        <f>IF('Birding Tally List'!E38="", "", 'Birding Tally List'!E38)</f>
        <v/>
      </c>
      <c r="AV31" s="93" t="str">
        <f>IF('Birding Tally List'!F38="", "", 'Birding Tally List'!F38)</f>
        <v/>
      </c>
      <c r="AW31" s="93" t="str">
        <f t="shared" si="17"/>
        <v/>
      </c>
      <c r="AX31" s="119" t="str">
        <f t="shared" si="27"/>
        <v/>
      </c>
      <c r="AY31" s="120" t="str">
        <f t="shared" si="28"/>
        <v/>
      </c>
      <c r="AZ31" s="120" t="str">
        <f t="shared" si="29"/>
        <v/>
      </c>
      <c r="BA31" s="120" t="str">
        <f t="shared" si="30"/>
        <v/>
      </c>
      <c r="BB31" s="120" t="str">
        <f t="shared" si="31"/>
        <v/>
      </c>
      <c r="BC31" s="120" t="str">
        <f t="shared" si="32"/>
        <v/>
      </c>
      <c r="BD31" s="120" t="str">
        <f t="shared" si="33"/>
        <v/>
      </c>
      <c r="BE31" s="129" t="str">
        <f t="shared" si="25"/>
        <v/>
      </c>
      <c r="BF31" s="120"/>
      <c r="BG31" s="129" t="str">
        <f>IFERROR(RANK(BE31,$BE$3:$BE$502,0)+COUNTIF($BE$3:BE31,BE31)-1, "")</f>
        <v/>
      </c>
    </row>
    <row r="32" spans="1:59" x14ac:dyDescent="0.25">
      <c r="A32" s="44">
        <v>30</v>
      </c>
      <c r="B32" s="32" t="str">
        <f>IF('Birding Tally List'!D39="", "", 'Birding Tally List'!D39)</f>
        <v/>
      </c>
      <c r="C32" s="45">
        <f>IF('Birding Tally List'!G39="", 0, 'Birding Tally List'!G39)</f>
        <v>0</v>
      </c>
      <c r="D32" s="46">
        <f>IF('Birding Tally List'!H39="", 0, 'Birding Tally List'!H39)</f>
        <v>0</v>
      </c>
      <c r="E32" s="46">
        <f>IF('Birding Tally List'!I39="", 0, 'Birding Tally List'!I39)</f>
        <v>0</v>
      </c>
      <c r="F32" s="46">
        <f>IF('Birding Tally List'!J39="", 0, 'Birding Tally List'!J39)</f>
        <v>0</v>
      </c>
      <c r="G32" s="46">
        <f>IF('Birding Tally List'!K39="", 0, 'Birding Tally List'!K39)</f>
        <v>0</v>
      </c>
      <c r="H32" s="46">
        <f>IF('Birding Tally List'!L39="", 0, 'Birding Tally List'!L39)</f>
        <v>0</v>
      </c>
      <c r="I32" s="47">
        <f>IF('Birding Tally List'!M39="", 0, 'Birding Tally List'!M39)</f>
        <v>0</v>
      </c>
      <c r="J32" s="48">
        <f t="shared" si="5"/>
        <v>0</v>
      </c>
      <c r="L32" s="49" t="str">
        <f t="shared" si="6"/>
        <v/>
      </c>
      <c r="M32" s="48">
        <f t="shared" si="7"/>
        <v>0</v>
      </c>
      <c r="O32" s="23"/>
      <c r="P32" s="23"/>
      <c r="Q32" s="23"/>
      <c r="R32" s="23"/>
      <c r="S32" s="23"/>
      <c r="W32" s="52" t="str">
        <f t="shared" si="9"/>
        <v/>
      </c>
      <c r="X32" s="53" t="str">
        <f t="shared" si="2"/>
        <v/>
      </c>
      <c r="Z32" s="54">
        <f>RANK(M32,$M$3:$M$502,0)+COUNTIF($M$3:M32,M32)-1</f>
        <v>30</v>
      </c>
      <c r="AA32" s="44">
        <v>30</v>
      </c>
      <c r="AB32" s="44">
        <f t="shared" si="10"/>
        <v>30</v>
      </c>
      <c r="AC32" s="44" t="str">
        <f t="shared" si="11"/>
        <v/>
      </c>
      <c r="AD32" s="44"/>
      <c r="AE32" s="44" t="str">
        <f t="shared" si="12"/>
        <v/>
      </c>
      <c r="AF32" s="44" t="str">
        <f t="shared" si="13"/>
        <v/>
      </c>
      <c r="AH32" s="44" t="str">
        <f t="shared" si="14"/>
        <v/>
      </c>
      <c r="AJ32" s="44" t="str">
        <f>IF('Birding Tally List'!E39="", "", 'Birding Tally List'!E39)</f>
        <v/>
      </c>
      <c r="AV32" s="93" t="str">
        <f>IF('Birding Tally List'!F39="", "", 'Birding Tally List'!F39)</f>
        <v/>
      </c>
      <c r="AW32" s="93" t="str">
        <f t="shared" si="17"/>
        <v/>
      </c>
      <c r="AX32" s="119" t="str">
        <f t="shared" si="27"/>
        <v/>
      </c>
      <c r="AY32" s="120" t="str">
        <f t="shared" si="28"/>
        <v/>
      </c>
      <c r="AZ32" s="120" t="str">
        <f t="shared" si="29"/>
        <v/>
      </c>
      <c r="BA32" s="120" t="str">
        <f t="shared" si="30"/>
        <v/>
      </c>
      <c r="BB32" s="120" t="str">
        <f t="shared" si="31"/>
        <v/>
      </c>
      <c r="BC32" s="120" t="str">
        <f t="shared" si="32"/>
        <v/>
      </c>
      <c r="BD32" s="120" t="str">
        <f t="shared" si="33"/>
        <v/>
      </c>
      <c r="BE32" s="129" t="str">
        <f t="shared" si="25"/>
        <v/>
      </c>
      <c r="BF32" s="120"/>
      <c r="BG32" s="129" t="str">
        <f>IFERROR(RANK(BE32,$BE$3:$BE$502,0)+COUNTIF($BE$3:BE32,BE32)-1, "")</f>
        <v/>
      </c>
    </row>
    <row r="33" spans="1:59" x14ac:dyDescent="0.25">
      <c r="A33" s="44">
        <v>31</v>
      </c>
      <c r="B33" s="32" t="str">
        <f>IF('Birding Tally List'!D40="", "", 'Birding Tally List'!D40)</f>
        <v/>
      </c>
      <c r="C33" s="45">
        <f>IF('Birding Tally List'!G40="", 0, 'Birding Tally List'!G40)</f>
        <v>0</v>
      </c>
      <c r="D33" s="46">
        <f>IF('Birding Tally List'!H40="", 0, 'Birding Tally List'!H40)</f>
        <v>0</v>
      </c>
      <c r="E33" s="46">
        <f>IF('Birding Tally List'!I40="", 0, 'Birding Tally List'!I40)</f>
        <v>0</v>
      </c>
      <c r="F33" s="46">
        <f>IF('Birding Tally List'!J40="", 0, 'Birding Tally List'!J40)</f>
        <v>0</v>
      </c>
      <c r="G33" s="46">
        <f>IF('Birding Tally List'!K40="", 0, 'Birding Tally List'!K40)</f>
        <v>0</v>
      </c>
      <c r="H33" s="46">
        <f>IF('Birding Tally List'!L40="", 0, 'Birding Tally List'!L40)</f>
        <v>0</v>
      </c>
      <c r="I33" s="47">
        <f>IF('Birding Tally List'!M40="", 0, 'Birding Tally List'!M40)</f>
        <v>0</v>
      </c>
      <c r="J33" s="48">
        <f t="shared" si="5"/>
        <v>0</v>
      </c>
      <c r="L33" s="49" t="str">
        <f t="shared" si="6"/>
        <v/>
      </c>
      <c r="M33" s="48">
        <f t="shared" si="7"/>
        <v>0</v>
      </c>
      <c r="W33" s="52" t="str">
        <f t="shared" si="9"/>
        <v/>
      </c>
      <c r="X33" s="53" t="str">
        <f t="shared" si="2"/>
        <v/>
      </c>
      <c r="Z33" s="54">
        <f>RANK(M33,$M$3:$M$502,0)+COUNTIF($M$3:M33,M33)-1</f>
        <v>31</v>
      </c>
      <c r="AA33" s="44">
        <v>31</v>
      </c>
      <c r="AB33" s="44">
        <f t="shared" si="10"/>
        <v>31</v>
      </c>
      <c r="AC33" s="44" t="str">
        <f t="shared" si="11"/>
        <v/>
      </c>
      <c r="AD33" s="44"/>
      <c r="AE33" s="44" t="str">
        <f t="shared" si="12"/>
        <v/>
      </c>
      <c r="AF33" s="44" t="str">
        <f t="shared" si="13"/>
        <v/>
      </c>
      <c r="AH33" s="44" t="str">
        <f t="shared" si="14"/>
        <v/>
      </c>
      <c r="AJ33" s="44" t="str">
        <f>IF('Birding Tally List'!E40="", "", 'Birding Tally List'!E40)</f>
        <v/>
      </c>
      <c r="AV33" s="93" t="str">
        <f>IF('Birding Tally List'!F40="", "", 'Birding Tally List'!F40)</f>
        <v/>
      </c>
      <c r="AW33" s="93" t="str">
        <f t="shared" si="17"/>
        <v/>
      </c>
      <c r="AX33" s="119" t="str">
        <f t="shared" si="27"/>
        <v/>
      </c>
      <c r="AY33" s="120" t="str">
        <f t="shared" si="28"/>
        <v/>
      </c>
      <c r="AZ33" s="120" t="str">
        <f t="shared" si="29"/>
        <v/>
      </c>
      <c r="BA33" s="120" t="str">
        <f t="shared" si="30"/>
        <v/>
      </c>
      <c r="BB33" s="120" t="str">
        <f t="shared" si="31"/>
        <v/>
      </c>
      <c r="BC33" s="120" t="str">
        <f t="shared" si="32"/>
        <v/>
      </c>
      <c r="BD33" s="120" t="str">
        <f t="shared" si="33"/>
        <v/>
      </c>
      <c r="BE33" s="129" t="str">
        <f t="shared" si="25"/>
        <v/>
      </c>
      <c r="BF33" s="120"/>
      <c r="BG33" s="129" t="str">
        <f>IFERROR(RANK(BE33,$BE$3:$BE$502,0)+COUNTIF($BE$3:BE33,BE33)-1, "")</f>
        <v/>
      </c>
    </row>
    <row r="34" spans="1:59" x14ac:dyDescent="0.25">
      <c r="A34" s="44">
        <v>32</v>
      </c>
      <c r="B34" s="32" t="str">
        <f>IF('Birding Tally List'!D41="", "", 'Birding Tally List'!D41)</f>
        <v/>
      </c>
      <c r="C34" s="45">
        <f>IF('Birding Tally List'!G41="", 0, 'Birding Tally List'!G41)</f>
        <v>0</v>
      </c>
      <c r="D34" s="46">
        <f>IF('Birding Tally List'!H41="", 0, 'Birding Tally List'!H41)</f>
        <v>0</v>
      </c>
      <c r="E34" s="46">
        <f>IF('Birding Tally List'!I41="", 0, 'Birding Tally List'!I41)</f>
        <v>0</v>
      </c>
      <c r="F34" s="46">
        <f>IF('Birding Tally List'!J41="", 0, 'Birding Tally List'!J41)</f>
        <v>0</v>
      </c>
      <c r="G34" s="46">
        <f>IF('Birding Tally List'!K41="", 0, 'Birding Tally List'!K41)</f>
        <v>0</v>
      </c>
      <c r="H34" s="46">
        <f>IF('Birding Tally List'!L41="", 0, 'Birding Tally List'!L41)</f>
        <v>0</v>
      </c>
      <c r="I34" s="47">
        <f>IF('Birding Tally List'!M41="", 0, 'Birding Tally List'!M41)</f>
        <v>0</v>
      </c>
      <c r="J34" s="48">
        <f t="shared" si="5"/>
        <v>0</v>
      </c>
      <c r="L34" s="49" t="str">
        <f t="shared" si="6"/>
        <v/>
      </c>
      <c r="M34" s="48">
        <f t="shared" si="7"/>
        <v>0</v>
      </c>
      <c r="W34" s="52" t="str">
        <f t="shared" si="9"/>
        <v/>
      </c>
      <c r="X34" s="53" t="str">
        <f t="shared" si="2"/>
        <v/>
      </c>
      <c r="Z34" s="54">
        <f>RANK(M34,$M$3:$M$502,0)+COUNTIF($M$3:M34,M34)-1</f>
        <v>32</v>
      </c>
      <c r="AA34" s="44">
        <v>32</v>
      </c>
      <c r="AB34" s="44">
        <f t="shared" si="10"/>
        <v>32</v>
      </c>
      <c r="AC34" s="44" t="str">
        <f t="shared" si="11"/>
        <v/>
      </c>
      <c r="AD34" s="44"/>
      <c r="AE34" s="44" t="str">
        <f t="shared" si="12"/>
        <v/>
      </c>
      <c r="AF34" s="44" t="str">
        <f t="shared" si="13"/>
        <v/>
      </c>
      <c r="AH34" s="44" t="str">
        <f t="shared" si="14"/>
        <v/>
      </c>
      <c r="AJ34" s="44" t="str">
        <f>IF('Birding Tally List'!E41="", "", 'Birding Tally List'!E41)</f>
        <v/>
      </c>
      <c r="AV34" s="93" t="str">
        <f>IF('Birding Tally List'!F41="", "", 'Birding Tally List'!F41)</f>
        <v/>
      </c>
      <c r="AW34" s="93" t="str">
        <f t="shared" si="17"/>
        <v/>
      </c>
      <c r="AX34" s="119" t="str">
        <f t="shared" si="27"/>
        <v/>
      </c>
      <c r="AY34" s="120" t="str">
        <f t="shared" si="28"/>
        <v/>
      </c>
      <c r="AZ34" s="120" t="str">
        <f t="shared" si="29"/>
        <v/>
      </c>
      <c r="BA34" s="120" t="str">
        <f t="shared" si="30"/>
        <v/>
      </c>
      <c r="BB34" s="120" t="str">
        <f t="shared" si="31"/>
        <v/>
      </c>
      <c r="BC34" s="120" t="str">
        <f t="shared" si="32"/>
        <v/>
      </c>
      <c r="BD34" s="120" t="str">
        <f t="shared" si="33"/>
        <v/>
      </c>
      <c r="BE34" s="129" t="str">
        <f t="shared" si="25"/>
        <v/>
      </c>
      <c r="BF34" s="120"/>
      <c r="BG34" s="129" t="str">
        <f>IFERROR(RANK(BE34,$BE$3:$BE$502,0)+COUNTIF($BE$3:BE34,BE34)-1, "")</f>
        <v/>
      </c>
    </row>
    <row r="35" spans="1:59" x14ac:dyDescent="0.25">
      <c r="A35" s="44">
        <v>33</v>
      </c>
      <c r="B35" s="32" t="str">
        <f>IF('Birding Tally List'!D42="", "", 'Birding Tally List'!D42)</f>
        <v/>
      </c>
      <c r="C35" s="45">
        <f>IF('Birding Tally List'!G42="", 0, 'Birding Tally List'!G42)</f>
        <v>0</v>
      </c>
      <c r="D35" s="46">
        <f>IF('Birding Tally List'!H42="", 0, 'Birding Tally List'!H42)</f>
        <v>0</v>
      </c>
      <c r="E35" s="46">
        <f>IF('Birding Tally List'!I42="", 0, 'Birding Tally List'!I42)</f>
        <v>0</v>
      </c>
      <c r="F35" s="46">
        <f>IF('Birding Tally List'!J42="", 0, 'Birding Tally List'!J42)</f>
        <v>0</v>
      </c>
      <c r="G35" s="46">
        <f>IF('Birding Tally List'!K42="", 0, 'Birding Tally List'!K42)</f>
        <v>0</v>
      </c>
      <c r="H35" s="46">
        <f>IF('Birding Tally List'!L42="", 0, 'Birding Tally List'!L42)</f>
        <v>0</v>
      </c>
      <c r="I35" s="47">
        <f>IF('Birding Tally List'!M42="", 0, 'Birding Tally List'!M42)</f>
        <v>0</v>
      </c>
      <c r="J35" s="48">
        <f t="shared" si="5"/>
        <v>0</v>
      </c>
      <c r="L35" s="49" t="str">
        <f t="shared" si="6"/>
        <v/>
      </c>
      <c r="M35" s="48">
        <f t="shared" si="7"/>
        <v>0</v>
      </c>
      <c r="W35" s="52" t="str">
        <f t="shared" si="9"/>
        <v/>
      </c>
      <c r="X35" s="53" t="str">
        <f t="shared" si="2"/>
        <v/>
      </c>
      <c r="Z35" s="54">
        <f>RANK(M35,$M$3:$M$502,0)+COUNTIF($M$3:M35,M35)-1</f>
        <v>33</v>
      </c>
      <c r="AA35" s="44">
        <v>33</v>
      </c>
      <c r="AB35" s="44">
        <f t="shared" si="10"/>
        <v>33</v>
      </c>
      <c r="AC35" s="44" t="str">
        <f t="shared" si="11"/>
        <v/>
      </c>
      <c r="AD35" s="44"/>
      <c r="AE35" s="44" t="str">
        <f t="shared" si="12"/>
        <v/>
      </c>
      <c r="AF35" s="44" t="str">
        <f t="shared" si="13"/>
        <v/>
      </c>
      <c r="AH35" s="44" t="str">
        <f t="shared" si="14"/>
        <v/>
      </c>
      <c r="AJ35" s="44" t="str">
        <f>IF('Birding Tally List'!E42="", "", 'Birding Tally List'!E42)</f>
        <v/>
      </c>
      <c r="AV35" s="93" t="str">
        <f>IF('Birding Tally List'!F42="", "", 'Birding Tally List'!F42)</f>
        <v/>
      </c>
      <c r="AW35" s="93" t="str">
        <f t="shared" si="17"/>
        <v/>
      </c>
      <c r="AX35" s="119" t="str">
        <f t="shared" si="27"/>
        <v/>
      </c>
      <c r="AY35" s="120" t="str">
        <f t="shared" si="28"/>
        <v/>
      </c>
      <c r="AZ35" s="120" t="str">
        <f t="shared" si="29"/>
        <v/>
      </c>
      <c r="BA35" s="120" t="str">
        <f t="shared" si="30"/>
        <v/>
      </c>
      <c r="BB35" s="120" t="str">
        <f t="shared" si="31"/>
        <v/>
      </c>
      <c r="BC35" s="120" t="str">
        <f t="shared" si="32"/>
        <v/>
      </c>
      <c r="BD35" s="120" t="str">
        <f t="shared" si="33"/>
        <v/>
      </c>
      <c r="BE35" s="129" t="str">
        <f t="shared" si="25"/>
        <v/>
      </c>
      <c r="BF35" s="120"/>
      <c r="BG35" s="129" t="str">
        <f>IFERROR(RANK(BE35,$BE$3:$BE$502,0)+COUNTIF($BE$3:BE35,BE35)-1, "")</f>
        <v/>
      </c>
    </row>
    <row r="36" spans="1:59" x14ac:dyDescent="0.25">
      <c r="A36" s="44">
        <v>34</v>
      </c>
      <c r="B36" s="32" t="str">
        <f>IF('Birding Tally List'!D43="", "", 'Birding Tally List'!D43)</f>
        <v/>
      </c>
      <c r="C36" s="45">
        <f>IF('Birding Tally List'!G43="", 0, 'Birding Tally List'!G43)</f>
        <v>0</v>
      </c>
      <c r="D36" s="46">
        <f>IF('Birding Tally List'!H43="", 0, 'Birding Tally List'!H43)</f>
        <v>0</v>
      </c>
      <c r="E36" s="46">
        <f>IF('Birding Tally List'!I43="", 0, 'Birding Tally List'!I43)</f>
        <v>0</v>
      </c>
      <c r="F36" s="46">
        <f>IF('Birding Tally List'!J43="", 0, 'Birding Tally List'!J43)</f>
        <v>0</v>
      </c>
      <c r="G36" s="46">
        <f>IF('Birding Tally List'!K43="", 0, 'Birding Tally List'!K43)</f>
        <v>0</v>
      </c>
      <c r="H36" s="46">
        <f>IF('Birding Tally List'!L43="", 0, 'Birding Tally List'!L43)</f>
        <v>0</v>
      </c>
      <c r="I36" s="47">
        <f>IF('Birding Tally List'!M43="", 0, 'Birding Tally List'!M43)</f>
        <v>0</v>
      </c>
      <c r="J36" s="48">
        <f t="shared" si="5"/>
        <v>0</v>
      </c>
      <c r="L36" s="49" t="str">
        <f t="shared" si="6"/>
        <v/>
      </c>
      <c r="M36" s="48">
        <f t="shared" si="7"/>
        <v>0</v>
      </c>
      <c r="W36" s="52" t="str">
        <f t="shared" si="9"/>
        <v/>
      </c>
      <c r="X36" s="53" t="str">
        <f t="shared" si="2"/>
        <v/>
      </c>
      <c r="Z36" s="54">
        <f>RANK(M36,$M$3:$M$502,0)+COUNTIF($M$3:M36,M36)-1</f>
        <v>34</v>
      </c>
      <c r="AA36" s="44">
        <v>34</v>
      </c>
      <c r="AB36" s="44">
        <f t="shared" si="10"/>
        <v>34</v>
      </c>
      <c r="AC36" s="44" t="str">
        <f t="shared" si="11"/>
        <v/>
      </c>
      <c r="AD36" s="44"/>
      <c r="AE36" s="44" t="str">
        <f t="shared" si="12"/>
        <v/>
      </c>
      <c r="AF36" s="44" t="str">
        <f t="shared" si="13"/>
        <v/>
      </c>
      <c r="AH36" s="44" t="str">
        <f t="shared" si="14"/>
        <v/>
      </c>
      <c r="AJ36" s="44" t="str">
        <f>IF('Birding Tally List'!E43="", "", 'Birding Tally List'!E43)</f>
        <v/>
      </c>
      <c r="AV36" s="93" t="str">
        <f>IF('Birding Tally List'!F43="", "", 'Birding Tally List'!F43)</f>
        <v/>
      </c>
      <c r="AW36" s="93" t="str">
        <f t="shared" si="17"/>
        <v/>
      </c>
      <c r="AX36" s="119" t="str">
        <f t="shared" si="27"/>
        <v/>
      </c>
      <c r="AY36" s="120" t="str">
        <f t="shared" si="28"/>
        <v/>
      </c>
      <c r="AZ36" s="120" t="str">
        <f t="shared" si="29"/>
        <v/>
      </c>
      <c r="BA36" s="120" t="str">
        <f t="shared" si="30"/>
        <v/>
      </c>
      <c r="BB36" s="120" t="str">
        <f t="shared" si="31"/>
        <v/>
      </c>
      <c r="BC36" s="120" t="str">
        <f t="shared" si="32"/>
        <v/>
      </c>
      <c r="BD36" s="120" t="str">
        <f t="shared" si="33"/>
        <v/>
      </c>
      <c r="BE36" s="129" t="str">
        <f t="shared" si="25"/>
        <v/>
      </c>
      <c r="BF36" s="120"/>
      <c r="BG36" s="129" t="str">
        <f>IFERROR(RANK(BE36,$BE$3:$BE$502,0)+COUNTIF($BE$3:BE36,BE36)-1, "")</f>
        <v/>
      </c>
    </row>
    <row r="37" spans="1:59" x14ac:dyDescent="0.25">
      <c r="A37" s="44">
        <v>35</v>
      </c>
      <c r="B37" s="32" t="str">
        <f>IF('Birding Tally List'!D44="", "", 'Birding Tally List'!D44)</f>
        <v/>
      </c>
      <c r="C37" s="45">
        <f>IF('Birding Tally List'!G44="", 0, 'Birding Tally List'!G44)</f>
        <v>0</v>
      </c>
      <c r="D37" s="46">
        <f>IF('Birding Tally List'!H44="", 0, 'Birding Tally List'!H44)</f>
        <v>0</v>
      </c>
      <c r="E37" s="46">
        <f>IF('Birding Tally List'!I44="", 0, 'Birding Tally List'!I44)</f>
        <v>0</v>
      </c>
      <c r="F37" s="46">
        <f>IF('Birding Tally List'!J44="", 0, 'Birding Tally List'!J44)</f>
        <v>0</v>
      </c>
      <c r="G37" s="46">
        <f>IF('Birding Tally List'!K44="", 0, 'Birding Tally List'!K44)</f>
        <v>0</v>
      </c>
      <c r="H37" s="46">
        <f>IF('Birding Tally List'!L44="", 0, 'Birding Tally List'!L44)</f>
        <v>0</v>
      </c>
      <c r="I37" s="47">
        <f>IF('Birding Tally List'!M44="", 0, 'Birding Tally List'!M44)</f>
        <v>0</v>
      </c>
      <c r="J37" s="48">
        <f t="shared" si="5"/>
        <v>0</v>
      </c>
      <c r="L37" s="49" t="str">
        <f t="shared" si="6"/>
        <v/>
      </c>
      <c r="M37" s="48">
        <f t="shared" si="7"/>
        <v>0</v>
      </c>
      <c r="W37" s="52" t="str">
        <f t="shared" si="9"/>
        <v/>
      </c>
      <c r="X37" s="53" t="str">
        <f t="shared" si="2"/>
        <v/>
      </c>
      <c r="Z37" s="54">
        <f>RANK(M37,$M$3:$M$502,0)+COUNTIF($M$3:M37,M37)-1</f>
        <v>35</v>
      </c>
      <c r="AA37" s="44">
        <v>35</v>
      </c>
      <c r="AB37" s="44">
        <f t="shared" si="10"/>
        <v>35</v>
      </c>
      <c r="AC37" s="44" t="str">
        <f t="shared" si="11"/>
        <v/>
      </c>
      <c r="AD37" s="44"/>
      <c r="AE37" s="44" t="str">
        <f t="shared" si="12"/>
        <v/>
      </c>
      <c r="AF37" s="44" t="str">
        <f t="shared" si="13"/>
        <v/>
      </c>
      <c r="AH37" s="44" t="str">
        <f t="shared" si="14"/>
        <v/>
      </c>
      <c r="AJ37" s="44" t="str">
        <f>IF('Birding Tally List'!E44="", "", 'Birding Tally List'!E44)</f>
        <v/>
      </c>
      <c r="AV37" s="93" t="str">
        <f>IF('Birding Tally List'!F44="", "", 'Birding Tally List'!F44)</f>
        <v/>
      </c>
      <c r="AW37" s="93" t="str">
        <f t="shared" si="17"/>
        <v/>
      </c>
      <c r="AX37" s="119" t="str">
        <f t="shared" si="27"/>
        <v/>
      </c>
      <c r="AY37" s="120" t="str">
        <f t="shared" si="28"/>
        <v/>
      </c>
      <c r="AZ37" s="120" t="str">
        <f t="shared" si="29"/>
        <v/>
      </c>
      <c r="BA37" s="120" t="str">
        <f t="shared" si="30"/>
        <v/>
      </c>
      <c r="BB37" s="120" t="str">
        <f t="shared" si="31"/>
        <v/>
      </c>
      <c r="BC37" s="120" t="str">
        <f t="shared" si="32"/>
        <v/>
      </c>
      <c r="BD37" s="120" t="str">
        <f t="shared" si="33"/>
        <v/>
      </c>
      <c r="BE37" s="129" t="str">
        <f t="shared" si="25"/>
        <v/>
      </c>
      <c r="BF37" s="120"/>
      <c r="BG37" s="129" t="str">
        <f>IFERROR(RANK(BE37,$BE$3:$BE$502,0)+COUNTIF($BE$3:BE37,BE37)-1, "")</f>
        <v/>
      </c>
    </row>
    <row r="38" spans="1:59" x14ac:dyDescent="0.25">
      <c r="A38" s="44">
        <v>36</v>
      </c>
      <c r="B38" s="32" t="str">
        <f>IF('Birding Tally List'!D45="", "", 'Birding Tally List'!D45)</f>
        <v/>
      </c>
      <c r="C38" s="45">
        <f>IF('Birding Tally List'!G45="", 0, 'Birding Tally List'!G45)</f>
        <v>0</v>
      </c>
      <c r="D38" s="46">
        <f>IF('Birding Tally List'!H45="", 0, 'Birding Tally List'!H45)</f>
        <v>0</v>
      </c>
      <c r="E38" s="46">
        <f>IF('Birding Tally List'!I45="", 0, 'Birding Tally List'!I45)</f>
        <v>0</v>
      </c>
      <c r="F38" s="46">
        <f>IF('Birding Tally List'!J45="", 0, 'Birding Tally List'!J45)</f>
        <v>0</v>
      </c>
      <c r="G38" s="46">
        <f>IF('Birding Tally List'!K45="", 0, 'Birding Tally List'!K45)</f>
        <v>0</v>
      </c>
      <c r="H38" s="46">
        <f>IF('Birding Tally List'!L45="", 0, 'Birding Tally List'!L45)</f>
        <v>0</v>
      </c>
      <c r="I38" s="47">
        <f>IF('Birding Tally List'!M45="", 0, 'Birding Tally List'!M45)</f>
        <v>0</v>
      </c>
      <c r="J38" s="48">
        <f t="shared" si="5"/>
        <v>0</v>
      </c>
      <c r="L38" s="49" t="str">
        <f t="shared" si="6"/>
        <v/>
      </c>
      <c r="M38" s="48">
        <f t="shared" si="7"/>
        <v>0</v>
      </c>
      <c r="W38" s="52" t="str">
        <f t="shared" si="9"/>
        <v/>
      </c>
      <c r="X38" s="53" t="str">
        <f t="shared" si="2"/>
        <v/>
      </c>
      <c r="Z38" s="54">
        <f>RANK(M38,$M$3:$M$502,0)+COUNTIF($M$3:M38,M38)-1</f>
        <v>36</v>
      </c>
      <c r="AA38" s="44">
        <v>36</v>
      </c>
      <c r="AB38" s="44">
        <f t="shared" si="10"/>
        <v>36</v>
      </c>
      <c r="AC38" s="44" t="str">
        <f t="shared" si="11"/>
        <v/>
      </c>
      <c r="AD38" s="44"/>
      <c r="AE38" s="44" t="str">
        <f t="shared" si="12"/>
        <v/>
      </c>
      <c r="AF38" s="44" t="str">
        <f t="shared" si="13"/>
        <v/>
      </c>
      <c r="AH38" s="44" t="str">
        <f t="shared" si="14"/>
        <v/>
      </c>
      <c r="AJ38" s="44" t="str">
        <f>IF('Birding Tally List'!E45="", "", 'Birding Tally List'!E45)</f>
        <v/>
      </c>
      <c r="AV38" s="93" t="str">
        <f>IF('Birding Tally List'!F45="", "", 'Birding Tally List'!F45)</f>
        <v/>
      </c>
      <c r="AW38" s="93" t="str">
        <f t="shared" si="17"/>
        <v/>
      </c>
      <c r="AX38" s="119" t="str">
        <f t="shared" si="27"/>
        <v/>
      </c>
      <c r="AY38" s="120" t="str">
        <f t="shared" si="28"/>
        <v/>
      </c>
      <c r="AZ38" s="120" t="str">
        <f t="shared" si="29"/>
        <v/>
      </c>
      <c r="BA38" s="120" t="str">
        <f t="shared" si="30"/>
        <v/>
      </c>
      <c r="BB38" s="120" t="str">
        <f t="shared" si="31"/>
        <v/>
      </c>
      <c r="BC38" s="120" t="str">
        <f t="shared" si="32"/>
        <v/>
      </c>
      <c r="BD38" s="120" t="str">
        <f t="shared" si="33"/>
        <v/>
      </c>
      <c r="BE38" s="129" t="str">
        <f t="shared" si="25"/>
        <v/>
      </c>
      <c r="BF38" s="120"/>
      <c r="BG38" s="129" t="str">
        <f>IFERROR(RANK(BE38,$BE$3:$BE$502,0)+COUNTIF($BE$3:BE38,BE38)-1, "")</f>
        <v/>
      </c>
    </row>
    <row r="39" spans="1:59" x14ac:dyDescent="0.25">
      <c r="A39" s="44">
        <v>37</v>
      </c>
      <c r="B39" s="32" t="str">
        <f>IF('Birding Tally List'!D46="", "", 'Birding Tally List'!D46)</f>
        <v/>
      </c>
      <c r="C39" s="45">
        <f>IF('Birding Tally List'!G46="", 0, 'Birding Tally List'!G46)</f>
        <v>0</v>
      </c>
      <c r="D39" s="46">
        <f>IF('Birding Tally List'!H46="", 0, 'Birding Tally List'!H46)</f>
        <v>0</v>
      </c>
      <c r="E39" s="46">
        <f>IF('Birding Tally List'!I46="", 0, 'Birding Tally List'!I46)</f>
        <v>0</v>
      </c>
      <c r="F39" s="46">
        <f>IF('Birding Tally List'!J46="", 0, 'Birding Tally List'!J46)</f>
        <v>0</v>
      </c>
      <c r="G39" s="46">
        <f>IF('Birding Tally List'!K46="", 0, 'Birding Tally List'!K46)</f>
        <v>0</v>
      </c>
      <c r="H39" s="46">
        <f>IF('Birding Tally List'!L46="", 0, 'Birding Tally List'!L46)</f>
        <v>0</v>
      </c>
      <c r="I39" s="47">
        <f>IF('Birding Tally List'!M46="", 0, 'Birding Tally List'!M46)</f>
        <v>0</v>
      </c>
      <c r="J39" s="48">
        <f t="shared" si="5"/>
        <v>0</v>
      </c>
      <c r="L39" s="49" t="str">
        <f t="shared" si="6"/>
        <v/>
      </c>
      <c r="M39" s="48">
        <f t="shared" si="7"/>
        <v>0</v>
      </c>
      <c r="W39" s="52" t="str">
        <f t="shared" si="9"/>
        <v/>
      </c>
      <c r="X39" s="53" t="str">
        <f t="shared" si="2"/>
        <v/>
      </c>
      <c r="Z39" s="54">
        <f>RANK(M39,$M$3:$M$502,0)+COUNTIF($M$3:M39,M39)-1</f>
        <v>37</v>
      </c>
      <c r="AA39" s="44">
        <v>37</v>
      </c>
      <c r="AB39" s="44">
        <f t="shared" si="10"/>
        <v>37</v>
      </c>
      <c r="AC39" s="44" t="str">
        <f t="shared" si="11"/>
        <v/>
      </c>
      <c r="AD39" s="44"/>
      <c r="AE39" s="44" t="str">
        <f t="shared" si="12"/>
        <v/>
      </c>
      <c r="AF39" s="44" t="str">
        <f t="shared" si="13"/>
        <v/>
      </c>
      <c r="AH39" s="44" t="str">
        <f t="shared" si="14"/>
        <v/>
      </c>
      <c r="AJ39" s="44" t="str">
        <f>IF('Birding Tally List'!E46="", "", 'Birding Tally List'!E46)</f>
        <v/>
      </c>
      <c r="AV39" s="93" t="str">
        <f>IF('Birding Tally List'!F46="", "", 'Birding Tally List'!F46)</f>
        <v/>
      </c>
      <c r="AW39" s="93" t="str">
        <f t="shared" si="17"/>
        <v/>
      </c>
      <c r="AX39" s="119" t="str">
        <f t="shared" si="27"/>
        <v/>
      </c>
      <c r="AY39" s="120" t="str">
        <f t="shared" si="28"/>
        <v/>
      </c>
      <c r="AZ39" s="120" t="str">
        <f t="shared" si="29"/>
        <v/>
      </c>
      <c r="BA39" s="120" t="str">
        <f t="shared" si="30"/>
        <v/>
      </c>
      <c r="BB39" s="120" t="str">
        <f t="shared" si="31"/>
        <v/>
      </c>
      <c r="BC39" s="120" t="str">
        <f t="shared" si="32"/>
        <v/>
      </c>
      <c r="BD39" s="120" t="str">
        <f t="shared" si="33"/>
        <v/>
      </c>
      <c r="BE39" s="129" t="str">
        <f t="shared" si="25"/>
        <v/>
      </c>
      <c r="BF39" s="120"/>
      <c r="BG39" s="129" t="str">
        <f>IFERROR(RANK(BE39,$BE$3:$BE$502,0)+COUNTIF($BE$3:BE39,BE39)-1, "")</f>
        <v/>
      </c>
    </row>
    <row r="40" spans="1:59" x14ac:dyDescent="0.25">
      <c r="A40" s="44">
        <v>38</v>
      </c>
      <c r="B40" s="32" t="str">
        <f>IF('Birding Tally List'!D47="", "", 'Birding Tally List'!D47)</f>
        <v/>
      </c>
      <c r="C40" s="45">
        <f>IF('Birding Tally List'!G47="", 0, 'Birding Tally List'!G47)</f>
        <v>0</v>
      </c>
      <c r="D40" s="46">
        <f>IF('Birding Tally List'!H47="", 0, 'Birding Tally List'!H47)</f>
        <v>0</v>
      </c>
      <c r="E40" s="46">
        <f>IF('Birding Tally List'!I47="", 0, 'Birding Tally List'!I47)</f>
        <v>0</v>
      </c>
      <c r="F40" s="46">
        <f>IF('Birding Tally List'!J47="", 0, 'Birding Tally List'!J47)</f>
        <v>0</v>
      </c>
      <c r="G40" s="46">
        <f>IF('Birding Tally List'!K47="", 0, 'Birding Tally List'!K47)</f>
        <v>0</v>
      </c>
      <c r="H40" s="46">
        <f>IF('Birding Tally List'!L47="", 0, 'Birding Tally List'!L47)</f>
        <v>0</v>
      </c>
      <c r="I40" s="47">
        <f>IF('Birding Tally List'!M47="", 0, 'Birding Tally List'!M47)</f>
        <v>0</v>
      </c>
      <c r="J40" s="48">
        <f t="shared" si="5"/>
        <v>0</v>
      </c>
      <c r="L40" s="49" t="str">
        <f t="shared" si="6"/>
        <v/>
      </c>
      <c r="M40" s="48">
        <f t="shared" si="7"/>
        <v>0</v>
      </c>
      <c r="W40" s="52" t="str">
        <f t="shared" si="9"/>
        <v/>
      </c>
      <c r="X40" s="53" t="str">
        <f t="shared" si="2"/>
        <v/>
      </c>
      <c r="Z40" s="54">
        <f>RANK(M40,$M$3:$M$502,0)+COUNTIF($M$3:M40,M40)-1</f>
        <v>38</v>
      </c>
      <c r="AA40" s="44">
        <v>38</v>
      </c>
      <c r="AB40" s="44">
        <f t="shared" si="10"/>
        <v>38</v>
      </c>
      <c r="AC40" s="44" t="str">
        <f t="shared" si="11"/>
        <v/>
      </c>
      <c r="AD40" s="44"/>
      <c r="AE40" s="44" t="str">
        <f t="shared" si="12"/>
        <v/>
      </c>
      <c r="AF40" s="44" t="str">
        <f t="shared" si="13"/>
        <v/>
      </c>
      <c r="AH40" s="44" t="str">
        <f t="shared" si="14"/>
        <v/>
      </c>
      <c r="AJ40" s="44" t="str">
        <f>IF('Birding Tally List'!E47="", "", 'Birding Tally List'!E47)</f>
        <v/>
      </c>
      <c r="AV40" s="93" t="str">
        <f>IF('Birding Tally List'!F47="", "", 'Birding Tally List'!F47)</f>
        <v/>
      </c>
      <c r="AW40" s="93" t="str">
        <f t="shared" si="17"/>
        <v/>
      </c>
      <c r="AX40" s="119" t="str">
        <f t="shared" si="27"/>
        <v/>
      </c>
      <c r="AY40" s="120" t="str">
        <f t="shared" si="28"/>
        <v/>
      </c>
      <c r="AZ40" s="120" t="str">
        <f t="shared" si="29"/>
        <v/>
      </c>
      <c r="BA40" s="120" t="str">
        <f t="shared" si="30"/>
        <v/>
      </c>
      <c r="BB40" s="120" t="str">
        <f t="shared" si="31"/>
        <v/>
      </c>
      <c r="BC40" s="120" t="str">
        <f t="shared" si="32"/>
        <v/>
      </c>
      <c r="BD40" s="120" t="str">
        <f t="shared" si="33"/>
        <v/>
      </c>
      <c r="BE40" s="129" t="str">
        <f t="shared" si="25"/>
        <v/>
      </c>
      <c r="BF40" s="120"/>
      <c r="BG40" s="129" t="str">
        <f>IFERROR(RANK(BE40,$BE$3:$BE$502,0)+COUNTIF($BE$3:BE40,BE40)-1, "")</f>
        <v/>
      </c>
    </row>
    <row r="41" spans="1:59" x14ac:dyDescent="0.25">
      <c r="A41" s="44">
        <v>39</v>
      </c>
      <c r="B41" s="32" t="str">
        <f>IF('Birding Tally List'!D48="", "", 'Birding Tally List'!D48)</f>
        <v/>
      </c>
      <c r="C41" s="45">
        <f>IF('Birding Tally List'!G48="", 0, 'Birding Tally List'!G48)</f>
        <v>0</v>
      </c>
      <c r="D41" s="46">
        <f>IF('Birding Tally List'!H48="", 0, 'Birding Tally List'!H48)</f>
        <v>0</v>
      </c>
      <c r="E41" s="46">
        <f>IF('Birding Tally List'!I48="", 0, 'Birding Tally List'!I48)</f>
        <v>0</v>
      </c>
      <c r="F41" s="46">
        <f>IF('Birding Tally List'!J48="", 0, 'Birding Tally List'!J48)</f>
        <v>0</v>
      </c>
      <c r="G41" s="46">
        <f>IF('Birding Tally List'!K48="", 0, 'Birding Tally List'!K48)</f>
        <v>0</v>
      </c>
      <c r="H41" s="46">
        <f>IF('Birding Tally List'!L48="", 0, 'Birding Tally List'!L48)</f>
        <v>0</v>
      </c>
      <c r="I41" s="47">
        <f>IF('Birding Tally List'!M48="", 0, 'Birding Tally List'!M48)</f>
        <v>0</v>
      </c>
      <c r="J41" s="48">
        <f t="shared" si="5"/>
        <v>0</v>
      </c>
      <c r="L41" s="49" t="str">
        <f t="shared" si="6"/>
        <v/>
      </c>
      <c r="M41" s="48">
        <f t="shared" si="7"/>
        <v>0</v>
      </c>
      <c r="W41" s="52" t="str">
        <f t="shared" si="9"/>
        <v/>
      </c>
      <c r="X41" s="53" t="str">
        <f t="shared" si="2"/>
        <v/>
      </c>
      <c r="Z41" s="54">
        <f>RANK(M41,$M$3:$M$502,0)+COUNTIF($M$3:M41,M41)-1</f>
        <v>39</v>
      </c>
      <c r="AA41" s="44">
        <v>39</v>
      </c>
      <c r="AB41" s="44">
        <f t="shared" si="10"/>
        <v>39</v>
      </c>
      <c r="AC41" s="44" t="str">
        <f t="shared" si="11"/>
        <v/>
      </c>
      <c r="AD41" s="44"/>
      <c r="AE41" s="44" t="str">
        <f t="shared" si="12"/>
        <v/>
      </c>
      <c r="AF41" s="44" t="str">
        <f t="shared" si="13"/>
        <v/>
      </c>
      <c r="AH41" s="44" t="str">
        <f t="shared" si="14"/>
        <v/>
      </c>
      <c r="AJ41" s="44" t="str">
        <f>IF('Birding Tally List'!E48="", "", 'Birding Tally List'!E48)</f>
        <v/>
      </c>
      <c r="AV41" s="93" t="str">
        <f>IF('Birding Tally List'!F48="", "", 'Birding Tally List'!F48)</f>
        <v/>
      </c>
      <c r="AW41" s="93" t="str">
        <f t="shared" si="17"/>
        <v/>
      </c>
      <c r="AX41" s="119" t="str">
        <f t="shared" si="27"/>
        <v/>
      </c>
      <c r="AY41" s="120" t="str">
        <f t="shared" si="28"/>
        <v/>
      </c>
      <c r="AZ41" s="120" t="str">
        <f t="shared" si="29"/>
        <v/>
      </c>
      <c r="BA41" s="120" t="str">
        <f t="shared" si="30"/>
        <v/>
      </c>
      <c r="BB41" s="120" t="str">
        <f t="shared" si="31"/>
        <v/>
      </c>
      <c r="BC41" s="120" t="str">
        <f t="shared" si="32"/>
        <v/>
      </c>
      <c r="BD41" s="120" t="str">
        <f t="shared" si="33"/>
        <v/>
      </c>
      <c r="BE41" s="129" t="str">
        <f t="shared" si="25"/>
        <v/>
      </c>
      <c r="BF41" s="120"/>
      <c r="BG41" s="129" t="str">
        <f>IFERROR(RANK(BE41,$BE$3:$BE$502,0)+COUNTIF($BE$3:BE41,BE41)-1, "")</f>
        <v/>
      </c>
    </row>
    <row r="42" spans="1:59" x14ac:dyDescent="0.25">
      <c r="A42" s="44">
        <v>40</v>
      </c>
      <c r="B42" s="32" t="str">
        <f>IF('Birding Tally List'!D49="", "", 'Birding Tally List'!D49)</f>
        <v/>
      </c>
      <c r="C42" s="45">
        <f>IF('Birding Tally List'!G49="", 0, 'Birding Tally List'!G49)</f>
        <v>0</v>
      </c>
      <c r="D42" s="46">
        <f>IF('Birding Tally List'!H49="", 0, 'Birding Tally List'!H49)</f>
        <v>0</v>
      </c>
      <c r="E42" s="46">
        <f>IF('Birding Tally List'!I49="", 0, 'Birding Tally List'!I49)</f>
        <v>0</v>
      </c>
      <c r="F42" s="46">
        <f>IF('Birding Tally List'!J49="", 0, 'Birding Tally List'!J49)</f>
        <v>0</v>
      </c>
      <c r="G42" s="46">
        <f>IF('Birding Tally List'!K49="", 0, 'Birding Tally List'!K49)</f>
        <v>0</v>
      </c>
      <c r="H42" s="46">
        <f>IF('Birding Tally List'!L49="", 0, 'Birding Tally List'!L49)</f>
        <v>0</v>
      </c>
      <c r="I42" s="47">
        <f>IF('Birding Tally List'!M49="", 0, 'Birding Tally List'!M49)</f>
        <v>0</v>
      </c>
      <c r="J42" s="48">
        <f t="shared" si="5"/>
        <v>0</v>
      </c>
      <c r="L42" s="49" t="str">
        <f t="shared" si="6"/>
        <v/>
      </c>
      <c r="M42" s="48">
        <f t="shared" si="7"/>
        <v>0</v>
      </c>
      <c r="W42" s="52" t="str">
        <f t="shared" si="9"/>
        <v/>
      </c>
      <c r="X42" s="53" t="str">
        <f t="shared" si="2"/>
        <v/>
      </c>
      <c r="Z42" s="54">
        <f>RANK(M42,$M$3:$M$502,0)+COUNTIF($M$3:M42,M42)-1</f>
        <v>40</v>
      </c>
      <c r="AA42" s="44">
        <v>40</v>
      </c>
      <c r="AB42" s="44">
        <f t="shared" si="10"/>
        <v>40</v>
      </c>
      <c r="AC42" s="44" t="str">
        <f t="shared" si="11"/>
        <v/>
      </c>
      <c r="AD42" s="44"/>
      <c r="AE42" s="44" t="str">
        <f t="shared" si="12"/>
        <v/>
      </c>
      <c r="AF42" s="44" t="str">
        <f t="shared" si="13"/>
        <v/>
      </c>
      <c r="AH42" s="44" t="str">
        <f t="shared" si="14"/>
        <v/>
      </c>
      <c r="AJ42" s="44" t="str">
        <f>IF('Birding Tally List'!E49="", "", 'Birding Tally List'!E49)</f>
        <v/>
      </c>
      <c r="AV42" s="93" t="str">
        <f>IF('Birding Tally List'!F49="", "", 'Birding Tally List'!F49)</f>
        <v/>
      </c>
      <c r="AW42" s="93" t="str">
        <f t="shared" si="17"/>
        <v/>
      </c>
      <c r="AX42" s="119" t="str">
        <f t="shared" si="27"/>
        <v/>
      </c>
      <c r="AY42" s="120" t="str">
        <f t="shared" si="28"/>
        <v/>
      </c>
      <c r="AZ42" s="120" t="str">
        <f t="shared" si="29"/>
        <v/>
      </c>
      <c r="BA42" s="120" t="str">
        <f t="shared" si="30"/>
        <v/>
      </c>
      <c r="BB42" s="120" t="str">
        <f t="shared" si="31"/>
        <v/>
      </c>
      <c r="BC42" s="120" t="str">
        <f t="shared" si="32"/>
        <v/>
      </c>
      <c r="BD42" s="120" t="str">
        <f t="shared" si="33"/>
        <v/>
      </c>
      <c r="BE42" s="129" t="str">
        <f t="shared" si="25"/>
        <v/>
      </c>
      <c r="BF42" s="120"/>
      <c r="BG42" s="129" t="str">
        <f>IFERROR(RANK(BE42,$BE$3:$BE$502,0)+COUNTIF($BE$3:BE42,BE42)-1, "")</f>
        <v/>
      </c>
    </row>
    <row r="43" spans="1:59" x14ac:dyDescent="0.25">
      <c r="A43" s="44">
        <v>41</v>
      </c>
      <c r="B43" s="32" t="str">
        <f>IF('Birding Tally List'!D50="", "", 'Birding Tally List'!D50)</f>
        <v/>
      </c>
      <c r="C43" s="45">
        <f>IF('Birding Tally List'!G50="", 0, 'Birding Tally List'!G50)</f>
        <v>0</v>
      </c>
      <c r="D43" s="46">
        <f>IF('Birding Tally List'!H50="", 0, 'Birding Tally List'!H50)</f>
        <v>0</v>
      </c>
      <c r="E43" s="46">
        <f>IF('Birding Tally List'!I50="", 0, 'Birding Tally List'!I50)</f>
        <v>0</v>
      </c>
      <c r="F43" s="46">
        <f>IF('Birding Tally List'!J50="", 0, 'Birding Tally List'!J50)</f>
        <v>0</v>
      </c>
      <c r="G43" s="46">
        <f>IF('Birding Tally List'!K50="", 0, 'Birding Tally List'!K50)</f>
        <v>0</v>
      </c>
      <c r="H43" s="46">
        <f>IF('Birding Tally List'!L50="", 0, 'Birding Tally List'!L50)</f>
        <v>0</v>
      </c>
      <c r="I43" s="47">
        <f>IF('Birding Tally List'!M50="", 0, 'Birding Tally List'!M50)</f>
        <v>0</v>
      </c>
      <c r="J43" s="48">
        <f t="shared" si="5"/>
        <v>0</v>
      </c>
      <c r="L43" s="49" t="str">
        <f t="shared" si="6"/>
        <v/>
      </c>
      <c r="M43" s="48">
        <f t="shared" si="7"/>
        <v>0</v>
      </c>
      <c r="W43" s="52" t="str">
        <f t="shared" si="9"/>
        <v/>
      </c>
      <c r="X43" s="53" t="str">
        <f t="shared" si="2"/>
        <v/>
      </c>
      <c r="Z43" s="54">
        <f>RANK(M43,$M$3:$M$502,0)+COUNTIF($M$3:M43,M43)-1</f>
        <v>41</v>
      </c>
      <c r="AA43" s="44">
        <v>41</v>
      </c>
      <c r="AB43" s="44">
        <f t="shared" si="10"/>
        <v>41</v>
      </c>
      <c r="AC43" s="44" t="str">
        <f t="shared" si="11"/>
        <v/>
      </c>
      <c r="AD43" s="44"/>
      <c r="AE43" s="44" t="str">
        <f t="shared" si="12"/>
        <v/>
      </c>
      <c r="AF43" s="44" t="str">
        <f t="shared" si="13"/>
        <v/>
      </c>
      <c r="AH43" s="44" t="str">
        <f t="shared" si="14"/>
        <v/>
      </c>
      <c r="AJ43" s="44" t="str">
        <f>IF('Birding Tally List'!E50="", "", 'Birding Tally List'!E50)</f>
        <v/>
      </c>
      <c r="AV43" s="93" t="str">
        <f>IF('Birding Tally List'!F50="", "", 'Birding Tally List'!F50)</f>
        <v/>
      </c>
      <c r="AW43" s="93" t="str">
        <f t="shared" si="17"/>
        <v/>
      </c>
      <c r="AX43" s="119" t="str">
        <f t="shared" si="27"/>
        <v/>
      </c>
      <c r="AY43" s="120" t="str">
        <f t="shared" si="28"/>
        <v/>
      </c>
      <c r="AZ43" s="120" t="str">
        <f t="shared" si="29"/>
        <v/>
      </c>
      <c r="BA43" s="120" t="str">
        <f t="shared" si="30"/>
        <v/>
      </c>
      <c r="BB43" s="120" t="str">
        <f t="shared" si="31"/>
        <v/>
      </c>
      <c r="BC43" s="120" t="str">
        <f t="shared" si="32"/>
        <v/>
      </c>
      <c r="BD43" s="120" t="str">
        <f t="shared" si="33"/>
        <v/>
      </c>
      <c r="BE43" s="129" t="str">
        <f t="shared" si="25"/>
        <v/>
      </c>
      <c r="BF43" s="120"/>
      <c r="BG43" s="129" t="str">
        <f>IFERROR(RANK(BE43,$BE$3:$BE$502,0)+COUNTIF($BE$3:BE43,BE43)-1, "")</f>
        <v/>
      </c>
    </row>
    <row r="44" spans="1:59" x14ac:dyDescent="0.25">
      <c r="A44" s="44">
        <v>42</v>
      </c>
      <c r="B44" s="32" t="str">
        <f>IF('Birding Tally List'!D51="", "", 'Birding Tally List'!D51)</f>
        <v/>
      </c>
      <c r="C44" s="45">
        <f>IF('Birding Tally List'!G51="", 0, 'Birding Tally List'!G51)</f>
        <v>0</v>
      </c>
      <c r="D44" s="46">
        <f>IF('Birding Tally List'!H51="", 0, 'Birding Tally List'!H51)</f>
        <v>0</v>
      </c>
      <c r="E44" s="46">
        <f>IF('Birding Tally List'!I51="", 0, 'Birding Tally List'!I51)</f>
        <v>0</v>
      </c>
      <c r="F44" s="46">
        <f>IF('Birding Tally List'!J51="", 0, 'Birding Tally List'!J51)</f>
        <v>0</v>
      </c>
      <c r="G44" s="46">
        <f>IF('Birding Tally List'!K51="", 0, 'Birding Tally List'!K51)</f>
        <v>0</v>
      </c>
      <c r="H44" s="46">
        <f>IF('Birding Tally List'!L51="", 0, 'Birding Tally List'!L51)</f>
        <v>0</v>
      </c>
      <c r="I44" s="47">
        <f>IF('Birding Tally List'!M51="", 0, 'Birding Tally List'!M51)</f>
        <v>0</v>
      </c>
      <c r="J44" s="48">
        <f t="shared" si="5"/>
        <v>0</v>
      </c>
      <c r="L44" s="49" t="str">
        <f t="shared" si="6"/>
        <v/>
      </c>
      <c r="M44" s="48">
        <f t="shared" si="7"/>
        <v>0</v>
      </c>
      <c r="W44" s="52" t="str">
        <f t="shared" si="9"/>
        <v/>
      </c>
      <c r="X44" s="53" t="str">
        <f t="shared" si="2"/>
        <v/>
      </c>
      <c r="Z44" s="54">
        <f>RANK(M44,$M$3:$M$502,0)+COUNTIF($M$3:M44,M44)-1</f>
        <v>42</v>
      </c>
      <c r="AA44" s="44">
        <v>42</v>
      </c>
      <c r="AB44" s="44">
        <f t="shared" si="10"/>
        <v>42</v>
      </c>
      <c r="AC44" s="44" t="str">
        <f t="shared" si="11"/>
        <v/>
      </c>
      <c r="AD44" s="44"/>
      <c r="AE44" s="44" t="str">
        <f t="shared" si="12"/>
        <v/>
      </c>
      <c r="AF44" s="44" t="str">
        <f t="shared" si="13"/>
        <v/>
      </c>
      <c r="AH44" s="44" t="str">
        <f t="shared" si="14"/>
        <v/>
      </c>
      <c r="AJ44" s="44" t="str">
        <f>IF('Birding Tally List'!E51="", "", 'Birding Tally List'!E51)</f>
        <v/>
      </c>
      <c r="AV44" s="93" t="str">
        <f>IF('Birding Tally List'!F51="", "", 'Birding Tally List'!F51)</f>
        <v/>
      </c>
      <c r="AW44" s="93" t="str">
        <f t="shared" si="17"/>
        <v/>
      </c>
      <c r="AX44" s="119" t="str">
        <f t="shared" si="27"/>
        <v/>
      </c>
      <c r="AY44" s="120" t="str">
        <f t="shared" si="28"/>
        <v/>
      </c>
      <c r="AZ44" s="120" t="str">
        <f t="shared" si="29"/>
        <v/>
      </c>
      <c r="BA44" s="120" t="str">
        <f t="shared" si="30"/>
        <v/>
      </c>
      <c r="BB44" s="120" t="str">
        <f t="shared" si="31"/>
        <v/>
      </c>
      <c r="BC44" s="120" t="str">
        <f t="shared" si="32"/>
        <v/>
      </c>
      <c r="BD44" s="120" t="str">
        <f t="shared" si="33"/>
        <v/>
      </c>
      <c r="BE44" s="129" t="str">
        <f t="shared" si="25"/>
        <v/>
      </c>
      <c r="BF44" s="120"/>
      <c r="BG44" s="129" t="str">
        <f>IFERROR(RANK(BE44,$BE$3:$BE$502,0)+COUNTIF($BE$3:BE44,BE44)-1, "")</f>
        <v/>
      </c>
    </row>
    <row r="45" spans="1:59" x14ac:dyDescent="0.25">
      <c r="A45" s="44">
        <v>43</v>
      </c>
      <c r="B45" s="32" t="str">
        <f>IF('Birding Tally List'!D52="", "", 'Birding Tally List'!D52)</f>
        <v/>
      </c>
      <c r="C45" s="45">
        <f>IF('Birding Tally List'!G52="", 0, 'Birding Tally List'!G52)</f>
        <v>0</v>
      </c>
      <c r="D45" s="46">
        <f>IF('Birding Tally List'!H52="", 0, 'Birding Tally List'!H52)</f>
        <v>0</v>
      </c>
      <c r="E45" s="46">
        <f>IF('Birding Tally List'!I52="", 0, 'Birding Tally List'!I52)</f>
        <v>0</v>
      </c>
      <c r="F45" s="46">
        <f>IF('Birding Tally List'!J52="", 0, 'Birding Tally List'!J52)</f>
        <v>0</v>
      </c>
      <c r="G45" s="46">
        <f>IF('Birding Tally List'!K52="", 0, 'Birding Tally List'!K52)</f>
        <v>0</v>
      </c>
      <c r="H45" s="46">
        <f>IF('Birding Tally List'!L52="", 0, 'Birding Tally List'!L52)</f>
        <v>0</v>
      </c>
      <c r="I45" s="47">
        <f>IF('Birding Tally List'!M52="", 0, 'Birding Tally List'!M52)</f>
        <v>0</v>
      </c>
      <c r="J45" s="48">
        <f t="shared" si="5"/>
        <v>0</v>
      </c>
      <c r="L45" s="49" t="str">
        <f t="shared" si="6"/>
        <v/>
      </c>
      <c r="M45" s="48">
        <f t="shared" si="7"/>
        <v>0</v>
      </c>
      <c r="W45" s="52" t="str">
        <f t="shared" si="9"/>
        <v/>
      </c>
      <c r="X45" s="53" t="str">
        <f t="shared" si="2"/>
        <v/>
      </c>
      <c r="Z45" s="54">
        <f>RANK(M45,$M$3:$M$502,0)+COUNTIF($M$3:M45,M45)-1</f>
        <v>43</v>
      </c>
      <c r="AA45" s="44">
        <v>43</v>
      </c>
      <c r="AB45" s="44">
        <f t="shared" si="10"/>
        <v>43</v>
      </c>
      <c r="AC45" s="44" t="str">
        <f t="shared" si="11"/>
        <v/>
      </c>
      <c r="AD45" s="44"/>
      <c r="AE45" s="44" t="str">
        <f t="shared" si="12"/>
        <v/>
      </c>
      <c r="AF45" s="44" t="str">
        <f t="shared" si="13"/>
        <v/>
      </c>
      <c r="AH45" s="44" t="str">
        <f t="shared" si="14"/>
        <v/>
      </c>
      <c r="AJ45" s="44" t="str">
        <f>IF('Birding Tally List'!E52="", "", 'Birding Tally List'!E52)</f>
        <v/>
      </c>
      <c r="AV45" s="93" t="str">
        <f>IF('Birding Tally List'!F52="", "", 'Birding Tally List'!F52)</f>
        <v/>
      </c>
      <c r="AW45" s="93" t="str">
        <f t="shared" si="17"/>
        <v/>
      </c>
      <c r="AX45" s="119" t="str">
        <f t="shared" si="27"/>
        <v/>
      </c>
      <c r="AY45" s="120" t="str">
        <f t="shared" si="28"/>
        <v/>
      </c>
      <c r="AZ45" s="120" t="str">
        <f t="shared" si="29"/>
        <v/>
      </c>
      <c r="BA45" s="120" t="str">
        <f t="shared" si="30"/>
        <v/>
      </c>
      <c r="BB45" s="120" t="str">
        <f t="shared" si="31"/>
        <v/>
      </c>
      <c r="BC45" s="120" t="str">
        <f t="shared" si="32"/>
        <v/>
      </c>
      <c r="BD45" s="120" t="str">
        <f t="shared" si="33"/>
        <v/>
      </c>
      <c r="BE45" s="129" t="str">
        <f t="shared" si="25"/>
        <v/>
      </c>
      <c r="BF45" s="120"/>
      <c r="BG45" s="129" t="str">
        <f>IFERROR(RANK(BE45,$BE$3:$BE$502,0)+COUNTIF($BE$3:BE45,BE45)-1, "")</f>
        <v/>
      </c>
    </row>
    <row r="46" spans="1:59" x14ac:dyDescent="0.25">
      <c r="A46" s="44">
        <v>44</v>
      </c>
      <c r="B46" s="32" t="str">
        <f>IF('Birding Tally List'!D53="", "", 'Birding Tally List'!D53)</f>
        <v/>
      </c>
      <c r="C46" s="45">
        <f>IF('Birding Tally List'!G53="", 0, 'Birding Tally List'!G53)</f>
        <v>0</v>
      </c>
      <c r="D46" s="46">
        <f>IF('Birding Tally List'!H53="", 0, 'Birding Tally List'!H53)</f>
        <v>0</v>
      </c>
      <c r="E46" s="46">
        <f>IF('Birding Tally List'!I53="", 0, 'Birding Tally List'!I53)</f>
        <v>0</v>
      </c>
      <c r="F46" s="46">
        <f>IF('Birding Tally List'!J53="", 0, 'Birding Tally List'!J53)</f>
        <v>0</v>
      </c>
      <c r="G46" s="46">
        <f>IF('Birding Tally List'!K53="", 0, 'Birding Tally List'!K53)</f>
        <v>0</v>
      </c>
      <c r="H46" s="46">
        <f>IF('Birding Tally List'!L53="", 0, 'Birding Tally List'!L53)</f>
        <v>0</v>
      </c>
      <c r="I46" s="47">
        <f>IF('Birding Tally List'!M53="", 0, 'Birding Tally List'!M53)</f>
        <v>0</v>
      </c>
      <c r="J46" s="48">
        <f t="shared" si="5"/>
        <v>0</v>
      </c>
      <c r="L46" s="49" t="str">
        <f t="shared" si="6"/>
        <v/>
      </c>
      <c r="M46" s="48">
        <f t="shared" si="7"/>
        <v>0</v>
      </c>
      <c r="W46" s="52" t="str">
        <f t="shared" si="9"/>
        <v/>
      </c>
      <c r="X46" s="53" t="str">
        <f t="shared" si="2"/>
        <v/>
      </c>
      <c r="Z46" s="54">
        <f>RANK(M46,$M$3:$M$502,0)+COUNTIF($M$3:M46,M46)-1</f>
        <v>44</v>
      </c>
      <c r="AA46" s="44">
        <v>44</v>
      </c>
      <c r="AB46" s="44">
        <f t="shared" si="10"/>
        <v>44</v>
      </c>
      <c r="AC46" s="44" t="str">
        <f t="shared" si="11"/>
        <v/>
      </c>
      <c r="AD46" s="44"/>
      <c r="AE46" s="44" t="str">
        <f t="shared" si="12"/>
        <v/>
      </c>
      <c r="AF46" s="44" t="str">
        <f t="shared" si="13"/>
        <v/>
      </c>
      <c r="AH46" s="44" t="str">
        <f t="shared" si="14"/>
        <v/>
      </c>
      <c r="AJ46" s="44" t="str">
        <f>IF('Birding Tally List'!E53="", "", 'Birding Tally List'!E53)</f>
        <v/>
      </c>
      <c r="AV46" s="93" t="str">
        <f>IF('Birding Tally List'!F53="", "", 'Birding Tally List'!F53)</f>
        <v/>
      </c>
      <c r="AW46" s="93" t="str">
        <f t="shared" si="17"/>
        <v/>
      </c>
      <c r="AX46" s="119" t="str">
        <f t="shared" si="27"/>
        <v/>
      </c>
      <c r="AY46" s="120" t="str">
        <f t="shared" si="28"/>
        <v/>
      </c>
      <c r="AZ46" s="120" t="str">
        <f t="shared" si="29"/>
        <v/>
      </c>
      <c r="BA46" s="120" t="str">
        <f t="shared" si="30"/>
        <v/>
      </c>
      <c r="BB46" s="120" t="str">
        <f t="shared" si="31"/>
        <v/>
      </c>
      <c r="BC46" s="120" t="str">
        <f t="shared" si="32"/>
        <v/>
      </c>
      <c r="BD46" s="120" t="str">
        <f t="shared" si="33"/>
        <v/>
      </c>
      <c r="BE46" s="129" t="str">
        <f t="shared" si="25"/>
        <v/>
      </c>
      <c r="BF46" s="120"/>
      <c r="BG46" s="129" t="str">
        <f>IFERROR(RANK(BE46,$BE$3:$BE$502,0)+COUNTIF($BE$3:BE46,BE46)-1, "")</f>
        <v/>
      </c>
    </row>
    <row r="47" spans="1:59" x14ac:dyDescent="0.25">
      <c r="A47" s="44">
        <v>45</v>
      </c>
      <c r="B47" s="32" t="str">
        <f>IF('Birding Tally List'!D54="", "", 'Birding Tally List'!D54)</f>
        <v/>
      </c>
      <c r="C47" s="45">
        <f>IF('Birding Tally List'!G54="", 0, 'Birding Tally List'!G54)</f>
        <v>0</v>
      </c>
      <c r="D47" s="46">
        <f>IF('Birding Tally List'!H54="", 0, 'Birding Tally List'!H54)</f>
        <v>0</v>
      </c>
      <c r="E47" s="46">
        <f>IF('Birding Tally List'!I54="", 0, 'Birding Tally List'!I54)</f>
        <v>0</v>
      </c>
      <c r="F47" s="46">
        <f>IF('Birding Tally List'!J54="", 0, 'Birding Tally List'!J54)</f>
        <v>0</v>
      </c>
      <c r="G47" s="46">
        <f>IF('Birding Tally List'!K54="", 0, 'Birding Tally List'!K54)</f>
        <v>0</v>
      </c>
      <c r="H47" s="46">
        <f>IF('Birding Tally List'!L54="", 0, 'Birding Tally List'!L54)</f>
        <v>0</v>
      </c>
      <c r="I47" s="47">
        <f>IF('Birding Tally List'!M54="", 0, 'Birding Tally List'!M54)</f>
        <v>0</v>
      </c>
      <c r="J47" s="48">
        <f t="shared" si="5"/>
        <v>0</v>
      </c>
      <c r="L47" s="49" t="str">
        <f t="shared" si="6"/>
        <v/>
      </c>
      <c r="M47" s="48">
        <f t="shared" si="7"/>
        <v>0</v>
      </c>
      <c r="W47" s="52" t="str">
        <f t="shared" si="9"/>
        <v/>
      </c>
      <c r="X47" s="53" t="str">
        <f t="shared" si="2"/>
        <v/>
      </c>
      <c r="Z47" s="54">
        <f>RANK(M47,$M$3:$M$502,0)+COUNTIF($M$3:M47,M47)-1</f>
        <v>45</v>
      </c>
      <c r="AA47" s="44">
        <v>45</v>
      </c>
      <c r="AB47" s="44">
        <f t="shared" si="10"/>
        <v>45</v>
      </c>
      <c r="AC47" s="44" t="str">
        <f t="shared" si="11"/>
        <v/>
      </c>
      <c r="AD47" s="44"/>
      <c r="AE47" s="44" t="str">
        <f t="shared" si="12"/>
        <v/>
      </c>
      <c r="AF47" s="44" t="str">
        <f t="shared" si="13"/>
        <v/>
      </c>
      <c r="AH47" s="44" t="str">
        <f t="shared" si="14"/>
        <v/>
      </c>
      <c r="AJ47" s="44" t="str">
        <f>IF('Birding Tally List'!E54="", "", 'Birding Tally List'!E54)</f>
        <v/>
      </c>
      <c r="AV47" s="93" t="str">
        <f>IF('Birding Tally List'!F54="", "", 'Birding Tally List'!F54)</f>
        <v/>
      </c>
      <c r="AW47" s="93" t="str">
        <f t="shared" si="17"/>
        <v/>
      </c>
      <c r="AX47" s="119" t="str">
        <f t="shared" si="27"/>
        <v/>
      </c>
      <c r="AY47" s="120" t="str">
        <f t="shared" si="28"/>
        <v/>
      </c>
      <c r="AZ47" s="120" t="str">
        <f t="shared" si="29"/>
        <v/>
      </c>
      <c r="BA47" s="120" t="str">
        <f t="shared" si="30"/>
        <v/>
      </c>
      <c r="BB47" s="120" t="str">
        <f t="shared" si="31"/>
        <v/>
      </c>
      <c r="BC47" s="120" t="str">
        <f t="shared" si="32"/>
        <v/>
      </c>
      <c r="BD47" s="120" t="str">
        <f t="shared" si="33"/>
        <v/>
      </c>
      <c r="BE47" s="129" t="str">
        <f t="shared" si="25"/>
        <v/>
      </c>
      <c r="BF47" s="120"/>
      <c r="BG47" s="129" t="str">
        <f>IFERROR(RANK(BE47,$BE$3:$BE$502,0)+COUNTIF($BE$3:BE47,BE47)-1, "")</f>
        <v/>
      </c>
    </row>
    <row r="48" spans="1:59" x14ac:dyDescent="0.25">
      <c r="A48" s="44">
        <v>46</v>
      </c>
      <c r="B48" s="32" t="str">
        <f>IF('Birding Tally List'!D55="", "", 'Birding Tally List'!D55)</f>
        <v/>
      </c>
      <c r="C48" s="45">
        <f>IF('Birding Tally List'!G55="", 0, 'Birding Tally List'!G55)</f>
        <v>0</v>
      </c>
      <c r="D48" s="46">
        <f>IF('Birding Tally List'!H55="", 0, 'Birding Tally List'!H55)</f>
        <v>0</v>
      </c>
      <c r="E48" s="46">
        <f>IF('Birding Tally List'!I55="", 0, 'Birding Tally List'!I55)</f>
        <v>0</v>
      </c>
      <c r="F48" s="46">
        <f>IF('Birding Tally List'!J55="", 0, 'Birding Tally List'!J55)</f>
        <v>0</v>
      </c>
      <c r="G48" s="46">
        <f>IF('Birding Tally List'!K55="", 0, 'Birding Tally List'!K55)</f>
        <v>0</v>
      </c>
      <c r="H48" s="46">
        <f>IF('Birding Tally List'!L55="", 0, 'Birding Tally List'!L55)</f>
        <v>0</v>
      </c>
      <c r="I48" s="47">
        <f>IF('Birding Tally List'!M55="", 0, 'Birding Tally List'!M55)</f>
        <v>0</v>
      </c>
      <c r="J48" s="48">
        <f t="shared" si="5"/>
        <v>0</v>
      </c>
      <c r="L48" s="49" t="str">
        <f t="shared" si="6"/>
        <v/>
      </c>
      <c r="M48" s="48">
        <f t="shared" si="7"/>
        <v>0</v>
      </c>
      <c r="W48" s="52" t="str">
        <f t="shared" si="9"/>
        <v/>
      </c>
      <c r="X48" s="53" t="str">
        <f t="shared" si="2"/>
        <v/>
      </c>
      <c r="Z48" s="54">
        <f>RANK(M48,$M$3:$M$502,0)+COUNTIF($M$3:M48,M48)-1</f>
        <v>46</v>
      </c>
      <c r="AA48" s="44">
        <v>46</v>
      </c>
      <c r="AB48" s="44">
        <f t="shared" si="10"/>
        <v>46</v>
      </c>
      <c r="AC48" s="44" t="str">
        <f t="shared" si="11"/>
        <v/>
      </c>
      <c r="AD48" s="44"/>
      <c r="AE48" s="44" t="str">
        <f t="shared" si="12"/>
        <v/>
      </c>
      <c r="AF48" s="44" t="str">
        <f t="shared" si="13"/>
        <v/>
      </c>
      <c r="AH48" s="44" t="str">
        <f t="shared" si="14"/>
        <v/>
      </c>
      <c r="AJ48" s="44" t="str">
        <f>IF('Birding Tally List'!E55="", "", 'Birding Tally List'!E55)</f>
        <v/>
      </c>
      <c r="AV48" s="93" t="str">
        <f>IF('Birding Tally List'!F55="", "", 'Birding Tally List'!F55)</f>
        <v/>
      </c>
      <c r="AW48" s="93" t="str">
        <f t="shared" si="17"/>
        <v/>
      </c>
      <c r="AX48" s="119" t="str">
        <f t="shared" si="27"/>
        <v/>
      </c>
      <c r="AY48" s="120" t="str">
        <f t="shared" si="28"/>
        <v/>
      </c>
      <c r="AZ48" s="120" t="str">
        <f t="shared" si="29"/>
        <v/>
      </c>
      <c r="BA48" s="120" t="str">
        <f t="shared" si="30"/>
        <v/>
      </c>
      <c r="BB48" s="120" t="str">
        <f t="shared" si="31"/>
        <v/>
      </c>
      <c r="BC48" s="120" t="str">
        <f t="shared" si="32"/>
        <v/>
      </c>
      <c r="BD48" s="120" t="str">
        <f t="shared" si="33"/>
        <v/>
      </c>
      <c r="BE48" s="129" t="str">
        <f t="shared" si="25"/>
        <v/>
      </c>
      <c r="BF48" s="120"/>
      <c r="BG48" s="129" t="str">
        <f>IFERROR(RANK(BE48,$BE$3:$BE$502,0)+COUNTIF($BE$3:BE48,BE48)-1, "")</f>
        <v/>
      </c>
    </row>
    <row r="49" spans="1:59" x14ac:dyDescent="0.25">
      <c r="A49" s="44">
        <v>47</v>
      </c>
      <c r="B49" s="32" t="str">
        <f>IF('Birding Tally List'!D56="", "", 'Birding Tally List'!D56)</f>
        <v/>
      </c>
      <c r="C49" s="45">
        <f>IF('Birding Tally List'!G56="", 0, 'Birding Tally List'!G56)</f>
        <v>0</v>
      </c>
      <c r="D49" s="46">
        <f>IF('Birding Tally List'!H56="", 0, 'Birding Tally List'!H56)</f>
        <v>0</v>
      </c>
      <c r="E49" s="46">
        <f>IF('Birding Tally List'!I56="", 0, 'Birding Tally List'!I56)</f>
        <v>0</v>
      </c>
      <c r="F49" s="46">
        <f>IF('Birding Tally List'!J56="", 0, 'Birding Tally List'!J56)</f>
        <v>0</v>
      </c>
      <c r="G49" s="46">
        <f>IF('Birding Tally List'!K56="", 0, 'Birding Tally List'!K56)</f>
        <v>0</v>
      </c>
      <c r="H49" s="46">
        <f>IF('Birding Tally List'!L56="", 0, 'Birding Tally List'!L56)</f>
        <v>0</v>
      </c>
      <c r="I49" s="47">
        <f>IF('Birding Tally List'!M56="", 0, 'Birding Tally List'!M56)</f>
        <v>0</v>
      </c>
      <c r="J49" s="48">
        <f t="shared" si="5"/>
        <v>0</v>
      </c>
      <c r="L49" s="49" t="str">
        <f t="shared" si="6"/>
        <v/>
      </c>
      <c r="M49" s="48">
        <f t="shared" si="7"/>
        <v>0</v>
      </c>
      <c r="W49" s="52" t="str">
        <f t="shared" si="9"/>
        <v/>
      </c>
      <c r="X49" s="53" t="str">
        <f t="shared" si="2"/>
        <v/>
      </c>
      <c r="Z49" s="54">
        <f>RANK(M49,$M$3:$M$502,0)+COUNTIF($M$3:M49,M49)-1</f>
        <v>47</v>
      </c>
      <c r="AA49" s="44">
        <v>47</v>
      </c>
      <c r="AB49" s="44">
        <f t="shared" si="10"/>
        <v>47</v>
      </c>
      <c r="AC49" s="44" t="str">
        <f t="shared" si="11"/>
        <v/>
      </c>
      <c r="AD49" s="44"/>
      <c r="AE49" s="44" t="str">
        <f t="shared" si="12"/>
        <v/>
      </c>
      <c r="AF49" s="44" t="str">
        <f t="shared" si="13"/>
        <v/>
      </c>
      <c r="AH49" s="44" t="str">
        <f t="shared" si="14"/>
        <v/>
      </c>
      <c r="AJ49" s="44" t="str">
        <f>IF('Birding Tally List'!E56="", "", 'Birding Tally List'!E56)</f>
        <v/>
      </c>
      <c r="AV49" s="93" t="str">
        <f>IF('Birding Tally List'!F56="", "", 'Birding Tally List'!F56)</f>
        <v/>
      </c>
      <c r="AW49" s="93" t="str">
        <f t="shared" si="17"/>
        <v/>
      </c>
      <c r="AX49" s="119" t="str">
        <f t="shared" si="27"/>
        <v/>
      </c>
      <c r="AY49" s="120" t="str">
        <f t="shared" si="28"/>
        <v/>
      </c>
      <c r="AZ49" s="120" t="str">
        <f t="shared" si="29"/>
        <v/>
      </c>
      <c r="BA49" s="120" t="str">
        <f t="shared" si="30"/>
        <v/>
      </c>
      <c r="BB49" s="120" t="str">
        <f t="shared" si="31"/>
        <v/>
      </c>
      <c r="BC49" s="120" t="str">
        <f t="shared" si="32"/>
        <v/>
      </c>
      <c r="BD49" s="120" t="str">
        <f t="shared" si="33"/>
        <v/>
      </c>
      <c r="BE49" s="129" t="str">
        <f t="shared" si="25"/>
        <v/>
      </c>
      <c r="BF49" s="120"/>
      <c r="BG49" s="129" t="str">
        <f>IFERROR(RANK(BE49,$BE$3:$BE$502,0)+COUNTIF($BE$3:BE49,BE49)-1, "")</f>
        <v/>
      </c>
    </row>
    <row r="50" spans="1:59" x14ac:dyDescent="0.25">
      <c r="A50" s="44">
        <v>48</v>
      </c>
      <c r="B50" s="32" t="str">
        <f>IF('Birding Tally List'!D57="", "", 'Birding Tally List'!D57)</f>
        <v/>
      </c>
      <c r="C50" s="45">
        <f>IF('Birding Tally List'!G57="", 0, 'Birding Tally List'!G57)</f>
        <v>0</v>
      </c>
      <c r="D50" s="46">
        <f>IF('Birding Tally List'!H57="", 0, 'Birding Tally List'!H57)</f>
        <v>0</v>
      </c>
      <c r="E50" s="46">
        <f>IF('Birding Tally List'!I57="", 0, 'Birding Tally List'!I57)</f>
        <v>0</v>
      </c>
      <c r="F50" s="46">
        <f>IF('Birding Tally List'!J57="", 0, 'Birding Tally List'!J57)</f>
        <v>0</v>
      </c>
      <c r="G50" s="46">
        <f>IF('Birding Tally List'!K57="", 0, 'Birding Tally List'!K57)</f>
        <v>0</v>
      </c>
      <c r="H50" s="46">
        <f>IF('Birding Tally List'!L57="", 0, 'Birding Tally List'!L57)</f>
        <v>0</v>
      </c>
      <c r="I50" s="47">
        <f>IF('Birding Tally List'!M57="", 0, 'Birding Tally List'!M57)</f>
        <v>0</v>
      </c>
      <c r="J50" s="48">
        <f t="shared" si="5"/>
        <v>0</v>
      </c>
      <c r="L50" s="49" t="str">
        <f t="shared" si="6"/>
        <v/>
      </c>
      <c r="M50" s="48">
        <f t="shared" si="7"/>
        <v>0</v>
      </c>
      <c r="W50" s="52" t="str">
        <f t="shared" si="9"/>
        <v/>
      </c>
      <c r="X50" s="53" t="str">
        <f t="shared" si="2"/>
        <v/>
      </c>
      <c r="Z50" s="54">
        <f>RANK(M50,$M$3:$M$502,0)+COUNTIF($M$3:M50,M50)-1</f>
        <v>48</v>
      </c>
      <c r="AA50" s="44">
        <v>48</v>
      </c>
      <c r="AB50" s="44">
        <f t="shared" si="10"/>
        <v>48</v>
      </c>
      <c r="AC50" s="44" t="str">
        <f t="shared" si="11"/>
        <v/>
      </c>
      <c r="AD50" s="44"/>
      <c r="AE50" s="44" t="str">
        <f t="shared" si="12"/>
        <v/>
      </c>
      <c r="AF50" s="44" t="str">
        <f t="shared" si="13"/>
        <v/>
      </c>
      <c r="AH50" s="44" t="str">
        <f t="shared" si="14"/>
        <v/>
      </c>
      <c r="AJ50" s="44" t="str">
        <f>IF('Birding Tally List'!E57="", "", 'Birding Tally List'!E57)</f>
        <v/>
      </c>
      <c r="AV50" s="93" t="str">
        <f>IF('Birding Tally List'!F57="", "", 'Birding Tally List'!F57)</f>
        <v/>
      </c>
      <c r="AW50" s="93" t="str">
        <f t="shared" si="17"/>
        <v/>
      </c>
      <c r="AX50" s="119" t="str">
        <f t="shared" si="27"/>
        <v/>
      </c>
      <c r="AY50" s="120" t="str">
        <f t="shared" si="28"/>
        <v/>
      </c>
      <c r="AZ50" s="120" t="str">
        <f t="shared" si="29"/>
        <v/>
      </c>
      <c r="BA50" s="120" t="str">
        <f t="shared" si="30"/>
        <v/>
      </c>
      <c r="BB50" s="120" t="str">
        <f t="shared" si="31"/>
        <v/>
      </c>
      <c r="BC50" s="120" t="str">
        <f t="shared" si="32"/>
        <v/>
      </c>
      <c r="BD50" s="120" t="str">
        <f t="shared" si="33"/>
        <v/>
      </c>
      <c r="BE50" s="129" t="str">
        <f t="shared" si="25"/>
        <v/>
      </c>
      <c r="BF50" s="120"/>
      <c r="BG50" s="129" t="str">
        <f>IFERROR(RANK(BE50,$BE$3:$BE$502,0)+COUNTIF($BE$3:BE50,BE50)-1, "")</f>
        <v/>
      </c>
    </row>
    <row r="51" spans="1:59" x14ac:dyDescent="0.25">
      <c r="A51" s="44">
        <v>49</v>
      </c>
      <c r="B51" s="32" t="str">
        <f>IF('Birding Tally List'!D58="", "", 'Birding Tally List'!D58)</f>
        <v/>
      </c>
      <c r="C51" s="45">
        <f>IF('Birding Tally List'!G58="", 0, 'Birding Tally List'!G58)</f>
        <v>0</v>
      </c>
      <c r="D51" s="46">
        <f>IF('Birding Tally List'!H58="", 0, 'Birding Tally List'!H58)</f>
        <v>0</v>
      </c>
      <c r="E51" s="46">
        <f>IF('Birding Tally List'!I58="", 0, 'Birding Tally List'!I58)</f>
        <v>0</v>
      </c>
      <c r="F51" s="46">
        <f>IF('Birding Tally List'!J58="", 0, 'Birding Tally List'!J58)</f>
        <v>0</v>
      </c>
      <c r="G51" s="46">
        <f>IF('Birding Tally List'!K58="", 0, 'Birding Tally List'!K58)</f>
        <v>0</v>
      </c>
      <c r="H51" s="46">
        <f>IF('Birding Tally List'!L58="", 0, 'Birding Tally List'!L58)</f>
        <v>0</v>
      </c>
      <c r="I51" s="47">
        <f>IF('Birding Tally List'!M58="", 0, 'Birding Tally List'!M58)</f>
        <v>0</v>
      </c>
      <c r="J51" s="48">
        <f t="shared" si="5"/>
        <v>0</v>
      </c>
      <c r="L51" s="49" t="str">
        <f t="shared" si="6"/>
        <v/>
      </c>
      <c r="M51" s="48">
        <f t="shared" si="7"/>
        <v>0</v>
      </c>
      <c r="W51" s="52" t="str">
        <f t="shared" si="9"/>
        <v/>
      </c>
      <c r="X51" s="53" t="str">
        <f t="shared" si="2"/>
        <v/>
      </c>
      <c r="Z51" s="54">
        <f>RANK(M51,$M$3:$M$502,0)+COUNTIF($M$3:M51,M51)-1</f>
        <v>49</v>
      </c>
      <c r="AA51" s="44">
        <v>49</v>
      </c>
      <c r="AB51" s="44">
        <f t="shared" si="10"/>
        <v>49</v>
      </c>
      <c r="AC51" s="44" t="str">
        <f t="shared" si="11"/>
        <v/>
      </c>
      <c r="AD51" s="44"/>
      <c r="AE51" s="44" t="str">
        <f t="shared" si="12"/>
        <v/>
      </c>
      <c r="AF51" s="44" t="str">
        <f t="shared" si="13"/>
        <v/>
      </c>
      <c r="AH51" s="44" t="str">
        <f t="shared" si="14"/>
        <v/>
      </c>
      <c r="AJ51" s="44" t="str">
        <f>IF('Birding Tally List'!E58="", "", 'Birding Tally List'!E58)</f>
        <v/>
      </c>
      <c r="AV51" s="93" t="str">
        <f>IF('Birding Tally List'!F58="", "", 'Birding Tally List'!F58)</f>
        <v/>
      </c>
      <c r="AW51" s="93" t="str">
        <f t="shared" si="17"/>
        <v/>
      </c>
      <c r="AX51" s="119" t="str">
        <f t="shared" si="27"/>
        <v/>
      </c>
      <c r="AY51" s="120" t="str">
        <f t="shared" si="28"/>
        <v/>
      </c>
      <c r="AZ51" s="120" t="str">
        <f t="shared" si="29"/>
        <v/>
      </c>
      <c r="BA51" s="120" t="str">
        <f t="shared" si="30"/>
        <v/>
      </c>
      <c r="BB51" s="120" t="str">
        <f t="shared" si="31"/>
        <v/>
      </c>
      <c r="BC51" s="120" t="str">
        <f t="shared" si="32"/>
        <v/>
      </c>
      <c r="BD51" s="120" t="str">
        <f t="shared" si="33"/>
        <v/>
      </c>
      <c r="BE51" s="129" t="str">
        <f t="shared" si="25"/>
        <v/>
      </c>
      <c r="BF51" s="120"/>
      <c r="BG51" s="129" t="str">
        <f>IFERROR(RANK(BE51,$BE$3:$BE$502,0)+COUNTIF($BE$3:BE51,BE51)-1, "")</f>
        <v/>
      </c>
    </row>
    <row r="52" spans="1:59" x14ac:dyDescent="0.25">
      <c r="A52" s="44">
        <v>50</v>
      </c>
      <c r="B52" s="32" t="str">
        <f>IF('Birding Tally List'!D59="", "", 'Birding Tally List'!D59)</f>
        <v/>
      </c>
      <c r="C52" s="45">
        <f>IF('Birding Tally List'!G59="", 0, 'Birding Tally List'!G59)</f>
        <v>0</v>
      </c>
      <c r="D52" s="46">
        <f>IF('Birding Tally List'!H59="", 0, 'Birding Tally List'!H59)</f>
        <v>0</v>
      </c>
      <c r="E52" s="46">
        <f>IF('Birding Tally List'!I59="", 0, 'Birding Tally List'!I59)</f>
        <v>0</v>
      </c>
      <c r="F52" s="46">
        <f>IF('Birding Tally List'!J59="", 0, 'Birding Tally List'!J59)</f>
        <v>0</v>
      </c>
      <c r="G52" s="46">
        <f>IF('Birding Tally List'!K59="", 0, 'Birding Tally List'!K59)</f>
        <v>0</v>
      </c>
      <c r="H52" s="46">
        <f>IF('Birding Tally List'!L59="", 0, 'Birding Tally List'!L59)</f>
        <v>0</v>
      </c>
      <c r="I52" s="47">
        <f>IF('Birding Tally List'!M59="", 0, 'Birding Tally List'!M59)</f>
        <v>0</v>
      </c>
      <c r="J52" s="48">
        <f t="shared" si="5"/>
        <v>0</v>
      </c>
      <c r="L52" s="49" t="str">
        <f t="shared" si="6"/>
        <v/>
      </c>
      <c r="M52" s="48">
        <f t="shared" si="7"/>
        <v>0</v>
      </c>
      <c r="W52" s="52" t="str">
        <f t="shared" si="9"/>
        <v/>
      </c>
      <c r="X52" s="53" t="str">
        <f t="shared" si="2"/>
        <v/>
      </c>
      <c r="Z52" s="54">
        <f>RANK(M52,$M$3:$M$502,0)+COUNTIF($M$3:M52,M52)-1</f>
        <v>50</v>
      </c>
      <c r="AA52" s="44">
        <v>50</v>
      </c>
      <c r="AB52" s="44">
        <f t="shared" si="10"/>
        <v>50</v>
      </c>
      <c r="AC52" s="44" t="str">
        <f t="shared" si="11"/>
        <v/>
      </c>
      <c r="AD52" s="44"/>
      <c r="AE52" s="44" t="str">
        <f t="shared" si="12"/>
        <v/>
      </c>
      <c r="AF52" s="44" t="str">
        <f t="shared" si="13"/>
        <v/>
      </c>
      <c r="AH52" s="44" t="str">
        <f t="shared" si="14"/>
        <v/>
      </c>
      <c r="AJ52" s="44" t="str">
        <f>IF('Birding Tally List'!E59="", "", 'Birding Tally List'!E59)</f>
        <v/>
      </c>
      <c r="AV52" s="93" t="str">
        <f>IF('Birding Tally List'!F59="", "", 'Birding Tally List'!F59)</f>
        <v/>
      </c>
      <c r="AW52" s="93" t="str">
        <f t="shared" si="17"/>
        <v/>
      </c>
      <c r="AX52" s="119" t="str">
        <f t="shared" si="27"/>
        <v/>
      </c>
      <c r="AY52" s="120" t="str">
        <f t="shared" si="28"/>
        <v/>
      </c>
      <c r="AZ52" s="120" t="str">
        <f t="shared" si="29"/>
        <v/>
      </c>
      <c r="BA52" s="120" t="str">
        <f t="shared" si="30"/>
        <v/>
      </c>
      <c r="BB52" s="120" t="str">
        <f t="shared" si="31"/>
        <v/>
      </c>
      <c r="BC52" s="120" t="str">
        <f t="shared" si="32"/>
        <v/>
      </c>
      <c r="BD52" s="120" t="str">
        <f t="shared" si="33"/>
        <v/>
      </c>
      <c r="BE52" s="129" t="str">
        <f t="shared" si="25"/>
        <v/>
      </c>
      <c r="BF52" s="120"/>
      <c r="BG52" s="129" t="str">
        <f>IFERROR(RANK(BE52,$BE$3:$BE$502,0)+COUNTIF($BE$3:BE52,BE52)-1, "")</f>
        <v/>
      </c>
    </row>
    <row r="53" spans="1:59" x14ac:dyDescent="0.25">
      <c r="A53" s="44">
        <v>51</v>
      </c>
      <c r="B53" s="32" t="str">
        <f>IF('Birding Tally List'!D60="", "", 'Birding Tally List'!D60)</f>
        <v/>
      </c>
      <c r="C53" s="45">
        <f>IF('Birding Tally List'!G60="", 0, 'Birding Tally List'!G60)</f>
        <v>0</v>
      </c>
      <c r="D53" s="46">
        <f>IF('Birding Tally List'!H60="", 0, 'Birding Tally List'!H60)</f>
        <v>0</v>
      </c>
      <c r="E53" s="46">
        <f>IF('Birding Tally List'!I60="", 0, 'Birding Tally List'!I60)</f>
        <v>0</v>
      </c>
      <c r="F53" s="46">
        <f>IF('Birding Tally List'!J60="", 0, 'Birding Tally List'!J60)</f>
        <v>0</v>
      </c>
      <c r="G53" s="46">
        <f>IF('Birding Tally List'!K60="", 0, 'Birding Tally List'!K60)</f>
        <v>0</v>
      </c>
      <c r="H53" s="46">
        <f>IF('Birding Tally List'!L60="", 0, 'Birding Tally List'!L60)</f>
        <v>0</v>
      </c>
      <c r="I53" s="47">
        <f>IF('Birding Tally List'!M60="", 0, 'Birding Tally List'!M60)</f>
        <v>0</v>
      </c>
      <c r="J53" s="48">
        <f t="shared" si="5"/>
        <v>0</v>
      </c>
      <c r="L53" s="49" t="str">
        <f t="shared" si="6"/>
        <v/>
      </c>
      <c r="M53" s="48">
        <f t="shared" si="7"/>
        <v>0</v>
      </c>
      <c r="W53" s="52" t="str">
        <f t="shared" si="9"/>
        <v/>
      </c>
      <c r="X53" s="53" t="str">
        <f t="shared" si="2"/>
        <v/>
      </c>
      <c r="Z53" s="54">
        <f>RANK(M53,$M$3:$M$502,0)+COUNTIF($M$3:M53,M53)-1</f>
        <v>51</v>
      </c>
      <c r="AA53" s="44">
        <v>51</v>
      </c>
      <c r="AB53" s="44">
        <f t="shared" si="10"/>
        <v>51</v>
      </c>
      <c r="AC53" s="44" t="str">
        <f t="shared" si="11"/>
        <v/>
      </c>
      <c r="AD53" s="44"/>
      <c r="AE53" s="44" t="str">
        <f t="shared" si="12"/>
        <v/>
      </c>
      <c r="AF53" s="44" t="str">
        <f t="shared" si="13"/>
        <v/>
      </c>
      <c r="AH53" s="44" t="str">
        <f t="shared" si="14"/>
        <v/>
      </c>
      <c r="AJ53" s="44" t="str">
        <f>IF('Birding Tally List'!E60="", "", 'Birding Tally List'!E60)</f>
        <v/>
      </c>
      <c r="AV53" s="93" t="str">
        <f>IF('Birding Tally List'!F60="", "", 'Birding Tally List'!F60)</f>
        <v/>
      </c>
      <c r="AW53" s="93" t="str">
        <f t="shared" si="17"/>
        <v/>
      </c>
      <c r="AX53" s="119" t="str">
        <f t="shared" si="27"/>
        <v/>
      </c>
      <c r="AY53" s="120" t="str">
        <f t="shared" si="28"/>
        <v/>
      </c>
      <c r="AZ53" s="120" t="str">
        <f t="shared" si="29"/>
        <v/>
      </c>
      <c r="BA53" s="120" t="str">
        <f t="shared" si="30"/>
        <v/>
      </c>
      <c r="BB53" s="120" t="str">
        <f t="shared" si="31"/>
        <v/>
      </c>
      <c r="BC53" s="120" t="str">
        <f t="shared" si="32"/>
        <v/>
      </c>
      <c r="BD53" s="120" t="str">
        <f t="shared" si="33"/>
        <v/>
      </c>
      <c r="BE53" s="129" t="str">
        <f t="shared" si="25"/>
        <v/>
      </c>
      <c r="BF53" s="120"/>
      <c r="BG53" s="129" t="str">
        <f>IFERROR(RANK(BE53,$BE$3:$BE$502,0)+COUNTIF($BE$3:BE53,BE53)-1, "")</f>
        <v/>
      </c>
    </row>
    <row r="54" spans="1:59" x14ac:dyDescent="0.25">
      <c r="A54" s="44">
        <v>52</v>
      </c>
      <c r="B54" s="32" t="str">
        <f>IF('Birding Tally List'!D61="", "", 'Birding Tally List'!D61)</f>
        <v/>
      </c>
      <c r="C54" s="45">
        <f>IF('Birding Tally List'!G61="", 0, 'Birding Tally List'!G61)</f>
        <v>0</v>
      </c>
      <c r="D54" s="46">
        <f>IF('Birding Tally List'!H61="", 0, 'Birding Tally List'!H61)</f>
        <v>0</v>
      </c>
      <c r="E54" s="46">
        <f>IF('Birding Tally List'!I61="", 0, 'Birding Tally List'!I61)</f>
        <v>0</v>
      </c>
      <c r="F54" s="46">
        <f>IF('Birding Tally List'!J61="", 0, 'Birding Tally List'!J61)</f>
        <v>0</v>
      </c>
      <c r="G54" s="46">
        <f>IF('Birding Tally List'!K61="", 0, 'Birding Tally List'!K61)</f>
        <v>0</v>
      </c>
      <c r="H54" s="46">
        <f>IF('Birding Tally List'!L61="", 0, 'Birding Tally List'!L61)</f>
        <v>0</v>
      </c>
      <c r="I54" s="47">
        <f>IF('Birding Tally List'!M61="", 0, 'Birding Tally List'!M61)</f>
        <v>0</v>
      </c>
      <c r="J54" s="48">
        <f t="shared" si="5"/>
        <v>0</v>
      </c>
      <c r="L54" s="49" t="str">
        <f t="shared" si="6"/>
        <v/>
      </c>
      <c r="M54" s="48">
        <f t="shared" si="7"/>
        <v>0</v>
      </c>
      <c r="W54" s="52" t="str">
        <f t="shared" si="9"/>
        <v/>
      </c>
      <c r="X54" s="53" t="str">
        <f t="shared" si="2"/>
        <v/>
      </c>
      <c r="Z54" s="54">
        <f>RANK(M54,$M$3:$M$502,0)+COUNTIF($M$3:M54,M54)-1</f>
        <v>52</v>
      </c>
      <c r="AA54" s="44">
        <v>52</v>
      </c>
      <c r="AB54" s="44">
        <f t="shared" si="10"/>
        <v>52</v>
      </c>
      <c r="AC54" s="44" t="str">
        <f t="shared" si="11"/>
        <v/>
      </c>
      <c r="AD54" s="44"/>
      <c r="AE54" s="44" t="str">
        <f t="shared" si="12"/>
        <v/>
      </c>
      <c r="AF54" s="44" t="str">
        <f t="shared" si="13"/>
        <v/>
      </c>
      <c r="AH54" s="44" t="str">
        <f t="shared" si="14"/>
        <v/>
      </c>
      <c r="AJ54" s="44" t="str">
        <f>IF('Birding Tally List'!E61="", "", 'Birding Tally List'!E61)</f>
        <v/>
      </c>
      <c r="AV54" s="93" t="str">
        <f>IF('Birding Tally List'!F61="", "", 'Birding Tally List'!F61)</f>
        <v/>
      </c>
      <c r="AW54" s="93" t="str">
        <f t="shared" si="17"/>
        <v/>
      </c>
      <c r="AX54" s="119" t="str">
        <f t="shared" si="27"/>
        <v/>
      </c>
      <c r="AY54" s="120" t="str">
        <f t="shared" si="28"/>
        <v/>
      </c>
      <c r="AZ54" s="120" t="str">
        <f t="shared" si="29"/>
        <v/>
      </c>
      <c r="BA54" s="120" t="str">
        <f t="shared" si="30"/>
        <v/>
      </c>
      <c r="BB54" s="120" t="str">
        <f t="shared" si="31"/>
        <v/>
      </c>
      <c r="BC54" s="120" t="str">
        <f t="shared" si="32"/>
        <v/>
      </c>
      <c r="BD54" s="120" t="str">
        <f t="shared" si="33"/>
        <v/>
      </c>
      <c r="BE54" s="129" t="str">
        <f t="shared" si="25"/>
        <v/>
      </c>
      <c r="BF54" s="120"/>
      <c r="BG54" s="129" t="str">
        <f>IFERROR(RANK(BE54,$BE$3:$BE$502,0)+COUNTIF($BE$3:BE54,BE54)-1, "")</f>
        <v/>
      </c>
    </row>
    <row r="55" spans="1:59" x14ac:dyDescent="0.25">
      <c r="A55" s="44">
        <v>53</v>
      </c>
      <c r="B55" s="32" t="str">
        <f>IF('Birding Tally List'!D62="", "", 'Birding Tally List'!D62)</f>
        <v/>
      </c>
      <c r="C55" s="45">
        <f>IF('Birding Tally List'!G62="", 0, 'Birding Tally List'!G62)</f>
        <v>0</v>
      </c>
      <c r="D55" s="46">
        <f>IF('Birding Tally List'!H62="", 0, 'Birding Tally List'!H62)</f>
        <v>0</v>
      </c>
      <c r="E55" s="46">
        <f>IF('Birding Tally List'!I62="", 0, 'Birding Tally List'!I62)</f>
        <v>0</v>
      </c>
      <c r="F55" s="46">
        <f>IF('Birding Tally List'!J62="", 0, 'Birding Tally List'!J62)</f>
        <v>0</v>
      </c>
      <c r="G55" s="46">
        <f>IF('Birding Tally List'!K62="", 0, 'Birding Tally List'!K62)</f>
        <v>0</v>
      </c>
      <c r="H55" s="46">
        <f>IF('Birding Tally List'!L62="", 0, 'Birding Tally List'!L62)</f>
        <v>0</v>
      </c>
      <c r="I55" s="47">
        <f>IF('Birding Tally List'!M62="", 0, 'Birding Tally List'!M62)</f>
        <v>0</v>
      </c>
      <c r="J55" s="48">
        <f t="shared" si="5"/>
        <v>0</v>
      </c>
      <c r="L55" s="49" t="str">
        <f t="shared" si="6"/>
        <v/>
      </c>
      <c r="M55" s="48">
        <f t="shared" si="7"/>
        <v>0</v>
      </c>
      <c r="W55" s="52" t="str">
        <f t="shared" si="9"/>
        <v/>
      </c>
      <c r="X55" s="53" t="str">
        <f t="shared" si="2"/>
        <v/>
      </c>
      <c r="Z55" s="54">
        <f>RANK(M55,$M$3:$M$502,0)+COUNTIF($M$3:M55,M55)-1</f>
        <v>53</v>
      </c>
      <c r="AA55" s="44">
        <v>53</v>
      </c>
      <c r="AB55" s="44">
        <f t="shared" si="10"/>
        <v>53</v>
      </c>
      <c r="AC55" s="44" t="str">
        <f t="shared" si="11"/>
        <v/>
      </c>
      <c r="AD55" s="44"/>
      <c r="AE55" s="44" t="str">
        <f t="shared" si="12"/>
        <v/>
      </c>
      <c r="AF55" s="44" t="str">
        <f t="shared" si="13"/>
        <v/>
      </c>
      <c r="AH55" s="44" t="str">
        <f t="shared" si="14"/>
        <v/>
      </c>
      <c r="AJ55" s="44" t="str">
        <f>IF('Birding Tally List'!E62="", "", 'Birding Tally List'!E62)</f>
        <v/>
      </c>
      <c r="AV55" s="93" t="str">
        <f>IF('Birding Tally List'!F62="", "", 'Birding Tally List'!F62)</f>
        <v/>
      </c>
      <c r="AW55" s="93" t="str">
        <f t="shared" si="17"/>
        <v/>
      </c>
      <c r="AX55" s="119" t="str">
        <f t="shared" si="27"/>
        <v/>
      </c>
      <c r="AY55" s="120" t="str">
        <f t="shared" si="28"/>
        <v/>
      </c>
      <c r="AZ55" s="120" t="str">
        <f t="shared" si="29"/>
        <v/>
      </c>
      <c r="BA55" s="120" t="str">
        <f t="shared" si="30"/>
        <v/>
      </c>
      <c r="BB55" s="120" t="str">
        <f t="shared" si="31"/>
        <v/>
      </c>
      <c r="BC55" s="120" t="str">
        <f t="shared" si="32"/>
        <v/>
      </c>
      <c r="BD55" s="120" t="str">
        <f t="shared" si="33"/>
        <v/>
      </c>
      <c r="BE55" s="129" t="str">
        <f t="shared" si="25"/>
        <v/>
      </c>
      <c r="BF55" s="120"/>
      <c r="BG55" s="129" t="str">
        <f>IFERROR(RANK(BE55,$BE$3:$BE$502,0)+COUNTIF($BE$3:BE55,BE55)-1, "")</f>
        <v/>
      </c>
    </row>
    <row r="56" spans="1:59" x14ac:dyDescent="0.25">
      <c r="A56" s="44">
        <v>54</v>
      </c>
      <c r="B56" s="32" t="str">
        <f>IF('Birding Tally List'!D63="", "", 'Birding Tally List'!D63)</f>
        <v/>
      </c>
      <c r="C56" s="45">
        <f>IF('Birding Tally List'!G63="", 0, 'Birding Tally List'!G63)</f>
        <v>0</v>
      </c>
      <c r="D56" s="46">
        <f>IF('Birding Tally List'!H63="", 0, 'Birding Tally List'!H63)</f>
        <v>0</v>
      </c>
      <c r="E56" s="46">
        <f>IF('Birding Tally List'!I63="", 0, 'Birding Tally List'!I63)</f>
        <v>0</v>
      </c>
      <c r="F56" s="46">
        <f>IF('Birding Tally List'!J63="", 0, 'Birding Tally List'!J63)</f>
        <v>0</v>
      </c>
      <c r="G56" s="46">
        <f>IF('Birding Tally List'!K63="", 0, 'Birding Tally List'!K63)</f>
        <v>0</v>
      </c>
      <c r="H56" s="46">
        <f>IF('Birding Tally List'!L63="", 0, 'Birding Tally List'!L63)</f>
        <v>0</v>
      </c>
      <c r="I56" s="47">
        <f>IF('Birding Tally List'!M63="", 0, 'Birding Tally List'!M63)</f>
        <v>0</v>
      </c>
      <c r="J56" s="48">
        <f t="shared" si="5"/>
        <v>0</v>
      </c>
      <c r="L56" s="49" t="str">
        <f t="shared" si="6"/>
        <v/>
      </c>
      <c r="M56" s="48">
        <f t="shared" si="7"/>
        <v>0</v>
      </c>
      <c r="W56" s="52" t="str">
        <f t="shared" si="9"/>
        <v/>
      </c>
      <c r="X56" s="53" t="str">
        <f t="shared" si="2"/>
        <v/>
      </c>
      <c r="Z56" s="54">
        <f>RANK(M56,$M$3:$M$502,0)+COUNTIF($M$3:M56,M56)-1</f>
        <v>54</v>
      </c>
      <c r="AA56" s="44">
        <v>54</v>
      </c>
      <c r="AB56" s="44">
        <f t="shared" si="10"/>
        <v>54</v>
      </c>
      <c r="AC56" s="44" t="str">
        <f t="shared" si="11"/>
        <v/>
      </c>
      <c r="AD56" s="44"/>
      <c r="AE56" s="44" t="str">
        <f t="shared" si="12"/>
        <v/>
      </c>
      <c r="AF56" s="44" t="str">
        <f t="shared" si="13"/>
        <v/>
      </c>
      <c r="AH56" s="44" t="str">
        <f t="shared" si="14"/>
        <v/>
      </c>
      <c r="AJ56" s="44" t="str">
        <f>IF('Birding Tally List'!E63="", "", 'Birding Tally List'!E63)</f>
        <v/>
      </c>
      <c r="AV56" s="93" t="str">
        <f>IF('Birding Tally List'!F63="", "", 'Birding Tally List'!F63)</f>
        <v/>
      </c>
      <c r="AW56" s="93" t="str">
        <f t="shared" si="17"/>
        <v/>
      </c>
      <c r="AX56" s="119" t="str">
        <f t="shared" si="27"/>
        <v/>
      </c>
      <c r="AY56" s="120" t="str">
        <f t="shared" si="28"/>
        <v/>
      </c>
      <c r="AZ56" s="120" t="str">
        <f t="shared" si="29"/>
        <v/>
      </c>
      <c r="BA56" s="120" t="str">
        <f t="shared" si="30"/>
        <v/>
      </c>
      <c r="BB56" s="120" t="str">
        <f t="shared" si="31"/>
        <v/>
      </c>
      <c r="BC56" s="120" t="str">
        <f t="shared" si="32"/>
        <v/>
      </c>
      <c r="BD56" s="120" t="str">
        <f t="shared" si="33"/>
        <v/>
      </c>
      <c r="BE56" s="129" t="str">
        <f t="shared" si="25"/>
        <v/>
      </c>
      <c r="BF56" s="120"/>
      <c r="BG56" s="129" t="str">
        <f>IFERROR(RANK(BE56,$BE$3:$BE$502,0)+COUNTIF($BE$3:BE56,BE56)-1, "")</f>
        <v/>
      </c>
    </row>
    <row r="57" spans="1:59" x14ac:dyDescent="0.25">
      <c r="A57" s="44">
        <v>55</v>
      </c>
      <c r="B57" s="32" t="str">
        <f>IF('Birding Tally List'!D64="", "", 'Birding Tally List'!D64)</f>
        <v/>
      </c>
      <c r="C57" s="45">
        <f>IF('Birding Tally List'!G64="", 0, 'Birding Tally List'!G64)</f>
        <v>0</v>
      </c>
      <c r="D57" s="46">
        <f>IF('Birding Tally List'!H64="", 0, 'Birding Tally List'!H64)</f>
        <v>0</v>
      </c>
      <c r="E57" s="46">
        <f>IF('Birding Tally List'!I64="", 0, 'Birding Tally List'!I64)</f>
        <v>0</v>
      </c>
      <c r="F57" s="46">
        <f>IF('Birding Tally List'!J64="", 0, 'Birding Tally List'!J64)</f>
        <v>0</v>
      </c>
      <c r="G57" s="46">
        <f>IF('Birding Tally List'!K64="", 0, 'Birding Tally List'!K64)</f>
        <v>0</v>
      </c>
      <c r="H57" s="46">
        <f>IF('Birding Tally List'!L64="", 0, 'Birding Tally List'!L64)</f>
        <v>0</v>
      </c>
      <c r="I57" s="47">
        <f>IF('Birding Tally List'!M64="", 0, 'Birding Tally List'!M64)</f>
        <v>0</v>
      </c>
      <c r="J57" s="48">
        <f t="shared" si="5"/>
        <v>0</v>
      </c>
      <c r="L57" s="49" t="str">
        <f t="shared" si="6"/>
        <v/>
      </c>
      <c r="M57" s="48">
        <f t="shared" si="7"/>
        <v>0</v>
      </c>
      <c r="W57" s="52" t="str">
        <f t="shared" si="9"/>
        <v/>
      </c>
      <c r="X57" s="53" t="str">
        <f t="shared" si="2"/>
        <v/>
      </c>
      <c r="Z57" s="54">
        <f>RANK(M57,$M$3:$M$502,0)+COUNTIF($M$3:M57,M57)-1</f>
        <v>55</v>
      </c>
      <c r="AA57" s="44">
        <v>55</v>
      </c>
      <c r="AB57" s="44">
        <f t="shared" si="10"/>
        <v>55</v>
      </c>
      <c r="AC57" s="44" t="str">
        <f t="shared" si="11"/>
        <v/>
      </c>
      <c r="AD57" s="44"/>
      <c r="AE57" s="44" t="str">
        <f t="shared" si="12"/>
        <v/>
      </c>
      <c r="AF57" s="44" t="str">
        <f t="shared" si="13"/>
        <v/>
      </c>
      <c r="AH57" s="44" t="str">
        <f t="shared" si="14"/>
        <v/>
      </c>
      <c r="AJ57" s="44" t="str">
        <f>IF('Birding Tally List'!E64="", "", 'Birding Tally List'!E64)</f>
        <v/>
      </c>
      <c r="AV57" s="93" t="str">
        <f>IF('Birding Tally List'!F64="", "", 'Birding Tally List'!F64)</f>
        <v/>
      </c>
      <c r="AW57" s="93" t="str">
        <f t="shared" si="17"/>
        <v/>
      </c>
      <c r="AX57" s="119" t="str">
        <f t="shared" si="27"/>
        <v/>
      </c>
      <c r="AY57" s="120" t="str">
        <f t="shared" si="28"/>
        <v/>
      </c>
      <c r="AZ57" s="120" t="str">
        <f t="shared" si="29"/>
        <v/>
      </c>
      <c r="BA57" s="120" t="str">
        <f t="shared" si="30"/>
        <v/>
      </c>
      <c r="BB57" s="120" t="str">
        <f t="shared" si="31"/>
        <v/>
      </c>
      <c r="BC57" s="120" t="str">
        <f t="shared" si="32"/>
        <v/>
      </c>
      <c r="BD57" s="120" t="str">
        <f t="shared" si="33"/>
        <v/>
      </c>
      <c r="BE57" s="129" t="str">
        <f t="shared" si="25"/>
        <v/>
      </c>
      <c r="BF57" s="120"/>
      <c r="BG57" s="129" t="str">
        <f>IFERROR(RANK(BE57,$BE$3:$BE$502,0)+COUNTIF($BE$3:BE57,BE57)-1, "")</f>
        <v/>
      </c>
    </row>
    <row r="58" spans="1:59" x14ac:dyDescent="0.25">
      <c r="A58" s="44">
        <v>56</v>
      </c>
      <c r="B58" s="32" t="str">
        <f>IF('Birding Tally List'!D65="", "", 'Birding Tally List'!D65)</f>
        <v/>
      </c>
      <c r="C58" s="45">
        <f>IF('Birding Tally List'!G65="", 0, 'Birding Tally List'!G65)</f>
        <v>0</v>
      </c>
      <c r="D58" s="46">
        <f>IF('Birding Tally List'!H65="", 0, 'Birding Tally List'!H65)</f>
        <v>0</v>
      </c>
      <c r="E58" s="46">
        <f>IF('Birding Tally List'!I65="", 0, 'Birding Tally List'!I65)</f>
        <v>0</v>
      </c>
      <c r="F58" s="46">
        <f>IF('Birding Tally List'!J65="", 0, 'Birding Tally List'!J65)</f>
        <v>0</v>
      </c>
      <c r="G58" s="46">
        <f>IF('Birding Tally List'!K65="", 0, 'Birding Tally List'!K65)</f>
        <v>0</v>
      </c>
      <c r="H58" s="46">
        <f>IF('Birding Tally List'!L65="", 0, 'Birding Tally List'!L65)</f>
        <v>0</v>
      </c>
      <c r="I58" s="47">
        <f>IF('Birding Tally List'!M65="", 0, 'Birding Tally List'!M65)</f>
        <v>0</v>
      </c>
      <c r="J58" s="48">
        <f t="shared" si="5"/>
        <v>0</v>
      </c>
      <c r="L58" s="49" t="str">
        <f t="shared" si="6"/>
        <v/>
      </c>
      <c r="M58" s="48">
        <f t="shared" si="7"/>
        <v>0</v>
      </c>
      <c r="W58" s="52" t="str">
        <f t="shared" si="9"/>
        <v/>
      </c>
      <c r="X58" s="53" t="str">
        <f t="shared" si="2"/>
        <v/>
      </c>
      <c r="Z58" s="54">
        <f>RANK(M58,$M$3:$M$502,0)+COUNTIF($M$3:M58,M58)-1</f>
        <v>56</v>
      </c>
      <c r="AA58" s="44">
        <v>56</v>
      </c>
      <c r="AB58" s="44">
        <f t="shared" si="10"/>
        <v>56</v>
      </c>
      <c r="AC58" s="44" t="str">
        <f t="shared" si="11"/>
        <v/>
      </c>
      <c r="AD58" s="44"/>
      <c r="AE58" s="44" t="str">
        <f t="shared" si="12"/>
        <v/>
      </c>
      <c r="AF58" s="44" t="str">
        <f t="shared" si="13"/>
        <v/>
      </c>
      <c r="AH58" s="44" t="str">
        <f t="shared" si="14"/>
        <v/>
      </c>
      <c r="AJ58" s="44" t="str">
        <f>IF('Birding Tally List'!E65="", "", 'Birding Tally List'!E65)</f>
        <v/>
      </c>
      <c r="AV58" s="93" t="str">
        <f>IF('Birding Tally List'!F65="", "", 'Birding Tally List'!F65)</f>
        <v/>
      </c>
      <c r="AW58" s="93" t="str">
        <f t="shared" si="17"/>
        <v/>
      </c>
      <c r="AX58" s="119" t="str">
        <f t="shared" si="27"/>
        <v/>
      </c>
      <c r="AY58" s="120" t="str">
        <f t="shared" si="28"/>
        <v/>
      </c>
      <c r="AZ58" s="120" t="str">
        <f t="shared" si="29"/>
        <v/>
      </c>
      <c r="BA58" s="120" t="str">
        <f t="shared" si="30"/>
        <v/>
      </c>
      <c r="BB58" s="120" t="str">
        <f t="shared" si="31"/>
        <v/>
      </c>
      <c r="BC58" s="120" t="str">
        <f t="shared" si="32"/>
        <v/>
      </c>
      <c r="BD58" s="120" t="str">
        <f t="shared" si="33"/>
        <v/>
      </c>
      <c r="BE58" s="129" t="str">
        <f t="shared" si="25"/>
        <v/>
      </c>
      <c r="BF58" s="120"/>
      <c r="BG58" s="129" t="str">
        <f>IFERROR(RANK(BE58,$BE$3:$BE$502,0)+COUNTIF($BE$3:BE58,BE58)-1, "")</f>
        <v/>
      </c>
    </row>
    <row r="59" spans="1:59" x14ac:dyDescent="0.25">
      <c r="A59" s="44">
        <v>57</v>
      </c>
      <c r="B59" s="32" t="str">
        <f>IF('Birding Tally List'!D66="", "", 'Birding Tally List'!D66)</f>
        <v/>
      </c>
      <c r="C59" s="45">
        <f>IF('Birding Tally List'!G66="", 0, 'Birding Tally List'!G66)</f>
        <v>0</v>
      </c>
      <c r="D59" s="46">
        <f>IF('Birding Tally List'!H66="", 0, 'Birding Tally List'!H66)</f>
        <v>0</v>
      </c>
      <c r="E59" s="46">
        <f>IF('Birding Tally List'!I66="", 0, 'Birding Tally List'!I66)</f>
        <v>0</v>
      </c>
      <c r="F59" s="46">
        <f>IF('Birding Tally List'!J66="", 0, 'Birding Tally List'!J66)</f>
        <v>0</v>
      </c>
      <c r="G59" s="46">
        <f>IF('Birding Tally List'!K66="", 0, 'Birding Tally List'!K66)</f>
        <v>0</v>
      </c>
      <c r="H59" s="46">
        <f>IF('Birding Tally List'!L66="", 0, 'Birding Tally List'!L66)</f>
        <v>0</v>
      </c>
      <c r="I59" s="47">
        <f>IF('Birding Tally List'!M66="", 0, 'Birding Tally List'!M66)</f>
        <v>0</v>
      </c>
      <c r="J59" s="48">
        <f t="shared" si="5"/>
        <v>0</v>
      </c>
      <c r="L59" s="49" t="str">
        <f t="shared" si="6"/>
        <v/>
      </c>
      <c r="M59" s="48">
        <f t="shared" si="7"/>
        <v>0</v>
      </c>
      <c r="W59" s="52" t="str">
        <f t="shared" si="9"/>
        <v/>
      </c>
      <c r="X59" s="53" t="str">
        <f t="shared" si="2"/>
        <v/>
      </c>
      <c r="Z59" s="54">
        <f>RANK(M59,$M$3:$M$502,0)+COUNTIF($M$3:M59,M59)-1</f>
        <v>57</v>
      </c>
      <c r="AA59" s="44">
        <v>57</v>
      </c>
      <c r="AB59" s="44">
        <f t="shared" si="10"/>
        <v>57</v>
      </c>
      <c r="AC59" s="44" t="str">
        <f t="shared" si="11"/>
        <v/>
      </c>
      <c r="AD59" s="44"/>
      <c r="AE59" s="44" t="str">
        <f t="shared" si="12"/>
        <v/>
      </c>
      <c r="AF59" s="44" t="str">
        <f t="shared" si="13"/>
        <v/>
      </c>
      <c r="AH59" s="44" t="str">
        <f t="shared" si="14"/>
        <v/>
      </c>
      <c r="AJ59" s="44" t="str">
        <f>IF('Birding Tally List'!E66="", "", 'Birding Tally List'!E66)</f>
        <v/>
      </c>
      <c r="AV59" s="93" t="str">
        <f>IF('Birding Tally List'!F66="", "", 'Birding Tally List'!F66)</f>
        <v/>
      </c>
      <c r="AW59" s="93" t="str">
        <f t="shared" si="17"/>
        <v/>
      </c>
      <c r="AX59" s="119" t="str">
        <f t="shared" si="27"/>
        <v/>
      </c>
      <c r="AY59" s="120" t="str">
        <f t="shared" si="28"/>
        <v/>
      </c>
      <c r="AZ59" s="120" t="str">
        <f t="shared" si="29"/>
        <v/>
      </c>
      <c r="BA59" s="120" t="str">
        <f t="shared" si="30"/>
        <v/>
      </c>
      <c r="BB59" s="120" t="str">
        <f t="shared" si="31"/>
        <v/>
      </c>
      <c r="BC59" s="120" t="str">
        <f t="shared" si="32"/>
        <v/>
      </c>
      <c r="BD59" s="120" t="str">
        <f t="shared" si="33"/>
        <v/>
      </c>
      <c r="BE59" s="129" t="str">
        <f t="shared" si="25"/>
        <v/>
      </c>
      <c r="BF59" s="120"/>
      <c r="BG59" s="129" t="str">
        <f>IFERROR(RANK(BE59,$BE$3:$BE$502,0)+COUNTIF($BE$3:BE59,BE59)-1, "")</f>
        <v/>
      </c>
    </row>
    <row r="60" spans="1:59" x14ac:dyDescent="0.25">
      <c r="A60" s="44">
        <v>58</v>
      </c>
      <c r="B60" s="32" t="str">
        <f>IF('Birding Tally List'!D67="", "", 'Birding Tally List'!D67)</f>
        <v/>
      </c>
      <c r="C60" s="45">
        <f>IF('Birding Tally List'!G67="", 0, 'Birding Tally List'!G67)</f>
        <v>0</v>
      </c>
      <c r="D60" s="46">
        <f>IF('Birding Tally List'!H67="", 0, 'Birding Tally List'!H67)</f>
        <v>0</v>
      </c>
      <c r="E60" s="46">
        <f>IF('Birding Tally List'!I67="", 0, 'Birding Tally List'!I67)</f>
        <v>0</v>
      </c>
      <c r="F60" s="46">
        <f>IF('Birding Tally List'!J67="", 0, 'Birding Tally List'!J67)</f>
        <v>0</v>
      </c>
      <c r="G60" s="46">
        <f>IF('Birding Tally List'!K67="", 0, 'Birding Tally List'!K67)</f>
        <v>0</v>
      </c>
      <c r="H60" s="46">
        <f>IF('Birding Tally List'!L67="", 0, 'Birding Tally List'!L67)</f>
        <v>0</v>
      </c>
      <c r="I60" s="47">
        <f>IF('Birding Tally List'!M67="", 0, 'Birding Tally List'!M67)</f>
        <v>0</v>
      </c>
      <c r="J60" s="48">
        <f t="shared" si="5"/>
        <v>0</v>
      </c>
      <c r="L60" s="49" t="str">
        <f t="shared" si="6"/>
        <v/>
      </c>
      <c r="M60" s="48">
        <f t="shared" si="7"/>
        <v>0</v>
      </c>
      <c r="W60" s="52" t="str">
        <f t="shared" si="9"/>
        <v/>
      </c>
      <c r="X60" s="53" t="str">
        <f t="shared" si="2"/>
        <v/>
      </c>
      <c r="Z60" s="54">
        <f>RANK(M60,$M$3:$M$502,0)+COUNTIF($M$3:M60,M60)-1</f>
        <v>58</v>
      </c>
      <c r="AA60" s="44">
        <v>58</v>
      </c>
      <c r="AB60" s="44">
        <f t="shared" si="10"/>
        <v>58</v>
      </c>
      <c r="AC60" s="44" t="str">
        <f t="shared" si="11"/>
        <v/>
      </c>
      <c r="AD60" s="44"/>
      <c r="AE60" s="44" t="str">
        <f t="shared" si="12"/>
        <v/>
      </c>
      <c r="AF60" s="44" t="str">
        <f t="shared" si="13"/>
        <v/>
      </c>
      <c r="AH60" s="44" t="str">
        <f t="shared" si="14"/>
        <v/>
      </c>
      <c r="AJ60" s="44" t="str">
        <f>IF('Birding Tally List'!E67="", "", 'Birding Tally List'!E67)</f>
        <v/>
      </c>
      <c r="AV60" s="93" t="str">
        <f>IF('Birding Tally List'!F67="", "", 'Birding Tally List'!F67)</f>
        <v/>
      </c>
      <c r="AW60" s="93" t="str">
        <f t="shared" si="17"/>
        <v/>
      </c>
      <c r="AX60" s="119" t="str">
        <f t="shared" si="27"/>
        <v/>
      </c>
      <c r="AY60" s="120" t="str">
        <f t="shared" si="28"/>
        <v/>
      </c>
      <c r="AZ60" s="120" t="str">
        <f t="shared" si="29"/>
        <v/>
      </c>
      <c r="BA60" s="120" t="str">
        <f t="shared" si="30"/>
        <v/>
      </c>
      <c r="BB60" s="120" t="str">
        <f t="shared" si="31"/>
        <v/>
      </c>
      <c r="BC60" s="120" t="str">
        <f t="shared" si="32"/>
        <v/>
      </c>
      <c r="BD60" s="120" t="str">
        <f t="shared" si="33"/>
        <v/>
      </c>
      <c r="BE60" s="129" t="str">
        <f t="shared" si="25"/>
        <v/>
      </c>
      <c r="BF60" s="120"/>
      <c r="BG60" s="129" t="str">
        <f>IFERROR(RANK(BE60,$BE$3:$BE$502,0)+COUNTIF($BE$3:BE60,BE60)-1, "")</f>
        <v/>
      </c>
    </row>
    <row r="61" spans="1:59" x14ac:dyDescent="0.25">
      <c r="A61" s="44">
        <v>59</v>
      </c>
      <c r="B61" s="32" t="str">
        <f>IF('Birding Tally List'!D68="", "", 'Birding Tally List'!D68)</f>
        <v/>
      </c>
      <c r="C61" s="45">
        <f>IF('Birding Tally List'!G68="", 0, 'Birding Tally List'!G68)</f>
        <v>0</v>
      </c>
      <c r="D61" s="46">
        <f>IF('Birding Tally List'!H68="", 0, 'Birding Tally List'!H68)</f>
        <v>0</v>
      </c>
      <c r="E61" s="46">
        <f>IF('Birding Tally List'!I68="", 0, 'Birding Tally List'!I68)</f>
        <v>0</v>
      </c>
      <c r="F61" s="46">
        <f>IF('Birding Tally List'!J68="", 0, 'Birding Tally List'!J68)</f>
        <v>0</v>
      </c>
      <c r="G61" s="46">
        <f>IF('Birding Tally List'!K68="", 0, 'Birding Tally List'!K68)</f>
        <v>0</v>
      </c>
      <c r="H61" s="46">
        <f>IF('Birding Tally List'!L68="", 0, 'Birding Tally List'!L68)</f>
        <v>0</v>
      </c>
      <c r="I61" s="47">
        <f>IF('Birding Tally List'!M68="", 0, 'Birding Tally List'!M68)</f>
        <v>0</v>
      </c>
      <c r="J61" s="48">
        <f t="shared" si="5"/>
        <v>0</v>
      </c>
      <c r="L61" s="49" t="str">
        <f t="shared" si="6"/>
        <v/>
      </c>
      <c r="M61" s="48">
        <f t="shared" si="7"/>
        <v>0</v>
      </c>
      <c r="W61" s="52" t="str">
        <f t="shared" si="9"/>
        <v/>
      </c>
      <c r="X61" s="53" t="str">
        <f t="shared" si="2"/>
        <v/>
      </c>
      <c r="Z61" s="54">
        <f>RANK(M61,$M$3:$M$502,0)+COUNTIF($M$3:M61,M61)-1</f>
        <v>59</v>
      </c>
      <c r="AA61" s="44">
        <v>59</v>
      </c>
      <c r="AB61" s="44">
        <f t="shared" si="10"/>
        <v>59</v>
      </c>
      <c r="AC61" s="44" t="str">
        <f t="shared" si="11"/>
        <v/>
      </c>
      <c r="AD61" s="44"/>
      <c r="AE61" s="44" t="str">
        <f t="shared" si="12"/>
        <v/>
      </c>
      <c r="AF61" s="44" t="str">
        <f t="shared" si="13"/>
        <v/>
      </c>
      <c r="AH61" s="44" t="str">
        <f t="shared" si="14"/>
        <v/>
      </c>
      <c r="AJ61" s="44" t="str">
        <f>IF('Birding Tally List'!E68="", "", 'Birding Tally List'!E68)</f>
        <v/>
      </c>
      <c r="AV61" s="93" t="str">
        <f>IF('Birding Tally List'!F68="", "", 'Birding Tally List'!F68)</f>
        <v/>
      </c>
      <c r="AW61" s="93" t="str">
        <f t="shared" si="17"/>
        <v/>
      </c>
      <c r="AX61" s="119" t="str">
        <f t="shared" si="27"/>
        <v/>
      </c>
      <c r="AY61" s="120" t="str">
        <f t="shared" si="28"/>
        <v/>
      </c>
      <c r="AZ61" s="120" t="str">
        <f t="shared" si="29"/>
        <v/>
      </c>
      <c r="BA61" s="120" t="str">
        <f t="shared" si="30"/>
        <v/>
      </c>
      <c r="BB61" s="120" t="str">
        <f t="shared" si="31"/>
        <v/>
      </c>
      <c r="BC61" s="120" t="str">
        <f t="shared" si="32"/>
        <v/>
      </c>
      <c r="BD61" s="120" t="str">
        <f t="shared" si="33"/>
        <v/>
      </c>
      <c r="BE61" s="129" t="str">
        <f t="shared" si="25"/>
        <v/>
      </c>
      <c r="BF61" s="120"/>
      <c r="BG61" s="129" t="str">
        <f>IFERROR(RANK(BE61,$BE$3:$BE$502,0)+COUNTIF($BE$3:BE61,BE61)-1, "")</f>
        <v/>
      </c>
    </row>
    <row r="62" spans="1:59" x14ac:dyDescent="0.25">
      <c r="A62" s="44">
        <v>60</v>
      </c>
      <c r="B62" s="32" t="str">
        <f>IF('Birding Tally List'!D69="", "", 'Birding Tally List'!D69)</f>
        <v/>
      </c>
      <c r="C62" s="45">
        <f>IF('Birding Tally List'!G69="", 0, 'Birding Tally List'!G69)</f>
        <v>0</v>
      </c>
      <c r="D62" s="46">
        <f>IF('Birding Tally List'!H69="", 0, 'Birding Tally List'!H69)</f>
        <v>0</v>
      </c>
      <c r="E62" s="46">
        <f>IF('Birding Tally List'!I69="", 0, 'Birding Tally List'!I69)</f>
        <v>0</v>
      </c>
      <c r="F62" s="46">
        <f>IF('Birding Tally List'!J69="", 0, 'Birding Tally List'!J69)</f>
        <v>0</v>
      </c>
      <c r="G62" s="46">
        <f>IF('Birding Tally List'!K69="", 0, 'Birding Tally List'!K69)</f>
        <v>0</v>
      </c>
      <c r="H62" s="46">
        <f>IF('Birding Tally List'!L69="", 0, 'Birding Tally List'!L69)</f>
        <v>0</v>
      </c>
      <c r="I62" s="47">
        <f>IF('Birding Tally List'!M69="", 0, 'Birding Tally List'!M69)</f>
        <v>0</v>
      </c>
      <c r="J62" s="48">
        <f t="shared" si="5"/>
        <v>0</v>
      </c>
      <c r="L62" s="49" t="str">
        <f t="shared" si="6"/>
        <v/>
      </c>
      <c r="M62" s="48">
        <f t="shared" si="7"/>
        <v>0</v>
      </c>
      <c r="W62" s="52" t="str">
        <f t="shared" si="9"/>
        <v/>
      </c>
      <c r="X62" s="53" t="str">
        <f t="shared" si="2"/>
        <v/>
      </c>
      <c r="Z62" s="54">
        <f>RANK(M62,$M$3:$M$502,0)+COUNTIF($M$3:M62,M62)-1</f>
        <v>60</v>
      </c>
      <c r="AA62" s="44">
        <v>60</v>
      </c>
      <c r="AB62" s="44">
        <f t="shared" si="10"/>
        <v>60</v>
      </c>
      <c r="AC62" s="44" t="str">
        <f t="shared" si="11"/>
        <v/>
      </c>
      <c r="AD62" s="44"/>
      <c r="AE62" s="44" t="str">
        <f t="shared" si="12"/>
        <v/>
      </c>
      <c r="AF62" s="44" t="str">
        <f t="shared" si="13"/>
        <v/>
      </c>
      <c r="AH62" s="44" t="str">
        <f t="shared" si="14"/>
        <v/>
      </c>
      <c r="AJ62" s="44" t="str">
        <f>IF('Birding Tally List'!E69="", "", 'Birding Tally List'!E69)</f>
        <v/>
      </c>
      <c r="AV62" s="93" t="str">
        <f>IF('Birding Tally List'!F69="", "", 'Birding Tally List'!F69)</f>
        <v/>
      </c>
      <c r="AW62" s="93" t="str">
        <f t="shared" si="17"/>
        <v/>
      </c>
      <c r="AX62" s="119" t="str">
        <f t="shared" si="27"/>
        <v/>
      </c>
      <c r="AY62" s="120" t="str">
        <f t="shared" si="28"/>
        <v/>
      </c>
      <c r="AZ62" s="120" t="str">
        <f t="shared" si="29"/>
        <v/>
      </c>
      <c r="BA62" s="120" t="str">
        <f t="shared" si="30"/>
        <v/>
      </c>
      <c r="BB62" s="120" t="str">
        <f t="shared" si="31"/>
        <v/>
      </c>
      <c r="BC62" s="120" t="str">
        <f t="shared" si="32"/>
        <v/>
      </c>
      <c r="BD62" s="120" t="str">
        <f t="shared" si="33"/>
        <v/>
      </c>
      <c r="BE62" s="129" t="str">
        <f t="shared" si="25"/>
        <v/>
      </c>
      <c r="BF62" s="120"/>
      <c r="BG62" s="129" t="str">
        <f>IFERROR(RANK(BE62,$BE$3:$BE$502,0)+COUNTIF($BE$3:BE62,BE62)-1, "")</f>
        <v/>
      </c>
    </row>
    <row r="63" spans="1:59" x14ac:dyDescent="0.25">
      <c r="A63" s="44">
        <v>61</v>
      </c>
      <c r="B63" s="32" t="str">
        <f>IF('Birding Tally List'!D70="", "", 'Birding Tally List'!D70)</f>
        <v/>
      </c>
      <c r="C63" s="45">
        <f>IF('Birding Tally List'!G70="", 0, 'Birding Tally List'!G70)</f>
        <v>0</v>
      </c>
      <c r="D63" s="46">
        <f>IF('Birding Tally List'!H70="", 0, 'Birding Tally List'!H70)</f>
        <v>0</v>
      </c>
      <c r="E63" s="46">
        <f>IF('Birding Tally List'!I70="", 0, 'Birding Tally List'!I70)</f>
        <v>0</v>
      </c>
      <c r="F63" s="46">
        <f>IF('Birding Tally List'!J70="", 0, 'Birding Tally List'!J70)</f>
        <v>0</v>
      </c>
      <c r="G63" s="46">
        <f>IF('Birding Tally List'!K70="", 0, 'Birding Tally List'!K70)</f>
        <v>0</v>
      </c>
      <c r="H63" s="46">
        <f>IF('Birding Tally List'!L70="", 0, 'Birding Tally List'!L70)</f>
        <v>0</v>
      </c>
      <c r="I63" s="47">
        <f>IF('Birding Tally List'!M70="", 0, 'Birding Tally List'!M70)</f>
        <v>0</v>
      </c>
      <c r="J63" s="48">
        <f t="shared" si="5"/>
        <v>0</v>
      </c>
      <c r="L63" s="49" t="str">
        <f t="shared" si="6"/>
        <v/>
      </c>
      <c r="M63" s="48">
        <f t="shared" si="7"/>
        <v>0</v>
      </c>
      <c r="W63" s="52" t="str">
        <f t="shared" si="9"/>
        <v/>
      </c>
      <c r="X63" s="53" t="str">
        <f t="shared" si="2"/>
        <v/>
      </c>
      <c r="Z63" s="54">
        <f>RANK(M63,$M$3:$M$502,0)+COUNTIF($M$3:M63,M63)-1</f>
        <v>61</v>
      </c>
      <c r="AA63" s="44">
        <v>61</v>
      </c>
      <c r="AB63" s="44">
        <f t="shared" si="10"/>
        <v>61</v>
      </c>
      <c r="AC63" s="44" t="str">
        <f t="shared" si="11"/>
        <v/>
      </c>
      <c r="AD63" s="44"/>
      <c r="AE63" s="44" t="str">
        <f t="shared" si="12"/>
        <v/>
      </c>
      <c r="AF63" s="44" t="str">
        <f t="shared" si="13"/>
        <v/>
      </c>
      <c r="AH63" s="44" t="str">
        <f t="shared" si="14"/>
        <v/>
      </c>
      <c r="AJ63" s="44" t="str">
        <f>IF('Birding Tally List'!E70="", "", 'Birding Tally List'!E70)</f>
        <v/>
      </c>
      <c r="AV63" s="93" t="str">
        <f>IF('Birding Tally List'!F70="", "", 'Birding Tally List'!F70)</f>
        <v/>
      </c>
      <c r="AW63" s="93" t="str">
        <f t="shared" si="17"/>
        <v/>
      </c>
      <c r="AX63" s="119" t="str">
        <f t="shared" si="27"/>
        <v/>
      </c>
      <c r="AY63" s="120" t="str">
        <f t="shared" si="28"/>
        <v/>
      </c>
      <c r="AZ63" s="120" t="str">
        <f t="shared" si="29"/>
        <v/>
      </c>
      <c r="BA63" s="120" t="str">
        <f t="shared" si="30"/>
        <v/>
      </c>
      <c r="BB63" s="120" t="str">
        <f t="shared" si="31"/>
        <v/>
      </c>
      <c r="BC63" s="120" t="str">
        <f t="shared" si="32"/>
        <v/>
      </c>
      <c r="BD63" s="120" t="str">
        <f t="shared" si="33"/>
        <v/>
      </c>
      <c r="BE63" s="129" t="str">
        <f t="shared" si="25"/>
        <v/>
      </c>
      <c r="BF63" s="120"/>
      <c r="BG63" s="129" t="str">
        <f>IFERROR(RANK(BE63,$BE$3:$BE$502,0)+COUNTIF($BE$3:BE63,BE63)-1, "")</f>
        <v/>
      </c>
    </row>
    <row r="64" spans="1:59" x14ac:dyDescent="0.25">
      <c r="A64" s="44">
        <v>62</v>
      </c>
      <c r="B64" s="32" t="str">
        <f>IF('Birding Tally List'!D71="", "", 'Birding Tally List'!D71)</f>
        <v/>
      </c>
      <c r="C64" s="45">
        <f>IF('Birding Tally List'!G71="", 0, 'Birding Tally List'!G71)</f>
        <v>0</v>
      </c>
      <c r="D64" s="46">
        <f>IF('Birding Tally List'!H71="", 0, 'Birding Tally List'!H71)</f>
        <v>0</v>
      </c>
      <c r="E64" s="46">
        <f>IF('Birding Tally List'!I71="", 0, 'Birding Tally List'!I71)</f>
        <v>0</v>
      </c>
      <c r="F64" s="46">
        <f>IF('Birding Tally List'!J71="", 0, 'Birding Tally List'!J71)</f>
        <v>0</v>
      </c>
      <c r="G64" s="46">
        <f>IF('Birding Tally List'!K71="", 0, 'Birding Tally List'!K71)</f>
        <v>0</v>
      </c>
      <c r="H64" s="46">
        <f>IF('Birding Tally List'!L71="", 0, 'Birding Tally List'!L71)</f>
        <v>0</v>
      </c>
      <c r="I64" s="47">
        <f>IF('Birding Tally List'!M71="", 0, 'Birding Tally List'!M71)</f>
        <v>0</v>
      </c>
      <c r="J64" s="48">
        <f t="shared" si="5"/>
        <v>0</v>
      </c>
      <c r="L64" s="49" t="str">
        <f t="shared" si="6"/>
        <v/>
      </c>
      <c r="M64" s="48">
        <f t="shared" si="7"/>
        <v>0</v>
      </c>
      <c r="W64" s="52" t="str">
        <f t="shared" si="9"/>
        <v/>
      </c>
      <c r="X64" s="53" t="str">
        <f t="shared" si="2"/>
        <v/>
      </c>
      <c r="Z64" s="54">
        <f>RANK(M64,$M$3:$M$502,0)+COUNTIF($M$3:M64,M64)-1</f>
        <v>62</v>
      </c>
      <c r="AA64" s="44">
        <v>62</v>
      </c>
      <c r="AB64" s="44">
        <f t="shared" si="10"/>
        <v>62</v>
      </c>
      <c r="AC64" s="44" t="str">
        <f t="shared" si="11"/>
        <v/>
      </c>
      <c r="AD64" s="44"/>
      <c r="AE64" s="44" t="str">
        <f t="shared" si="12"/>
        <v/>
      </c>
      <c r="AF64" s="44" t="str">
        <f t="shared" si="13"/>
        <v/>
      </c>
      <c r="AH64" s="44" t="str">
        <f t="shared" si="14"/>
        <v/>
      </c>
      <c r="AJ64" s="44" t="str">
        <f>IF('Birding Tally List'!E71="", "", 'Birding Tally List'!E71)</f>
        <v/>
      </c>
      <c r="AV64" s="93" t="str">
        <f>IF('Birding Tally List'!F71="", "", 'Birding Tally List'!F71)</f>
        <v/>
      </c>
      <c r="AW64" s="93" t="str">
        <f t="shared" si="17"/>
        <v/>
      </c>
      <c r="AX64" s="119" t="str">
        <f t="shared" si="27"/>
        <v/>
      </c>
      <c r="AY64" s="120" t="str">
        <f t="shared" si="28"/>
        <v/>
      </c>
      <c r="AZ64" s="120" t="str">
        <f t="shared" si="29"/>
        <v/>
      </c>
      <c r="BA64" s="120" t="str">
        <f t="shared" si="30"/>
        <v/>
      </c>
      <c r="BB64" s="120" t="str">
        <f t="shared" si="31"/>
        <v/>
      </c>
      <c r="BC64" s="120" t="str">
        <f t="shared" si="32"/>
        <v/>
      </c>
      <c r="BD64" s="120" t="str">
        <f t="shared" si="33"/>
        <v/>
      </c>
      <c r="BE64" s="129" t="str">
        <f t="shared" si="25"/>
        <v/>
      </c>
      <c r="BF64" s="120"/>
      <c r="BG64" s="129" t="str">
        <f>IFERROR(RANK(BE64,$BE$3:$BE$502,0)+COUNTIF($BE$3:BE64,BE64)-1, "")</f>
        <v/>
      </c>
    </row>
    <row r="65" spans="1:59" x14ac:dyDescent="0.25">
      <c r="A65" s="44">
        <v>63</v>
      </c>
      <c r="B65" s="32" t="str">
        <f>IF('Birding Tally List'!D72="", "", 'Birding Tally List'!D72)</f>
        <v/>
      </c>
      <c r="C65" s="45">
        <f>IF('Birding Tally List'!G72="", 0, 'Birding Tally List'!G72)</f>
        <v>0</v>
      </c>
      <c r="D65" s="46">
        <f>IF('Birding Tally List'!H72="", 0, 'Birding Tally List'!H72)</f>
        <v>0</v>
      </c>
      <c r="E65" s="46">
        <f>IF('Birding Tally List'!I72="", 0, 'Birding Tally List'!I72)</f>
        <v>0</v>
      </c>
      <c r="F65" s="46">
        <f>IF('Birding Tally List'!J72="", 0, 'Birding Tally List'!J72)</f>
        <v>0</v>
      </c>
      <c r="G65" s="46">
        <f>IF('Birding Tally List'!K72="", 0, 'Birding Tally List'!K72)</f>
        <v>0</v>
      </c>
      <c r="H65" s="46">
        <f>IF('Birding Tally List'!L72="", 0, 'Birding Tally List'!L72)</f>
        <v>0</v>
      </c>
      <c r="I65" s="47">
        <f>IF('Birding Tally List'!M72="", 0, 'Birding Tally List'!M72)</f>
        <v>0</v>
      </c>
      <c r="J65" s="48">
        <f t="shared" si="5"/>
        <v>0</v>
      </c>
      <c r="L65" s="49" t="str">
        <f t="shared" si="6"/>
        <v/>
      </c>
      <c r="M65" s="48">
        <f t="shared" si="7"/>
        <v>0</v>
      </c>
      <c r="W65" s="52" t="str">
        <f t="shared" si="9"/>
        <v/>
      </c>
      <c r="X65" s="53" t="str">
        <f t="shared" si="2"/>
        <v/>
      </c>
      <c r="Z65" s="54">
        <f>RANK(M65,$M$3:$M$502,0)+COUNTIF($M$3:M65,M65)-1</f>
        <v>63</v>
      </c>
      <c r="AA65" s="44">
        <v>63</v>
      </c>
      <c r="AB65" s="44">
        <f t="shared" si="10"/>
        <v>63</v>
      </c>
      <c r="AC65" s="44" t="str">
        <f t="shared" si="11"/>
        <v/>
      </c>
      <c r="AD65" s="44"/>
      <c r="AE65" s="44" t="str">
        <f t="shared" si="12"/>
        <v/>
      </c>
      <c r="AF65" s="44" t="str">
        <f t="shared" si="13"/>
        <v/>
      </c>
      <c r="AH65" s="44" t="str">
        <f t="shared" si="14"/>
        <v/>
      </c>
      <c r="AJ65" s="44" t="str">
        <f>IF('Birding Tally List'!E72="", "", 'Birding Tally List'!E72)</f>
        <v/>
      </c>
      <c r="AV65" s="93" t="str">
        <f>IF('Birding Tally List'!F72="", "", 'Birding Tally List'!F72)</f>
        <v/>
      </c>
      <c r="AW65" s="93" t="str">
        <f t="shared" si="17"/>
        <v/>
      </c>
      <c r="AX65" s="119" t="str">
        <f t="shared" si="27"/>
        <v/>
      </c>
      <c r="AY65" s="120" t="str">
        <f t="shared" si="28"/>
        <v/>
      </c>
      <c r="AZ65" s="120" t="str">
        <f t="shared" si="29"/>
        <v/>
      </c>
      <c r="BA65" s="120" t="str">
        <f t="shared" si="30"/>
        <v/>
      </c>
      <c r="BB65" s="120" t="str">
        <f t="shared" si="31"/>
        <v/>
      </c>
      <c r="BC65" s="120" t="str">
        <f t="shared" si="32"/>
        <v/>
      </c>
      <c r="BD65" s="120" t="str">
        <f t="shared" si="33"/>
        <v/>
      </c>
      <c r="BE65" s="129" t="str">
        <f t="shared" si="25"/>
        <v/>
      </c>
      <c r="BF65" s="120"/>
      <c r="BG65" s="129" t="str">
        <f>IFERROR(RANK(BE65,$BE$3:$BE$502,0)+COUNTIF($BE$3:BE65,BE65)-1, "")</f>
        <v/>
      </c>
    </row>
    <row r="66" spans="1:59" x14ac:dyDescent="0.25">
      <c r="A66" s="44">
        <v>64</v>
      </c>
      <c r="B66" s="32" t="str">
        <f>IF('Birding Tally List'!D73="", "", 'Birding Tally List'!D73)</f>
        <v/>
      </c>
      <c r="C66" s="45">
        <f>IF('Birding Tally List'!G73="", 0, 'Birding Tally List'!G73)</f>
        <v>0</v>
      </c>
      <c r="D66" s="46">
        <f>IF('Birding Tally List'!H73="", 0, 'Birding Tally List'!H73)</f>
        <v>0</v>
      </c>
      <c r="E66" s="46">
        <f>IF('Birding Tally List'!I73="", 0, 'Birding Tally List'!I73)</f>
        <v>0</v>
      </c>
      <c r="F66" s="46">
        <f>IF('Birding Tally List'!J73="", 0, 'Birding Tally List'!J73)</f>
        <v>0</v>
      </c>
      <c r="G66" s="46">
        <f>IF('Birding Tally List'!K73="", 0, 'Birding Tally List'!K73)</f>
        <v>0</v>
      </c>
      <c r="H66" s="46">
        <f>IF('Birding Tally List'!L73="", 0, 'Birding Tally List'!L73)</f>
        <v>0</v>
      </c>
      <c r="I66" s="47">
        <f>IF('Birding Tally List'!M73="", 0, 'Birding Tally List'!M73)</f>
        <v>0</v>
      </c>
      <c r="J66" s="48">
        <f t="shared" si="5"/>
        <v>0</v>
      </c>
      <c r="L66" s="49" t="str">
        <f t="shared" si="6"/>
        <v/>
      </c>
      <c r="M66" s="48">
        <f t="shared" si="7"/>
        <v>0</v>
      </c>
      <c r="W66" s="52" t="str">
        <f t="shared" si="9"/>
        <v/>
      </c>
      <c r="X66" s="53" t="str">
        <f t="shared" si="2"/>
        <v/>
      </c>
      <c r="Z66" s="54">
        <f>RANK(M66,$M$3:$M$502,0)+COUNTIF($M$3:M66,M66)-1</f>
        <v>64</v>
      </c>
      <c r="AA66" s="44">
        <v>64</v>
      </c>
      <c r="AB66" s="44">
        <f t="shared" si="10"/>
        <v>64</v>
      </c>
      <c r="AC66" s="44" t="str">
        <f t="shared" si="11"/>
        <v/>
      </c>
      <c r="AD66" s="44"/>
      <c r="AE66" s="44" t="str">
        <f t="shared" si="12"/>
        <v/>
      </c>
      <c r="AF66" s="44" t="str">
        <f t="shared" si="13"/>
        <v/>
      </c>
      <c r="AH66" s="44" t="str">
        <f t="shared" si="14"/>
        <v/>
      </c>
      <c r="AJ66" s="44" t="str">
        <f>IF('Birding Tally List'!E73="", "", 'Birding Tally List'!E73)</f>
        <v/>
      </c>
      <c r="AV66" s="93" t="str">
        <f>IF('Birding Tally List'!F73="", "", 'Birding Tally List'!F73)</f>
        <v/>
      </c>
      <c r="AW66" s="93" t="str">
        <f t="shared" si="17"/>
        <v/>
      </c>
      <c r="AX66" s="119" t="str">
        <f t="shared" si="27"/>
        <v/>
      </c>
      <c r="AY66" s="120" t="str">
        <f t="shared" si="28"/>
        <v/>
      </c>
      <c r="AZ66" s="120" t="str">
        <f t="shared" si="29"/>
        <v/>
      </c>
      <c r="BA66" s="120" t="str">
        <f t="shared" si="30"/>
        <v/>
      </c>
      <c r="BB66" s="120" t="str">
        <f t="shared" si="31"/>
        <v/>
      </c>
      <c r="BC66" s="120" t="str">
        <f t="shared" si="32"/>
        <v/>
      </c>
      <c r="BD66" s="120" t="str">
        <f t="shared" si="33"/>
        <v/>
      </c>
      <c r="BE66" s="129" t="str">
        <f t="shared" si="25"/>
        <v/>
      </c>
      <c r="BF66" s="120"/>
      <c r="BG66" s="129" t="str">
        <f>IFERROR(RANK(BE66,$BE$3:$BE$502,0)+COUNTIF($BE$3:BE66,BE66)-1, "")</f>
        <v/>
      </c>
    </row>
    <row r="67" spans="1:59" x14ac:dyDescent="0.25">
      <c r="A67" s="44">
        <v>65</v>
      </c>
      <c r="B67" s="32" t="str">
        <f>IF('Birding Tally List'!D74="", "", 'Birding Tally List'!D74)</f>
        <v/>
      </c>
      <c r="C67" s="45">
        <f>IF('Birding Tally List'!G74="", 0, 'Birding Tally List'!G74)</f>
        <v>0</v>
      </c>
      <c r="D67" s="46">
        <f>IF('Birding Tally List'!H74="", 0, 'Birding Tally List'!H74)</f>
        <v>0</v>
      </c>
      <c r="E67" s="46">
        <f>IF('Birding Tally List'!I74="", 0, 'Birding Tally List'!I74)</f>
        <v>0</v>
      </c>
      <c r="F67" s="46">
        <f>IF('Birding Tally List'!J74="", 0, 'Birding Tally List'!J74)</f>
        <v>0</v>
      </c>
      <c r="G67" s="46">
        <f>IF('Birding Tally List'!K74="", 0, 'Birding Tally List'!K74)</f>
        <v>0</v>
      </c>
      <c r="H67" s="46">
        <f>IF('Birding Tally List'!L74="", 0, 'Birding Tally List'!L74)</f>
        <v>0</v>
      </c>
      <c r="I67" s="47">
        <f>IF('Birding Tally List'!M74="", 0, 'Birding Tally List'!M74)</f>
        <v>0</v>
      </c>
      <c r="J67" s="48">
        <f t="shared" si="5"/>
        <v>0</v>
      </c>
      <c r="L67" s="49" t="str">
        <f t="shared" si="6"/>
        <v/>
      </c>
      <c r="M67" s="48">
        <f t="shared" si="7"/>
        <v>0</v>
      </c>
      <c r="W67" s="52" t="str">
        <f t="shared" si="9"/>
        <v/>
      </c>
      <c r="X67" s="53" t="str">
        <f t="shared" ref="X67:X130" si="41">IF(AND(W67="X", W68=""), 1, IF(AND(X68&gt;0, X68&lt;10), X68+1, ""))</f>
        <v/>
      </c>
      <c r="Z67" s="54">
        <f>RANK(M67,$M$3:$M$502,0)+COUNTIF($M$3:M67,M67)-1</f>
        <v>65</v>
      </c>
      <c r="AA67" s="44">
        <v>65</v>
      </c>
      <c r="AB67" s="44">
        <f t="shared" si="10"/>
        <v>65</v>
      </c>
      <c r="AC67" s="44" t="str">
        <f t="shared" si="11"/>
        <v/>
      </c>
      <c r="AD67" s="44"/>
      <c r="AE67" s="44" t="str">
        <f t="shared" si="12"/>
        <v/>
      </c>
      <c r="AF67" s="44" t="str">
        <f t="shared" si="13"/>
        <v/>
      </c>
      <c r="AH67" s="44" t="str">
        <f t="shared" si="14"/>
        <v/>
      </c>
      <c r="AJ67" s="44" t="str">
        <f>IF('Birding Tally List'!E74="", "", 'Birding Tally List'!E74)</f>
        <v/>
      </c>
      <c r="AV67" s="93" t="str">
        <f>IF('Birding Tally List'!F74="", "", 'Birding Tally List'!F74)</f>
        <v/>
      </c>
      <c r="AW67" s="93" t="str">
        <f t="shared" si="17"/>
        <v/>
      </c>
      <c r="AX67" s="119" t="str">
        <f t="shared" si="27"/>
        <v/>
      </c>
      <c r="AY67" s="120" t="str">
        <f t="shared" si="28"/>
        <v/>
      </c>
      <c r="AZ67" s="120" t="str">
        <f t="shared" si="29"/>
        <v/>
      </c>
      <c r="BA67" s="120" t="str">
        <f t="shared" si="30"/>
        <v/>
      </c>
      <c r="BB67" s="120" t="str">
        <f t="shared" si="31"/>
        <v/>
      </c>
      <c r="BC67" s="120" t="str">
        <f t="shared" si="32"/>
        <v/>
      </c>
      <c r="BD67" s="120" t="str">
        <f t="shared" si="33"/>
        <v/>
      </c>
      <c r="BE67" s="129" t="str">
        <f t="shared" si="25"/>
        <v/>
      </c>
      <c r="BF67" s="120"/>
      <c r="BG67" s="129" t="str">
        <f>IFERROR(RANK(BE67,$BE$3:$BE$502,0)+COUNTIF($BE$3:BE67,BE67)-1, "")</f>
        <v/>
      </c>
    </row>
    <row r="68" spans="1:59" x14ac:dyDescent="0.25">
      <c r="A68" s="44">
        <v>66</v>
      </c>
      <c r="B68" s="32" t="str">
        <f>IF('Birding Tally List'!D75="", "", 'Birding Tally List'!D75)</f>
        <v/>
      </c>
      <c r="C68" s="45">
        <f>IF('Birding Tally List'!G75="", 0, 'Birding Tally List'!G75)</f>
        <v>0</v>
      </c>
      <c r="D68" s="46">
        <f>IF('Birding Tally List'!H75="", 0, 'Birding Tally List'!H75)</f>
        <v>0</v>
      </c>
      <c r="E68" s="46">
        <f>IF('Birding Tally List'!I75="", 0, 'Birding Tally List'!I75)</f>
        <v>0</v>
      </c>
      <c r="F68" s="46">
        <f>IF('Birding Tally List'!J75="", 0, 'Birding Tally List'!J75)</f>
        <v>0</v>
      </c>
      <c r="G68" s="46">
        <f>IF('Birding Tally List'!K75="", 0, 'Birding Tally List'!K75)</f>
        <v>0</v>
      </c>
      <c r="H68" s="46">
        <f>IF('Birding Tally List'!L75="", 0, 'Birding Tally List'!L75)</f>
        <v>0</v>
      </c>
      <c r="I68" s="47">
        <f>IF('Birding Tally List'!M75="", 0, 'Birding Tally List'!M75)</f>
        <v>0</v>
      </c>
      <c r="J68" s="48">
        <f t="shared" ref="J68:J131" si="42">SUM(C68:I68)</f>
        <v>0</v>
      </c>
      <c r="L68" s="49" t="str">
        <f t="shared" ref="L68:L131" si="43">B68</f>
        <v/>
      </c>
      <c r="M68" s="48">
        <f t="shared" ref="M68:M131" si="44">J68</f>
        <v>0</v>
      </c>
      <c r="W68" s="52" t="str">
        <f t="shared" ref="W68:W131" si="45">IF(INDEX($M$3:$M$502, MATCH(AB68, $A$3:$A$502, 0))=0, "", "X")</f>
        <v/>
      </c>
      <c r="X68" s="53" t="str">
        <f t="shared" si="41"/>
        <v/>
      </c>
      <c r="Z68" s="54">
        <f>RANK(M68,$M$3:$M$502,0)+COUNTIF($M$3:M68,M68)-1</f>
        <v>66</v>
      </c>
      <c r="AA68" s="44">
        <v>66</v>
      </c>
      <c r="AB68" s="44">
        <f t="shared" ref="AB68:AB131" si="46">INDEX($A$3:$A$502, MATCH(AA68, $Z$3:$Z$502, 0))</f>
        <v>66</v>
      </c>
      <c r="AC68" s="44" t="str">
        <f t="shared" ref="AC68:AC131" si="47">INDEX($L$3:$L$502, MATCH(AB68, $A$3:$A$502, 0))</f>
        <v/>
      </c>
      <c r="AD68" s="44"/>
      <c r="AE68" s="44" t="str">
        <f t="shared" ref="AE68:AE131" si="48">IF(X68="", "", CONCATENATE("R", X68))</f>
        <v/>
      </c>
      <c r="AF68" s="44" t="str">
        <f t="shared" ref="AF68:AF131" si="49">IF(B68="", "", Z68)</f>
        <v/>
      </c>
      <c r="AH68" s="44" t="str">
        <f t="shared" si="14"/>
        <v/>
      </c>
      <c r="AJ68" s="44" t="str">
        <f>IF('Birding Tally List'!E75="", "", 'Birding Tally List'!E75)</f>
        <v/>
      </c>
      <c r="AV68" s="93" t="str">
        <f>IF('Birding Tally List'!F75="", "", 'Birding Tally List'!F75)</f>
        <v/>
      </c>
      <c r="AW68" s="93" t="str">
        <f t="shared" ref="AW68:AW131" si="50">IF(AND(AV68="Yes", J68&gt;0), "Yes", IF(AND(AV68="Yes", J68=0), "No", ""))</f>
        <v/>
      </c>
      <c r="AX68" s="119" t="str">
        <f t="shared" si="27"/>
        <v/>
      </c>
      <c r="AY68" s="120" t="str">
        <f t="shared" si="28"/>
        <v/>
      </c>
      <c r="AZ68" s="120" t="str">
        <f t="shared" si="29"/>
        <v/>
      </c>
      <c r="BA68" s="120" t="str">
        <f t="shared" si="30"/>
        <v/>
      </c>
      <c r="BB68" s="120" t="str">
        <f t="shared" si="31"/>
        <v/>
      </c>
      <c r="BC68" s="120" t="str">
        <f t="shared" si="32"/>
        <v/>
      </c>
      <c r="BD68" s="120" t="str">
        <f t="shared" si="33"/>
        <v/>
      </c>
      <c r="BE68" s="129" t="str">
        <f t="shared" ref="BE68:BE131" si="51">IF(AW68="Yes", SUM(AX68:BD68), "")</f>
        <v/>
      </c>
      <c r="BF68" s="120"/>
      <c r="BG68" s="129" t="str">
        <f>IFERROR(RANK(BE68,$BE$3:$BE$502,0)+COUNTIF($BE$3:BE68,BE68)-1, "")</f>
        <v/>
      </c>
    </row>
    <row r="69" spans="1:59" x14ac:dyDescent="0.25">
      <c r="A69" s="44">
        <v>67</v>
      </c>
      <c r="B69" s="32" t="str">
        <f>IF('Birding Tally List'!D76="", "", 'Birding Tally List'!D76)</f>
        <v/>
      </c>
      <c r="C69" s="45">
        <f>IF('Birding Tally List'!G76="", 0, 'Birding Tally List'!G76)</f>
        <v>0</v>
      </c>
      <c r="D69" s="46">
        <f>IF('Birding Tally List'!H76="", 0, 'Birding Tally List'!H76)</f>
        <v>0</v>
      </c>
      <c r="E69" s="46">
        <f>IF('Birding Tally List'!I76="", 0, 'Birding Tally List'!I76)</f>
        <v>0</v>
      </c>
      <c r="F69" s="46">
        <f>IF('Birding Tally List'!J76="", 0, 'Birding Tally List'!J76)</f>
        <v>0</v>
      </c>
      <c r="G69" s="46">
        <f>IF('Birding Tally List'!K76="", 0, 'Birding Tally List'!K76)</f>
        <v>0</v>
      </c>
      <c r="H69" s="46">
        <f>IF('Birding Tally List'!L76="", 0, 'Birding Tally List'!L76)</f>
        <v>0</v>
      </c>
      <c r="I69" s="47">
        <f>IF('Birding Tally List'!M76="", 0, 'Birding Tally List'!M76)</f>
        <v>0</v>
      </c>
      <c r="J69" s="48">
        <f t="shared" si="42"/>
        <v>0</v>
      </c>
      <c r="L69" s="49" t="str">
        <f t="shared" si="43"/>
        <v/>
      </c>
      <c r="M69" s="48">
        <f t="shared" si="44"/>
        <v>0</v>
      </c>
      <c r="W69" s="52" t="str">
        <f t="shared" si="45"/>
        <v/>
      </c>
      <c r="X69" s="53" t="str">
        <f t="shared" si="41"/>
        <v/>
      </c>
      <c r="Z69" s="54">
        <f>RANK(M69,$M$3:$M$502,0)+COUNTIF($M$3:M69,M69)-1</f>
        <v>67</v>
      </c>
      <c r="AA69" s="44">
        <v>67</v>
      </c>
      <c r="AB69" s="44">
        <f t="shared" si="46"/>
        <v>67</v>
      </c>
      <c r="AC69" s="44" t="str">
        <f t="shared" si="47"/>
        <v/>
      </c>
      <c r="AD69" s="44"/>
      <c r="AE69" s="44" t="str">
        <f t="shared" si="48"/>
        <v/>
      </c>
      <c r="AF69" s="44" t="str">
        <f t="shared" si="49"/>
        <v/>
      </c>
      <c r="AH69" s="44" t="str">
        <f t="shared" ref="AH69:AH132" si="52">IF(AND(AD69&gt;"", AE69&gt;""), "Both", IF(AND(AD69&gt;"", AE69=""), "Common", IF(AND(AE69&gt;"", AD69=""), "Rare", "")))</f>
        <v/>
      </c>
      <c r="AJ69" s="44" t="str">
        <f>IF('Birding Tally List'!E76="", "", 'Birding Tally List'!E76)</f>
        <v/>
      </c>
      <c r="AV69" s="93" t="str">
        <f>IF('Birding Tally List'!F76="", "", 'Birding Tally List'!F76)</f>
        <v/>
      </c>
      <c r="AW69" s="93" t="str">
        <f t="shared" si="50"/>
        <v/>
      </c>
      <c r="AX69" s="119" t="str">
        <f t="shared" si="27"/>
        <v/>
      </c>
      <c r="AY69" s="120" t="str">
        <f t="shared" si="28"/>
        <v/>
      </c>
      <c r="AZ69" s="120" t="str">
        <f t="shared" si="29"/>
        <v/>
      </c>
      <c r="BA69" s="120" t="str">
        <f t="shared" si="30"/>
        <v/>
      </c>
      <c r="BB69" s="120" t="str">
        <f t="shared" si="31"/>
        <v/>
      </c>
      <c r="BC69" s="120" t="str">
        <f t="shared" si="32"/>
        <v/>
      </c>
      <c r="BD69" s="120" t="str">
        <f t="shared" si="33"/>
        <v/>
      </c>
      <c r="BE69" s="129" t="str">
        <f t="shared" si="51"/>
        <v/>
      </c>
      <c r="BF69" s="120"/>
      <c r="BG69" s="129" t="str">
        <f>IFERROR(RANK(BE69,$BE$3:$BE$502,0)+COUNTIF($BE$3:BE69,BE69)-1, "")</f>
        <v/>
      </c>
    </row>
    <row r="70" spans="1:59" x14ac:dyDescent="0.25">
      <c r="A70" s="44">
        <v>68</v>
      </c>
      <c r="B70" s="32" t="str">
        <f>IF('Birding Tally List'!D77="", "", 'Birding Tally List'!D77)</f>
        <v/>
      </c>
      <c r="C70" s="45">
        <f>IF('Birding Tally List'!G77="", 0, 'Birding Tally List'!G77)</f>
        <v>0</v>
      </c>
      <c r="D70" s="46">
        <f>IF('Birding Tally List'!H77="", 0, 'Birding Tally List'!H77)</f>
        <v>0</v>
      </c>
      <c r="E70" s="46">
        <f>IF('Birding Tally List'!I77="", 0, 'Birding Tally List'!I77)</f>
        <v>0</v>
      </c>
      <c r="F70" s="46">
        <f>IF('Birding Tally List'!J77="", 0, 'Birding Tally List'!J77)</f>
        <v>0</v>
      </c>
      <c r="G70" s="46">
        <f>IF('Birding Tally List'!K77="", 0, 'Birding Tally List'!K77)</f>
        <v>0</v>
      </c>
      <c r="H70" s="46">
        <f>IF('Birding Tally List'!L77="", 0, 'Birding Tally List'!L77)</f>
        <v>0</v>
      </c>
      <c r="I70" s="47">
        <f>IF('Birding Tally List'!M77="", 0, 'Birding Tally List'!M77)</f>
        <v>0</v>
      </c>
      <c r="J70" s="48">
        <f t="shared" si="42"/>
        <v>0</v>
      </c>
      <c r="L70" s="49" t="str">
        <f t="shared" si="43"/>
        <v/>
      </c>
      <c r="M70" s="48">
        <f t="shared" si="44"/>
        <v>0</v>
      </c>
      <c r="W70" s="52" t="str">
        <f t="shared" si="45"/>
        <v/>
      </c>
      <c r="X70" s="53" t="str">
        <f t="shared" si="41"/>
        <v/>
      </c>
      <c r="Z70" s="54">
        <f>RANK(M70,$M$3:$M$502,0)+COUNTIF($M$3:M70,M70)-1</f>
        <v>68</v>
      </c>
      <c r="AA70" s="44">
        <v>68</v>
      </c>
      <c r="AB70" s="44">
        <f t="shared" si="46"/>
        <v>68</v>
      </c>
      <c r="AC70" s="44" t="str">
        <f t="shared" si="47"/>
        <v/>
      </c>
      <c r="AD70" s="44"/>
      <c r="AE70" s="44" t="str">
        <f t="shared" si="48"/>
        <v/>
      </c>
      <c r="AF70" s="44" t="str">
        <f t="shared" si="49"/>
        <v/>
      </c>
      <c r="AH70" s="44" t="str">
        <f t="shared" si="52"/>
        <v/>
      </c>
      <c r="AJ70" s="44" t="str">
        <f>IF('Birding Tally List'!E77="", "", 'Birding Tally List'!E77)</f>
        <v/>
      </c>
      <c r="AV70" s="93" t="str">
        <f>IF('Birding Tally List'!F77="", "", 'Birding Tally List'!F77)</f>
        <v/>
      </c>
      <c r="AW70" s="93" t="str">
        <f t="shared" si="50"/>
        <v/>
      </c>
      <c r="AX70" s="119" t="str">
        <f t="shared" si="27"/>
        <v/>
      </c>
      <c r="AY70" s="120" t="str">
        <f t="shared" si="28"/>
        <v/>
      </c>
      <c r="AZ70" s="120" t="str">
        <f t="shared" si="29"/>
        <v/>
      </c>
      <c r="BA70" s="120" t="str">
        <f t="shared" si="30"/>
        <v/>
      </c>
      <c r="BB70" s="120" t="str">
        <f t="shared" si="31"/>
        <v/>
      </c>
      <c r="BC70" s="120" t="str">
        <f t="shared" si="32"/>
        <v/>
      </c>
      <c r="BD70" s="120" t="str">
        <f t="shared" si="33"/>
        <v/>
      </c>
      <c r="BE70" s="129" t="str">
        <f t="shared" si="51"/>
        <v/>
      </c>
      <c r="BF70" s="120"/>
      <c r="BG70" s="129" t="str">
        <f>IFERROR(RANK(BE70,$BE$3:$BE$502,0)+COUNTIF($BE$3:BE70,BE70)-1, "")</f>
        <v/>
      </c>
    </row>
    <row r="71" spans="1:59" x14ac:dyDescent="0.25">
      <c r="A71" s="44">
        <v>69</v>
      </c>
      <c r="B71" s="32" t="str">
        <f>IF('Birding Tally List'!D78="", "", 'Birding Tally List'!D78)</f>
        <v/>
      </c>
      <c r="C71" s="45">
        <f>IF('Birding Tally List'!G78="", 0, 'Birding Tally List'!G78)</f>
        <v>0</v>
      </c>
      <c r="D71" s="46">
        <f>IF('Birding Tally List'!H78="", 0, 'Birding Tally List'!H78)</f>
        <v>0</v>
      </c>
      <c r="E71" s="46">
        <f>IF('Birding Tally List'!I78="", 0, 'Birding Tally List'!I78)</f>
        <v>0</v>
      </c>
      <c r="F71" s="46">
        <f>IF('Birding Tally List'!J78="", 0, 'Birding Tally List'!J78)</f>
        <v>0</v>
      </c>
      <c r="G71" s="46">
        <f>IF('Birding Tally List'!K78="", 0, 'Birding Tally List'!K78)</f>
        <v>0</v>
      </c>
      <c r="H71" s="46">
        <f>IF('Birding Tally List'!L78="", 0, 'Birding Tally List'!L78)</f>
        <v>0</v>
      </c>
      <c r="I71" s="47">
        <f>IF('Birding Tally List'!M78="", 0, 'Birding Tally List'!M78)</f>
        <v>0</v>
      </c>
      <c r="J71" s="48">
        <f t="shared" si="42"/>
        <v>0</v>
      </c>
      <c r="L71" s="49" t="str">
        <f t="shared" si="43"/>
        <v/>
      </c>
      <c r="M71" s="48">
        <f t="shared" si="44"/>
        <v>0</v>
      </c>
      <c r="W71" s="52" t="str">
        <f t="shared" si="45"/>
        <v/>
      </c>
      <c r="X71" s="53" t="str">
        <f t="shared" si="41"/>
        <v/>
      </c>
      <c r="Z71" s="54">
        <f>RANK(M71,$M$3:$M$502,0)+COUNTIF($M$3:M71,M71)-1</f>
        <v>69</v>
      </c>
      <c r="AA71" s="44">
        <v>69</v>
      </c>
      <c r="AB71" s="44">
        <f t="shared" si="46"/>
        <v>69</v>
      </c>
      <c r="AC71" s="44" t="str">
        <f t="shared" si="47"/>
        <v/>
      </c>
      <c r="AD71" s="44"/>
      <c r="AE71" s="44" t="str">
        <f t="shared" si="48"/>
        <v/>
      </c>
      <c r="AF71" s="44" t="str">
        <f t="shared" si="49"/>
        <v/>
      </c>
      <c r="AH71" s="44" t="str">
        <f t="shared" si="52"/>
        <v/>
      </c>
      <c r="AJ71" s="44" t="str">
        <f>IF('Birding Tally List'!E78="", "", 'Birding Tally List'!E78)</f>
        <v/>
      </c>
      <c r="AV71" s="93" t="str">
        <f>IF('Birding Tally List'!F78="", "", 'Birding Tally List'!F78)</f>
        <v/>
      </c>
      <c r="AW71" s="93" t="str">
        <f t="shared" si="50"/>
        <v/>
      </c>
      <c r="AX71" s="119" t="str">
        <f t="shared" si="27"/>
        <v/>
      </c>
      <c r="AY71" s="120" t="str">
        <f t="shared" si="28"/>
        <v/>
      </c>
      <c r="AZ71" s="120" t="str">
        <f t="shared" si="29"/>
        <v/>
      </c>
      <c r="BA71" s="120" t="str">
        <f t="shared" si="30"/>
        <v/>
      </c>
      <c r="BB71" s="120" t="str">
        <f t="shared" si="31"/>
        <v/>
      </c>
      <c r="BC71" s="120" t="str">
        <f t="shared" si="32"/>
        <v/>
      </c>
      <c r="BD71" s="120" t="str">
        <f t="shared" si="33"/>
        <v/>
      </c>
      <c r="BE71" s="129" t="str">
        <f t="shared" si="51"/>
        <v/>
      </c>
      <c r="BF71" s="120"/>
      <c r="BG71" s="129" t="str">
        <f>IFERROR(RANK(BE71,$BE$3:$BE$502,0)+COUNTIF($BE$3:BE71,BE71)-1, "")</f>
        <v/>
      </c>
    </row>
    <row r="72" spans="1:59" x14ac:dyDescent="0.25">
      <c r="A72" s="44">
        <v>70</v>
      </c>
      <c r="B72" s="32" t="str">
        <f>IF('Birding Tally List'!D79="", "", 'Birding Tally List'!D79)</f>
        <v/>
      </c>
      <c r="C72" s="45">
        <f>IF('Birding Tally List'!G79="", 0, 'Birding Tally List'!G79)</f>
        <v>0</v>
      </c>
      <c r="D72" s="46">
        <f>IF('Birding Tally List'!H79="", 0, 'Birding Tally List'!H79)</f>
        <v>0</v>
      </c>
      <c r="E72" s="46">
        <f>IF('Birding Tally List'!I79="", 0, 'Birding Tally List'!I79)</f>
        <v>0</v>
      </c>
      <c r="F72" s="46">
        <f>IF('Birding Tally List'!J79="", 0, 'Birding Tally List'!J79)</f>
        <v>0</v>
      </c>
      <c r="G72" s="46">
        <f>IF('Birding Tally List'!K79="", 0, 'Birding Tally List'!K79)</f>
        <v>0</v>
      </c>
      <c r="H72" s="46">
        <f>IF('Birding Tally List'!L79="", 0, 'Birding Tally List'!L79)</f>
        <v>0</v>
      </c>
      <c r="I72" s="47">
        <f>IF('Birding Tally List'!M79="", 0, 'Birding Tally List'!M79)</f>
        <v>0</v>
      </c>
      <c r="J72" s="48">
        <f t="shared" si="42"/>
        <v>0</v>
      </c>
      <c r="L72" s="49" t="str">
        <f t="shared" si="43"/>
        <v/>
      </c>
      <c r="M72" s="48">
        <f t="shared" si="44"/>
        <v>0</v>
      </c>
      <c r="W72" s="52" t="str">
        <f t="shared" si="45"/>
        <v/>
      </c>
      <c r="X72" s="53" t="str">
        <f t="shared" si="41"/>
        <v/>
      </c>
      <c r="Z72" s="54">
        <f>RANK(M72,$M$3:$M$502,0)+COUNTIF($M$3:M72,M72)-1</f>
        <v>70</v>
      </c>
      <c r="AA72" s="44">
        <v>70</v>
      </c>
      <c r="AB72" s="44">
        <f t="shared" si="46"/>
        <v>70</v>
      </c>
      <c r="AC72" s="44" t="str">
        <f t="shared" si="47"/>
        <v/>
      </c>
      <c r="AD72" s="44"/>
      <c r="AE72" s="44" t="str">
        <f t="shared" si="48"/>
        <v/>
      </c>
      <c r="AF72" s="44" t="str">
        <f t="shared" si="49"/>
        <v/>
      </c>
      <c r="AH72" s="44" t="str">
        <f t="shared" si="52"/>
        <v/>
      </c>
      <c r="AJ72" s="44" t="str">
        <f>IF('Birding Tally List'!E79="", "", 'Birding Tally List'!E79)</f>
        <v/>
      </c>
      <c r="AV72" s="93" t="str">
        <f>IF('Birding Tally List'!F79="", "", 'Birding Tally List'!F79)</f>
        <v/>
      </c>
      <c r="AW72" s="93" t="str">
        <f t="shared" si="50"/>
        <v/>
      </c>
      <c r="AX72" s="119" t="str">
        <f t="shared" si="27"/>
        <v/>
      </c>
      <c r="AY72" s="120" t="str">
        <f t="shared" si="28"/>
        <v/>
      </c>
      <c r="AZ72" s="120" t="str">
        <f t="shared" si="29"/>
        <v/>
      </c>
      <c r="BA72" s="120" t="str">
        <f t="shared" si="30"/>
        <v/>
      </c>
      <c r="BB72" s="120" t="str">
        <f t="shared" si="31"/>
        <v/>
      </c>
      <c r="BC72" s="120" t="str">
        <f t="shared" si="32"/>
        <v/>
      </c>
      <c r="BD72" s="120" t="str">
        <f t="shared" si="33"/>
        <v/>
      </c>
      <c r="BE72" s="129" t="str">
        <f t="shared" si="51"/>
        <v/>
      </c>
      <c r="BF72" s="120"/>
      <c r="BG72" s="129" t="str">
        <f>IFERROR(RANK(BE72,$BE$3:$BE$502,0)+COUNTIF($BE$3:BE72,BE72)-1, "")</f>
        <v/>
      </c>
    </row>
    <row r="73" spans="1:59" x14ac:dyDescent="0.25">
      <c r="A73" s="44">
        <v>71</v>
      </c>
      <c r="B73" s="32" t="str">
        <f>IF('Birding Tally List'!D80="", "", 'Birding Tally List'!D80)</f>
        <v/>
      </c>
      <c r="C73" s="45">
        <f>IF('Birding Tally List'!G80="", 0, 'Birding Tally List'!G80)</f>
        <v>0</v>
      </c>
      <c r="D73" s="46">
        <f>IF('Birding Tally List'!H80="", 0, 'Birding Tally List'!H80)</f>
        <v>0</v>
      </c>
      <c r="E73" s="46">
        <f>IF('Birding Tally List'!I80="", 0, 'Birding Tally List'!I80)</f>
        <v>0</v>
      </c>
      <c r="F73" s="46">
        <f>IF('Birding Tally List'!J80="", 0, 'Birding Tally List'!J80)</f>
        <v>0</v>
      </c>
      <c r="G73" s="46">
        <f>IF('Birding Tally List'!K80="", 0, 'Birding Tally List'!K80)</f>
        <v>0</v>
      </c>
      <c r="H73" s="46">
        <f>IF('Birding Tally List'!L80="", 0, 'Birding Tally List'!L80)</f>
        <v>0</v>
      </c>
      <c r="I73" s="47">
        <f>IF('Birding Tally List'!M80="", 0, 'Birding Tally List'!M80)</f>
        <v>0</v>
      </c>
      <c r="J73" s="48">
        <f t="shared" si="42"/>
        <v>0</v>
      </c>
      <c r="L73" s="49" t="str">
        <f t="shared" si="43"/>
        <v/>
      </c>
      <c r="M73" s="48">
        <f t="shared" si="44"/>
        <v>0</v>
      </c>
      <c r="W73" s="52" t="str">
        <f t="shared" si="45"/>
        <v/>
      </c>
      <c r="X73" s="53" t="str">
        <f t="shared" si="41"/>
        <v/>
      </c>
      <c r="Z73" s="54">
        <f>RANK(M73,$M$3:$M$502,0)+COUNTIF($M$3:M73,M73)-1</f>
        <v>71</v>
      </c>
      <c r="AA73" s="44">
        <v>71</v>
      </c>
      <c r="AB73" s="44">
        <f t="shared" si="46"/>
        <v>71</v>
      </c>
      <c r="AC73" s="44" t="str">
        <f t="shared" si="47"/>
        <v/>
      </c>
      <c r="AD73" s="44"/>
      <c r="AE73" s="44" t="str">
        <f t="shared" si="48"/>
        <v/>
      </c>
      <c r="AF73" s="44" t="str">
        <f t="shared" si="49"/>
        <v/>
      </c>
      <c r="AH73" s="44" t="str">
        <f t="shared" si="52"/>
        <v/>
      </c>
      <c r="AJ73" s="44" t="str">
        <f>IF('Birding Tally List'!E80="", "", 'Birding Tally List'!E80)</f>
        <v/>
      </c>
      <c r="AV73" s="93" t="str">
        <f>IF('Birding Tally List'!F80="", "", 'Birding Tally List'!F80)</f>
        <v/>
      </c>
      <c r="AW73" s="93" t="str">
        <f t="shared" si="50"/>
        <v/>
      </c>
      <c r="AX73" s="119" t="str">
        <f t="shared" si="27"/>
        <v/>
      </c>
      <c r="AY73" s="120" t="str">
        <f t="shared" si="28"/>
        <v/>
      </c>
      <c r="AZ73" s="120" t="str">
        <f t="shared" si="29"/>
        <v/>
      </c>
      <c r="BA73" s="120" t="str">
        <f t="shared" si="30"/>
        <v/>
      </c>
      <c r="BB73" s="120" t="str">
        <f t="shared" si="31"/>
        <v/>
      </c>
      <c r="BC73" s="120" t="str">
        <f t="shared" si="32"/>
        <v/>
      </c>
      <c r="BD73" s="120" t="str">
        <f t="shared" si="33"/>
        <v/>
      </c>
      <c r="BE73" s="129" t="str">
        <f t="shared" si="51"/>
        <v/>
      </c>
      <c r="BF73" s="120"/>
      <c r="BG73" s="129" t="str">
        <f>IFERROR(RANK(BE73,$BE$3:$BE$502,0)+COUNTIF($BE$3:BE73,BE73)-1, "")</f>
        <v/>
      </c>
    </row>
    <row r="74" spans="1:59" x14ac:dyDescent="0.25">
      <c r="A74" s="44">
        <v>72</v>
      </c>
      <c r="B74" s="32" t="str">
        <f>IF('Birding Tally List'!D81="", "", 'Birding Tally List'!D81)</f>
        <v/>
      </c>
      <c r="C74" s="45">
        <f>IF('Birding Tally List'!G81="", 0, 'Birding Tally List'!G81)</f>
        <v>0</v>
      </c>
      <c r="D74" s="46">
        <f>IF('Birding Tally List'!H81="", 0, 'Birding Tally List'!H81)</f>
        <v>0</v>
      </c>
      <c r="E74" s="46">
        <f>IF('Birding Tally List'!I81="", 0, 'Birding Tally List'!I81)</f>
        <v>0</v>
      </c>
      <c r="F74" s="46">
        <f>IF('Birding Tally List'!J81="", 0, 'Birding Tally List'!J81)</f>
        <v>0</v>
      </c>
      <c r="G74" s="46">
        <f>IF('Birding Tally List'!K81="", 0, 'Birding Tally List'!K81)</f>
        <v>0</v>
      </c>
      <c r="H74" s="46">
        <f>IF('Birding Tally List'!L81="", 0, 'Birding Tally List'!L81)</f>
        <v>0</v>
      </c>
      <c r="I74" s="47">
        <f>IF('Birding Tally List'!M81="", 0, 'Birding Tally List'!M81)</f>
        <v>0</v>
      </c>
      <c r="J74" s="48">
        <f t="shared" si="42"/>
        <v>0</v>
      </c>
      <c r="L74" s="49" t="str">
        <f t="shared" si="43"/>
        <v/>
      </c>
      <c r="M74" s="48">
        <f t="shared" si="44"/>
        <v>0</v>
      </c>
      <c r="W74" s="52" t="str">
        <f t="shared" si="45"/>
        <v/>
      </c>
      <c r="X74" s="53" t="str">
        <f t="shared" si="41"/>
        <v/>
      </c>
      <c r="Z74" s="54">
        <f>RANK(M74,$M$3:$M$502,0)+COUNTIF($M$3:M74,M74)-1</f>
        <v>72</v>
      </c>
      <c r="AA74" s="44">
        <v>72</v>
      </c>
      <c r="AB74" s="44">
        <f t="shared" si="46"/>
        <v>72</v>
      </c>
      <c r="AC74" s="44" t="str">
        <f t="shared" si="47"/>
        <v/>
      </c>
      <c r="AD74" s="44"/>
      <c r="AE74" s="44" t="str">
        <f t="shared" si="48"/>
        <v/>
      </c>
      <c r="AF74" s="44" t="str">
        <f t="shared" si="49"/>
        <v/>
      </c>
      <c r="AH74" s="44" t="str">
        <f t="shared" si="52"/>
        <v/>
      </c>
      <c r="AJ74" s="44" t="str">
        <f>IF('Birding Tally List'!E81="", "", 'Birding Tally List'!E81)</f>
        <v/>
      </c>
      <c r="AV74" s="93" t="str">
        <f>IF('Birding Tally List'!F81="", "", 'Birding Tally List'!F81)</f>
        <v/>
      </c>
      <c r="AW74" s="93" t="str">
        <f t="shared" si="50"/>
        <v/>
      </c>
      <c r="AX74" s="119" t="str">
        <f t="shared" si="27"/>
        <v/>
      </c>
      <c r="AY74" s="120" t="str">
        <f t="shared" si="28"/>
        <v/>
      </c>
      <c r="AZ74" s="120" t="str">
        <f t="shared" si="29"/>
        <v/>
      </c>
      <c r="BA74" s="120" t="str">
        <f t="shared" si="30"/>
        <v/>
      </c>
      <c r="BB74" s="120" t="str">
        <f t="shared" si="31"/>
        <v/>
      </c>
      <c r="BC74" s="120" t="str">
        <f t="shared" si="32"/>
        <v/>
      </c>
      <c r="BD74" s="120" t="str">
        <f t="shared" si="33"/>
        <v/>
      </c>
      <c r="BE74" s="129" t="str">
        <f t="shared" si="51"/>
        <v/>
      </c>
      <c r="BF74" s="120"/>
      <c r="BG74" s="129" t="str">
        <f>IFERROR(RANK(BE74,$BE$3:$BE$502,0)+COUNTIF($BE$3:BE74,BE74)-1, "")</f>
        <v/>
      </c>
    </row>
    <row r="75" spans="1:59" x14ac:dyDescent="0.25">
      <c r="A75" s="44">
        <v>73</v>
      </c>
      <c r="B75" s="32" t="str">
        <f>IF('Birding Tally List'!D82="", "", 'Birding Tally List'!D82)</f>
        <v/>
      </c>
      <c r="C75" s="45">
        <f>IF('Birding Tally List'!G82="", 0, 'Birding Tally List'!G82)</f>
        <v>0</v>
      </c>
      <c r="D75" s="46">
        <f>IF('Birding Tally List'!H82="", 0, 'Birding Tally List'!H82)</f>
        <v>0</v>
      </c>
      <c r="E75" s="46">
        <f>IF('Birding Tally List'!I82="", 0, 'Birding Tally List'!I82)</f>
        <v>0</v>
      </c>
      <c r="F75" s="46">
        <f>IF('Birding Tally List'!J82="", 0, 'Birding Tally List'!J82)</f>
        <v>0</v>
      </c>
      <c r="G75" s="46">
        <f>IF('Birding Tally List'!K82="", 0, 'Birding Tally List'!K82)</f>
        <v>0</v>
      </c>
      <c r="H75" s="46">
        <f>IF('Birding Tally List'!L82="", 0, 'Birding Tally List'!L82)</f>
        <v>0</v>
      </c>
      <c r="I75" s="47">
        <f>IF('Birding Tally List'!M82="", 0, 'Birding Tally List'!M82)</f>
        <v>0</v>
      </c>
      <c r="J75" s="48">
        <f t="shared" si="42"/>
        <v>0</v>
      </c>
      <c r="L75" s="49" t="str">
        <f t="shared" si="43"/>
        <v/>
      </c>
      <c r="M75" s="48">
        <f t="shared" si="44"/>
        <v>0</v>
      </c>
      <c r="W75" s="52" t="str">
        <f t="shared" si="45"/>
        <v/>
      </c>
      <c r="X75" s="53" t="str">
        <f t="shared" si="41"/>
        <v/>
      </c>
      <c r="Z75" s="54">
        <f>RANK(M75,$M$3:$M$502,0)+COUNTIF($M$3:M75,M75)-1</f>
        <v>73</v>
      </c>
      <c r="AA75" s="44">
        <v>73</v>
      </c>
      <c r="AB75" s="44">
        <f t="shared" si="46"/>
        <v>73</v>
      </c>
      <c r="AC75" s="44" t="str">
        <f t="shared" si="47"/>
        <v/>
      </c>
      <c r="AD75" s="44"/>
      <c r="AE75" s="44" t="str">
        <f t="shared" si="48"/>
        <v/>
      </c>
      <c r="AF75" s="44" t="str">
        <f t="shared" si="49"/>
        <v/>
      </c>
      <c r="AH75" s="44" t="str">
        <f t="shared" si="52"/>
        <v/>
      </c>
      <c r="AJ75" s="44" t="str">
        <f>IF('Birding Tally List'!E82="", "", 'Birding Tally List'!E82)</f>
        <v/>
      </c>
      <c r="AV75" s="93" t="str">
        <f>IF('Birding Tally List'!F82="", "", 'Birding Tally List'!F82)</f>
        <v/>
      </c>
      <c r="AW75" s="93" t="str">
        <f t="shared" si="50"/>
        <v/>
      </c>
      <c r="AX75" s="119" t="str">
        <f t="shared" si="27"/>
        <v/>
      </c>
      <c r="AY75" s="120" t="str">
        <f t="shared" si="28"/>
        <v/>
      </c>
      <c r="AZ75" s="120" t="str">
        <f t="shared" si="29"/>
        <v/>
      </c>
      <c r="BA75" s="120" t="str">
        <f t="shared" si="30"/>
        <v/>
      </c>
      <c r="BB75" s="120" t="str">
        <f t="shared" si="31"/>
        <v/>
      </c>
      <c r="BC75" s="120" t="str">
        <f t="shared" si="32"/>
        <v/>
      </c>
      <c r="BD75" s="120" t="str">
        <f t="shared" si="33"/>
        <v/>
      </c>
      <c r="BE75" s="129" t="str">
        <f t="shared" si="51"/>
        <v/>
      </c>
      <c r="BF75" s="120"/>
      <c r="BG75" s="129" t="str">
        <f>IFERROR(RANK(BE75,$BE$3:$BE$502,0)+COUNTIF($BE$3:BE75,BE75)-1, "")</f>
        <v/>
      </c>
    </row>
    <row r="76" spans="1:59" x14ac:dyDescent="0.25">
      <c r="A76" s="44">
        <v>74</v>
      </c>
      <c r="B76" s="32" t="str">
        <f>IF('Birding Tally List'!D83="", "", 'Birding Tally List'!D83)</f>
        <v/>
      </c>
      <c r="C76" s="45">
        <f>IF('Birding Tally List'!G83="", 0, 'Birding Tally List'!G83)</f>
        <v>0</v>
      </c>
      <c r="D76" s="46">
        <f>IF('Birding Tally List'!H83="", 0, 'Birding Tally List'!H83)</f>
        <v>0</v>
      </c>
      <c r="E76" s="46">
        <f>IF('Birding Tally List'!I83="", 0, 'Birding Tally List'!I83)</f>
        <v>0</v>
      </c>
      <c r="F76" s="46">
        <f>IF('Birding Tally List'!J83="", 0, 'Birding Tally List'!J83)</f>
        <v>0</v>
      </c>
      <c r="G76" s="46">
        <f>IF('Birding Tally List'!K83="", 0, 'Birding Tally List'!K83)</f>
        <v>0</v>
      </c>
      <c r="H76" s="46">
        <f>IF('Birding Tally List'!L83="", 0, 'Birding Tally List'!L83)</f>
        <v>0</v>
      </c>
      <c r="I76" s="47">
        <f>IF('Birding Tally List'!M83="", 0, 'Birding Tally List'!M83)</f>
        <v>0</v>
      </c>
      <c r="J76" s="48">
        <f t="shared" si="42"/>
        <v>0</v>
      </c>
      <c r="L76" s="49" t="str">
        <f t="shared" si="43"/>
        <v/>
      </c>
      <c r="M76" s="48">
        <f t="shared" si="44"/>
        <v>0</v>
      </c>
      <c r="W76" s="52" t="str">
        <f t="shared" si="45"/>
        <v/>
      </c>
      <c r="X76" s="53" t="str">
        <f t="shared" si="41"/>
        <v/>
      </c>
      <c r="Z76" s="54">
        <f>RANK(M76,$M$3:$M$502,0)+COUNTIF($M$3:M76,M76)-1</f>
        <v>74</v>
      </c>
      <c r="AA76" s="44">
        <v>74</v>
      </c>
      <c r="AB76" s="44">
        <f t="shared" si="46"/>
        <v>74</v>
      </c>
      <c r="AC76" s="44" t="str">
        <f t="shared" si="47"/>
        <v/>
      </c>
      <c r="AD76" s="44"/>
      <c r="AE76" s="44" t="str">
        <f t="shared" si="48"/>
        <v/>
      </c>
      <c r="AF76" s="44" t="str">
        <f t="shared" si="49"/>
        <v/>
      </c>
      <c r="AH76" s="44" t="str">
        <f t="shared" si="52"/>
        <v/>
      </c>
      <c r="AJ76" s="44" t="str">
        <f>IF('Birding Tally List'!E83="", "", 'Birding Tally List'!E83)</f>
        <v/>
      </c>
      <c r="AV76" s="93" t="str">
        <f>IF('Birding Tally List'!F83="", "", 'Birding Tally List'!F83)</f>
        <v/>
      </c>
      <c r="AW76" s="93" t="str">
        <f t="shared" si="50"/>
        <v/>
      </c>
      <c r="AX76" s="119" t="str">
        <f t="shared" si="27"/>
        <v/>
      </c>
      <c r="AY76" s="120" t="str">
        <f t="shared" si="28"/>
        <v/>
      </c>
      <c r="AZ76" s="120" t="str">
        <f t="shared" si="29"/>
        <v/>
      </c>
      <c r="BA76" s="120" t="str">
        <f t="shared" si="30"/>
        <v/>
      </c>
      <c r="BB76" s="120" t="str">
        <f t="shared" si="31"/>
        <v/>
      </c>
      <c r="BC76" s="120" t="str">
        <f t="shared" si="32"/>
        <v/>
      </c>
      <c r="BD76" s="120" t="str">
        <f t="shared" si="33"/>
        <v/>
      </c>
      <c r="BE76" s="129" t="str">
        <f t="shared" si="51"/>
        <v/>
      </c>
      <c r="BF76" s="120"/>
      <c r="BG76" s="129" t="str">
        <f>IFERROR(RANK(BE76,$BE$3:$BE$502,0)+COUNTIF($BE$3:BE76,BE76)-1, "")</f>
        <v/>
      </c>
    </row>
    <row r="77" spans="1:59" x14ac:dyDescent="0.25">
      <c r="A77" s="44">
        <v>75</v>
      </c>
      <c r="B77" s="32" t="str">
        <f>IF('Birding Tally List'!D84="", "", 'Birding Tally List'!D84)</f>
        <v/>
      </c>
      <c r="C77" s="45">
        <f>IF('Birding Tally List'!G84="", 0, 'Birding Tally List'!G84)</f>
        <v>0</v>
      </c>
      <c r="D77" s="46">
        <f>IF('Birding Tally List'!H84="", 0, 'Birding Tally List'!H84)</f>
        <v>0</v>
      </c>
      <c r="E77" s="46">
        <f>IF('Birding Tally List'!I84="", 0, 'Birding Tally List'!I84)</f>
        <v>0</v>
      </c>
      <c r="F77" s="46">
        <f>IF('Birding Tally List'!J84="", 0, 'Birding Tally List'!J84)</f>
        <v>0</v>
      </c>
      <c r="G77" s="46">
        <f>IF('Birding Tally List'!K84="", 0, 'Birding Tally List'!K84)</f>
        <v>0</v>
      </c>
      <c r="H77" s="46">
        <f>IF('Birding Tally List'!L84="", 0, 'Birding Tally List'!L84)</f>
        <v>0</v>
      </c>
      <c r="I77" s="47">
        <f>IF('Birding Tally List'!M84="", 0, 'Birding Tally List'!M84)</f>
        <v>0</v>
      </c>
      <c r="J77" s="48">
        <f t="shared" si="42"/>
        <v>0</v>
      </c>
      <c r="L77" s="49" t="str">
        <f t="shared" si="43"/>
        <v/>
      </c>
      <c r="M77" s="48">
        <f t="shared" si="44"/>
        <v>0</v>
      </c>
      <c r="W77" s="52" t="str">
        <f t="shared" si="45"/>
        <v/>
      </c>
      <c r="X77" s="53" t="str">
        <f t="shared" si="41"/>
        <v/>
      </c>
      <c r="Z77" s="54">
        <f>RANK(M77,$M$3:$M$502,0)+COUNTIF($M$3:M77,M77)-1</f>
        <v>75</v>
      </c>
      <c r="AA77" s="44">
        <v>75</v>
      </c>
      <c r="AB77" s="44">
        <f t="shared" si="46"/>
        <v>75</v>
      </c>
      <c r="AC77" s="44" t="str">
        <f t="shared" si="47"/>
        <v/>
      </c>
      <c r="AD77" s="44"/>
      <c r="AE77" s="44" t="str">
        <f t="shared" si="48"/>
        <v/>
      </c>
      <c r="AF77" s="44" t="str">
        <f t="shared" si="49"/>
        <v/>
      </c>
      <c r="AH77" s="44" t="str">
        <f t="shared" si="52"/>
        <v/>
      </c>
      <c r="AJ77" s="44" t="str">
        <f>IF('Birding Tally List'!E84="", "", 'Birding Tally List'!E84)</f>
        <v/>
      </c>
      <c r="AV77" s="93" t="str">
        <f>IF('Birding Tally List'!F84="", "", 'Birding Tally List'!F84)</f>
        <v/>
      </c>
      <c r="AW77" s="93" t="str">
        <f t="shared" si="50"/>
        <v/>
      </c>
      <c r="AX77" s="119" t="str">
        <f t="shared" si="27"/>
        <v/>
      </c>
      <c r="AY77" s="120" t="str">
        <f t="shared" si="28"/>
        <v/>
      </c>
      <c r="AZ77" s="120" t="str">
        <f t="shared" si="29"/>
        <v/>
      </c>
      <c r="BA77" s="120" t="str">
        <f t="shared" si="30"/>
        <v/>
      </c>
      <c r="BB77" s="120" t="str">
        <f t="shared" si="31"/>
        <v/>
      </c>
      <c r="BC77" s="120" t="str">
        <f t="shared" si="32"/>
        <v/>
      </c>
      <c r="BD77" s="120" t="str">
        <f t="shared" si="33"/>
        <v/>
      </c>
      <c r="BE77" s="129" t="str">
        <f t="shared" si="51"/>
        <v/>
      </c>
      <c r="BF77" s="120"/>
      <c r="BG77" s="129" t="str">
        <f>IFERROR(RANK(BE77,$BE$3:$BE$502,0)+COUNTIF($BE$3:BE77,BE77)-1, "")</f>
        <v/>
      </c>
    </row>
    <row r="78" spans="1:59" x14ac:dyDescent="0.25">
      <c r="A78" s="44">
        <v>76</v>
      </c>
      <c r="B78" s="32" t="str">
        <f>IF('Birding Tally List'!D85="", "", 'Birding Tally List'!D85)</f>
        <v/>
      </c>
      <c r="C78" s="45">
        <f>IF('Birding Tally List'!G85="", 0, 'Birding Tally List'!G85)</f>
        <v>0</v>
      </c>
      <c r="D78" s="46">
        <f>IF('Birding Tally List'!H85="", 0, 'Birding Tally List'!H85)</f>
        <v>0</v>
      </c>
      <c r="E78" s="46">
        <f>IF('Birding Tally List'!I85="", 0, 'Birding Tally List'!I85)</f>
        <v>0</v>
      </c>
      <c r="F78" s="46">
        <f>IF('Birding Tally List'!J85="", 0, 'Birding Tally List'!J85)</f>
        <v>0</v>
      </c>
      <c r="G78" s="46">
        <f>IF('Birding Tally List'!K85="", 0, 'Birding Tally List'!K85)</f>
        <v>0</v>
      </c>
      <c r="H78" s="46">
        <f>IF('Birding Tally List'!L85="", 0, 'Birding Tally List'!L85)</f>
        <v>0</v>
      </c>
      <c r="I78" s="47">
        <f>IF('Birding Tally List'!M85="", 0, 'Birding Tally List'!M85)</f>
        <v>0</v>
      </c>
      <c r="J78" s="48">
        <f t="shared" si="42"/>
        <v>0</v>
      </c>
      <c r="L78" s="49" t="str">
        <f t="shared" si="43"/>
        <v/>
      </c>
      <c r="M78" s="48">
        <f t="shared" si="44"/>
        <v>0</v>
      </c>
      <c r="W78" s="52" t="str">
        <f t="shared" si="45"/>
        <v/>
      </c>
      <c r="X78" s="53" t="str">
        <f t="shared" si="41"/>
        <v/>
      </c>
      <c r="Z78" s="54">
        <f>RANK(M78,$M$3:$M$502,0)+COUNTIF($M$3:M78,M78)-1</f>
        <v>76</v>
      </c>
      <c r="AA78" s="44">
        <v>76</v>
      </c>
      <c r="AB78" s="44">
        <f t="shared" si="46"/>
        <v>76</v>
      </c>
      <c r="AC78" s="44" t="str">
        <f t="shared" si="47"/>
        <v/>
      </c>
      <c r="AD78" s="44"/>
      <c r="AE78" s="44" t="str">
        <f t="shared" si="48"/>
        <v/>
      </c>
      <c r="AF78" s="44" t="str">
        <f t="shared" si="49"/>
        <v/>
      </c>
      <c r="AH78" s="44" t="str">
        <f t="shared" si="52"/>
        <v/>
      </c>
      <c r="AJ78" s="44" t="str">
        <f>IF('Birding Tally List'!E85="", "", 'Birding Tally List'!E85)</f>
        <v/>
      </c>
      <c r="AV78" s="93" t="str">
        <f>IF('Birding Tally List'!F85="", "", 'Birding Tally List'!F85)</f>
        <v/>
      </c>
      <c r="AW78" s="93" t="str">
        <f t="shared" si="50"/>
        <v/>
      </c>
      <c r="AX78" s="119" t="str">
        <f t="shared" si="27"/>
        <v/>
      </c>
      <c r="AY78" s="120" t="str">
        <f t="shared" si="28"/>
        <v/>
      </c>
      <c r="AZ78" s="120" t="str">
        <f t="shared" si="29"/>
        <v/>
      </c>
      <c r="BA78" s="120" t="str">
        <f t="shared" si="30"/>
        <v/>
      </c>
      <c r="BB78" s="120" t="str">
        <f t="shared" si="31"/>
        <v/>
      </c>
      <c r="BC78" s="120" t="str">
        <f t="shared" si="32"/>
        <v/>
      </c>
      <c r="BD78" s="120" t="str">
        <f t="shared" si="33"/>
        <v/>
      </c>
      <c r="BE78" s="129" t="str">
        <f t="shared" si="51"/>
        <v/>
      </c>
      <c r="BF78" s="120"/>
      <c r="BG78" s="129" t="str">
        <f>IFERROR(RANK(BE78,$BE$3:$BE$502,0)+COUNTIF($BE$3:BE78,BE78)-1, "")</f>
        <v/>
      </c>
    </row>
    <row r="79" spans="1:59" x14ac:dyDescent="0.25">
      <c r="A79" s="44">
        <v>77</v>
      </c>
      <c r="B79" s="32" t="str">
        <f>IF('Birding Tally List'!D86="", "", 'Birding Tally List'!D86)</f>
        <v/>
      </c>
      <c r="C79" s="45">
        <f>IF('Birding Tally List'!G86="", 0, 'Birding Tally List'!G86)</f>
        <v>0</v>
      </c>
      <c r="D79" s="46">
        <f>IF('Birding Tally List'!H86="", 0, 'Birding Tally List'!H86)</f>
        <v>0</v>
      </c>
      <c r="E79" s="46">
        <f>IF('Birding Tally List'!I86="", 0, 'Birding Tally List'!I86)</f>
        <v>0</v>
      </c>
      <c r="F79" s="46">
        <f>IF('Birding Tally List'!J86="", 0, 'Birding Tally List'!J86)</f>
        <v>0</v>
      </c>
      <c r="G79" s="46">
        <f>IF('Birding Tally List'!K86="", 0, 'Birding Tally List'!K86)</f>
        <v>0</v>
      </c>
      <c r="H79" s="46">
        <f>IF('Birding Tally List'!L86="", 0, 'Birding Tally List'!L86)</f>
        <v>0</v>
      </c>
      <c r="I79" s="47">
        <f>IF('Birding Tally List'!M86="", 0, 'Birding Tally List'!M86)</f>
        <v>0</v>
      </c>
      <c r="J79" s="48">
        <f t="shared" si="42"/>
        <v>0</v>
      </c>
      <c r="L79" s="49" t="str">
        <f t="shared" si="43"/>
        <v/>
      </c>
      <c r="M79" s="48">
        <f t="shared" si="44"/>
        <v>0</v>
      </c>
      <c r="W79" s="52" t="str">
        <f t="shared" si="45"/>
        <v/>
      </c>
      <c r="X79" s="53" t="str">
        <f t="shared" si="41"/>
        <v/>
      </c>
      <c r="Z79" s="54">
        <f>RANK(M79,$M$3:$M$502,0)+COUNTIF($M$3:M79,M79)-1</f>
        <v>77</v>
      </c>
      <c r="AA79" s="44">
        <v>77</v>
      </c>
      <c r="AB79" s="44">
        <f t="shared" si="46"/>
        <v>77</v>
      </c>
      <c r="AC79" s="44" t="str">
        <f t="shared" si="47"/>
        <v/>
      </c>
      <c r="AD79" s="44"/>
      <c r="AE79" s="44" t="str">
        <f t="shared" si="48"/>
        <v/>
      </c>
      <c r="AF79" s="44" t="str">
        <f t="shared" si="49"/>
        <v/>
      </c>
      <c r="AH79" s="44" t="str">
        <f t="shared" si="52"/>
        <v/>
      </c>
      <c r="AJ79" s="44" t="str">
        <f>IF('Birding Tally List'!E86="", "", 'Birding Tally List'!E86)</f>
        <v/>
      </c>
      <c r="AV79" s="93" t="str">
        <f>IF('Birding Tally List'!F86="", "", 'Birding Tally List'!F86)</f>
        <v/>
      </c>
      <c r="AW79" s="93" t="str">
        <f t="shared" si="50"/>
        <v/>
      </c>
      <c r="AX79" s="119" t="str">
        <f t="shared" si="27"/>
        <v/>
      </c>
      <c r="AY79" s="120" t="str">
        <f t="shared" si="28"/>
        <v/>
      </c>
      <c r="AZ79" s="120" t="str">
        <f t="shared" si="29"/>
        <v/>
      </c>
      <c r="BA79" s="120" t="str">
        <f t="shared" si="30"/>
        <v/>
      </c>
      <c r="BB79" s="120" t="str">
        <f t="shared" si="31"/>
        <v/>
      </c>
      <c r="BC79" s="120" t="str">
        <f t="shared" si="32"/>
        <v/>
      </c>
      <c r="BD79" s="120" t="str">
        <f t="shared" si="33"/>
        <v/>
      </c>
      <c r="BE79" s="129" t="str">
        <f t="shared" si="51"/>
        <v/>
      </c>
      <c r="BF79" s="120"/>
      <c r="BG79" s="129" t="str">
        <f>IFERROR(RANK(BE79,$BE$3:$BE$502,0)+COUNTIF($BE$3:BE79,BE79)-1, "")</f>
        <v/>
      </c>
    </row>
    <row r="80" spans="1:59" x14ac:dyDescent="0.25">
      <c r="A80" s="44">
        <v>78</v>
      </c>
      <c r="B80" s="32" t="str">
        <f>IF('Birding Tally List'!D87="", "", 'Birding Tally List'!D87)</f>
        <v/>
      </c>
      <c r="C80" s="45">
        <f>IF('Birding Tally List'!G87="", 0, 'Birding Tally List'!G87)</f>
        <v>0</v>
      </c>
      <c r="D80" s="46">
        <f>IF('Birding Tally List'!H87="", 0, 'Birding Tally List'!H87)</f>
        <v>0</v>
      </c>
      <c r="E80" s="46">
        <f>IF('Birding Tally List'!I87="", 0, 'Birding Tally List'!I87)</f>
        <v>0</v>
      </c>
      <c r="F80" s="46">
        <f>IF('Birding Tally List'!J87="", 0, 'Birding Tally List'!J87)</f>
        <v>0</v>
      </c>
      <c r="G80" s="46">
        <f>IF('Birding Tally List'!K87="", 0, 'Birding Tally List'!K87)</f>
        <v>0</v>
      </c>
      <c r="H80" s="46">
        <f>IF('Birding Tally List'!L87="", 0, 'Birding Tally List'!L87)</f>
        <v>0</v>
      </c>
      <c r="I80" s="47">
        <f>IF('Birding Tally List'!M87="", 0, 'Birding Tally List'!M87)</f>
        <v>0</v>
      </c>
      <c r="J80" s="48">
        <f t="shared" si="42"/>
        <v>0</v>
      </c>
      <c r="L80" s="49" t="str">
        <f t="shared" si="43"/>
        <v/>
      </c>
      <c r="M80" s="48">
        <f t="shared" si="44"/>
        <v>0</v>
      </c>
      <c r="W80" s="52" t="str">
        <f t="shared" si="45"/>
        <v/>
      </c>
      <c r="X80" s="53" t="str">
        <f t="shared" si="41"/>
        <v/>
      </c>
      <c r="Z80" s="54">
        <f>RANK(M80,$M$3:$M$502,0)+COUNTIF($M$3:M80,M80)-1</f>
        <v>78</v>
      </c>
      <c r="AA80" s="44">
        <v>78</v>
      </c>
      <c r="AB80" s="44">
        <f t="shared" si="46"/>
        <v>78</v>
      </c>
      <c r="AC80" s="44" t="str">
        <f t="shared" si="47"/>
        <v/>
      </c>
      <c r="AD80" s="44"/>
      <c r="AE80" s="44" t="str">
        <f t="shared" si="48"/>
        <v/>
      </c>
      <c r="AF80" s="44" t="str">
        <f t="shared" si="49"/>
        <v/>
      </c>
      <c r="AH80" s="44" t="str">
        <f t="shared" si="52"/>
        <v/>
      </c>
      <c r="AJ80" s="44" t="str">
        <f>IF('Birding Tally List'!E87="", "", 'Birding Tally List'!E87)</f>
        <v/>
      </c>
      <c r="AV80" s="93" t="str">
        <f>IF('Birding Tally List'!F87="", "", 'Birding Tally List'!F87)</f>
        <v/>
      </c>
      <c r="AW80" s="93" t="str">
        <f t="shared" si="50"/>
        <v/>
      </c>
      <c r="AX80" s="119" t="str">
        <f t="shared" si="27"/>
        <v/>
      </c>
      <c r="AY80" s="120" t="str">
        <f t="shared" si="28"/>
        <v/>
      </c>
      <c r="AZ80" s="120" t="str">
        <f t="shared" si="29"/>
        <v/>
      </c>
      <c r="BA80" s="120" t="str">
        <f t="shared" si="30"/>
        <v/>
      </c>
      <c r="BB80" s="120" t="str">
        <f t="shared" si="31"/>
        <v/>
      </c>
      <c r="BC80" s="120" t="str">
        <f t="shared" si="32"/>
        <v/>
      </c>
      <c r="BD80" s="120" t="str">
        <f t="shared" si="33"/>
        <v/>
      </c>
      <c r="BE80" s="129" t="str">
        <f t="shared" si="51"/>
        <v/>
      </c>
      <c r="BF80" s="120"/>
      <c r="BG80" s="129" t="str">
        <f>IFERROR(RANK(BE80,$BE$3:$BE$502,0)+COUNTIF($BE$3:BE80,BE80)-1, "")</f>
        <v/>
      </c>
    </row>
    <row r="81" spans="1:59" x14ac:dyDescent="0.25">
      <c r="A81" s="44">
        <v>79</v>
      </c>
      <c r="B81" s="32" t="str">
        <f>IF('Birding Tally List'!D88="", "", 'Birding Tally List'!D88)</f>
        <v/>
      </c>
      <c r="C81" s="45">
        <f>IF('Birding Tally List'!G88="", 0, 'Birding Tally List'!G88)</f>
        <v>0</v>
      </c>
      <c r="D81" s="46">
        <f>IF('Birding Tally List'!H88="", 0, 'Birding Tally List'!H88)</f>
        <v>0</v>
      </c>
      <c r="E81" s="46">
        <f>IF('Birding Tally List'!I88="", 0, 'Birding Tally List'!I88)</f>
        <v>0</v>
      </c>
      <c r="F81" s="46">
        <f>IF('Birding Tally List'!J88="", 0, 'Birding Tally List'!J88)</f>
        <v>0</v>
      </c>
      <c r="G81" s="46">
        <f>IF('Birding Tally List'!K88="", 0, 'Birding Tally List'!K88)</f>
        <v>0</v>
      </c>
      <c r="H81" s="46">
        <f>IF('Birding Tally List'!L88="", 0, 'Birding Tally List'!L88)</f>
        <v>0</v>
      </c>
      <c r="I81" s="47">
        <f>IF('Birding Tally List'!M88="", 0, 'Birding Tally List'!M88)</f>
        <v>0</v>
      </c>
      <c r="J81" s="48">
        <f t="shared" si="42"/>
        <v>0</v>
      </c>
      <c r="L81" s="49" t="str">
        <f t="shared" si="43"/>
        <v/>
      </c>
      <c r="M81" s="48">
        <f t="shared" si="44"/>
        <v>0</v>
      </c>
      <c r="W81" s="52" t="str">
        <f t="shared" si="45"/>
        <v/>
      </c>
      <c r="X81" s="53" t="str">
        <f t="shared" si="41"/>
        <v/>
      </c>
      <c r="Z81" s="54">
        <f>RANK(M81,$M$3:$M$502,0)+COUNTIF($M$3:M81,M81)-1</f>
        <v>79</v>
      </c>
      <c r="AA81" s="44">
        <v>79</v>
      </c>
      <c r="AB81" s="44">
        <f t="shared" si="46"/>
        <v>79</v>
      </c>
      <c r="AC81" s="44" t="str">
        <f t="shared" si="47"/>
        <v/>
      </c>
      <c r="AD81" s="44"/>
      <c r="AE81" s="44" t="str">
        <f t="shared" si="48"/>
        <v/>
      </c>
      <c r="AF81" s="44" t="str">
        <f t="shared" si="49"/>
        <v/>
      </c>
      <c r="AH81" s="44" t="str">
        <f t="shared" si="52"/>
        <v/>
      </c>
      <c r="AJ81" s="44" t="str">
        <f>IF('Birding Tally List'!E88="", "", 'Birding Tally List'!E88)</f>
        <v/>
      </c>
      <c r="AV81" s="93" t="str">
        <f>IF('Birding Tally List'!F88="", "", 'Birding Tally List'!F88)</f>
        <v/>
      </c>
      <c r="AW81" s="93" t="str">
        <f t="shared" si="50"/>
        <v/>
      </c>
      <c r="AX81" s="119" t="str">
        <f t="shared" ref="AX81:AX144" si="53">IF($AW81="", "", C81)</f>
        <v/>
      </c>
      <c r="AY81" s="120" t="str">
        <f t="shared" ref="AY81:AY144" si="54">IF($AW81="", "", D81)</f>
        <v/>
      </c>
      <c r="AZ81" s="120" t="str">
        <f t="shared" ref="AZ81:AZ144" si="55">IF($AW81="", "", E81)</f>
        <v/>
      </c>
      <c r="BA81" s="120" t="str">
        <f t="shared" ref="BA81:BA144" si="56">IF($AW81="", "", F81)</f>
        <v/>
      </c>
      <c r="BB81" s="120" t="str">
        <f t="shared" ref="BB81:BB144" si="57">IF($AW81="", "", G81)</f>
        <v/>
      </c>
      <c r="BC81" s="120" t="str">
        <f t="shared" ref="BC81:BC144" si="58">IF($AW81="", "", H81)</f>
        <v/>
      </c>
      <c r="BD81" s="120" t="str">
        <f t="shared" ref="BD81:BD144" si="59">IF($AW81="", "", I81)</f>
        <v/>
      </c>
      <c r="BE81" s="129" t="str">
        <f t="shared" si="51"/>
        <v/>
      </c>
      <c r="BF81" s="120"/>
      <c r="BG81" s="129" t="str">
        <f>IFERROR(RANK(BE81,$BE$3:$BE$502,0)+COUNTIF($BE$3:BE81,BE81)-1, "")</f>
        <v/>
      </c>
    </row>
    <row r="82" spans="1:59" x14ac:dyDescent="0.25">
      <c r="A82" s="44">
        <v>80</v>
      </c>
      <c r="B82" s="32" t="str">
        <f>IF('Birding Tally List'!D89="", "", 'Birding Tally List'!D89)</f>
        <v/>
      </c>
      <c r="C82" s="45">
        <f>IF('Birding Tally List'!G89="", 0, 'Birding Tally List'!G89)</f>
        <v>0</v>
      </c>
      <c r="D82" s="46">
        <f>IF('Birding Tally List'!H89="", 0, 'Birding Tally List'!H89)</f>
        <v>0</v>
      </c>
      <c r="E82" s="46">
        <f>IF('Birding Tally List'!I89="", 0, 'Birding Tally List'!I89)</f>
        <v>0</v>
      </c>
      <c r="F82" s="46">
        <f>IF('Birding Tally List'!J89="", 0, 'Birding Tally List'!J89)</f>
        <v>0</v>
      </c>
      <c r="G82" s="46">
        <f>IF('Birding Tally List'!K89="", 0, 'Birding Tally List'!K89)</f>
        <v>0</v>
      </c>
      <c r="H82" s="46">
        <f>IF('Birding Tally List'!L89="", 0, 'Birding Tally List'!L89)</f>
        <v>0</v>
      </c>
      <c r="I82" s="47">
        <f>IF('Birding Tally List'!M89="", 0, 'Birding Tally List'!M89)</f>
        <v>0</v>
      </c>
      <c r="J82" s="48">
        <f t="shared" si="42"/>
        <v>0</v>
      </c>
      <c r="L82" s="49" t="str">
        <f t="shared" si="43"/>
        <v/>
      </c>
      <c r="M82" s="48">
        <f t="shared" si="44"/>
        <v>0</v>
      </c>
      <c r="W82" s="52" t="str">
        <f t="shared" si="45"/>
        <v/>
      </c>
      <c r="X82" s="53" t="str">
        <f t="shared" si="41"/>
        <v/>
      </c>
      <c r="Z82" s="54">
        <f>RANK(M82,$M$3:$M$502,0)+COUNTIF($M$3:M82,M82)-1</f>
        <v>80</v>
      </c>
      <c r="AA82" s="44">
        <v>80</v>
      </c>
      <c r="AB82" s="44">
        <f t="shared" si="46"/>
        <v>80</v>
      </c>
      <c r="AC82" s="44" t="str">
        <f t="shared" si="47"/>
        <v/>
      </c>
      <c r="AD82" s="44"/>
      <c r="AE82" s="44" t="str">
        <f t="shared" si="48"/>
        <v/>
      </c>
      <c r="AF82" s="44" t="str">
        <f t="shared" si="49"/>
        <v/>
      </c>
      <c r="AH82" s="44" t="str">
        <f t="shared" si="52"/>
        <v/>
      </c>
      <c r="AJ82" s="44" t="str">
        <f>IF('Birding Tally List'!E89="", "", 'Birding Tally List'!E89)</f>
        <v/>
      </c>
      <c r="AV82" s="93" t="str">
        <f>IF('Birding Tally List'!F89="", "", 'Birding Tally List'!F89)</f>
        <v/>
      </c>
      <c r="AW82" s="93" t="str">
        <f t="shared" si="50"/>
        <v/>
      </c>
      <c r="AX82" s="119" t="str">
        <f t="shared" si="53"/>
        <v/>
      </c>
      <c r="AY82" s="120" t="str">
        <f t="shared" si="54"/>
        <v/>
      </c>
      <c r="AZ82" s="120" t="str">
        <f t="shared" si="55"/>
        <v/>
      </c>
      <c r="BA82" s="120" t="str">
        <f t="shared" si="56"/>
        <v/>
      </c>
      <c r="BB82" s="120" t="str">
        <f t="shared" si="57"/>
        <v/>
      </c>
      <c r="BC82" s="120" t="str">
        <f t="shared" si="58"/>
        <v/>
      </c>
      <c r="BD82" s="120" t="str">
        <f t="shared" si="59"/>
        <v/>
      </c>
      <c r="BE82" s="129" t="str">
        <f t="shared" si="51"/>
        <v/>
      </c>
      <c r="BF82" s="120"/>
      <c r="BG82" s="129" t="str">
        <f>IFERROR(RANK(BE82,$BE$3:$BE$502,0)+COUNTIF($BE$3:BE82,BE82)-1, "")</f>
        <v/>
      </c>
    </row>
    <row r="83" spans="1:59" x14ac:dyDescent="0.25">
      <c r="A83" s="44">
        <v>81</v>
      </c>
      <c r="B83" s="32" t="str">
        <f>IF('Birding Tally List'!D90="", "", 'Birding Tally List'!D90)</f>
        <v/>
      </c>
      <c r="C83" s="45">
        <f>IF('Birding Tally List'!G90="", 0, 'Birding Tally List'!G90)</f>
        <v>0</v>
      </c>
      <c r="D83" s="46">
        <f>IF('Birding Tally List'!H90="", 0, 'Birding Tally List'!H90)</f>
        <v>0</v>
      </c>
      <c r="E83" s="46">
        <f>IF('Birding Tally List'!I90="", 0, 'Birding Tally List'!I90)</f>
        <v>0</v>
      </c>
      <c r="F83" s="46">
        <f>IF('Birding Tally List'!J90="", 0, 'Birding Tally List'!J90)</f>
        <v>0</v>
      </c>
      <c r="G83" s="46">
        <f>IF('Birding Tally List'!K90="", 0, 'Birding Tally List'!K90)</f>
        <v>0</v>
      </c>
      <c r="H83" s="46">
        <f>IF('Birding Tally List'!L90="", 0, 'Birding Tally List'!L90)</f>
        <v>0</v>
      </c>
      <c r="I83" s="47">
        <f>IF('Birding Tally List'!M90="", 0, 'Birding Tally List'!M90)</f>
        <v>0</v>
      </c>
      <c r="J83" s="48">
        <f t="shared" si="42"/>
        <v>0</v>
      </c>
      <c r="L83" s="49" t="str">
        <f t="shared" si="43"/>
        <v/>
      </c>
      <c r="M83" s="48">
        <f t="shared" si="44"/>
        <v>0</v>
      </c>
      <c r="W83" s="52" t="str">
        <f t="shared" si="45"/>
        <v/>
      </c>
      <c r="X83" s="53" t="str">
        <f t="shared" si="41"/>
        <v/>
      </c>
      <c r="Z83" s="54">
        <f>RANK(M83,$M$3:$M$502,0)+COUNTIF($M$3:M83,M83)-1</f>
        <v>81</v>
      </c>
      <c r="AA83" s="44">
        <v>81</v>
      </c>
      <c r="AB83" s="44">
        <f t="shared" si="46"/>
        <v>81</v>
      </c>
      <c r="AC83" s="44" t="str">
        <f t="shared" si="47"/>
        <v/>
      </c>
      <c r="AD83" s="44"/>
      <c r="AE83" s="44" t="str">
        <f t="shared" si="48"/>
        <v/>
      </c>
      <c r="AF83" s="44" t="str">
        <f t="shared" si="49"/>
        <v/>
      </c>
      <c r="AH83" s="44" t="str">
        <f t="shared" si="52"/>
        <v/>
      </c>
      <c r="AJ83" s="44" t="str">
        <f>IF('Birding Tally List'!E90="", "", 'Birding Tally List'!E90)</f>
        <v/>
      </c>
      <c r="AV83" s="93" t="str">
        <f>IF('Birding Tally List'!F90="", "", 'Birding Tally List'!F90)</f>
        <v/>
      </c>
      <c r="AW83" s="93" t="str">
        <f t="shared" si="50"/>
        <v/>
      </c>
      <c r="AX83" s="119" t="str">
        <f t="shared" si="53"/>
        <v/>
      </c>
      <c r="AY83" s="120" t="str">
        <f t="shared" si="54"/>
        <v/>
      </c>
      <c r="AZ83" s="120" t="str">
        <f t="shared" si="55"/>
        <v/>
      </c>
      <c r="BA83" s="120" t="str">
        <f t="shared" si="56"/>
        <v/>
      </c>
      <c r="BB83" s="120" t="str">
        <f t="shared" si="57"/>
        <v/>
      </c>
      <c r="BC83" s="120" t="str">
        <f t="shared" si="58"/>
        <v/>
      </c>
      <c r="BD83" s="120" t="str">
        <f t="shared" si="59"/>
        <v/>
      </c>
      <c r="BE83" s="129" t="str">
        <f t="shared" si="51"/>
        <v/>
      </c>
      <c r="BF83" s="120"/>
      <c r="BG83" s="129" t="str">
        <f>IFERROR(RANK(BE83,$BE$3:$BE$502,0)+COUNTIF($BE$3:BE83,BE83)-1, "")</f>
        <v/>
      </c>
    </row>
    <row r="84" spans="1:59" x14ac:dyDescent="0.25">
      <c r="A84" s="44">
        <v>82</v>
      </c>
      <c r="B84" s="32" t="str">
        <f>IF('Birding Tally List'!D91="", "", 'Birding Tally List'!D91)</f>
        <v/>
      </c>
      <c r="C84" s="45">
        <f>IF('Birding Tally List'!G91="", 0, 'Birding Tally List'!G91)</f>
        <v>0</v>
      </c>
      <c r="D84" s="46">
        <f>IF('Birding Tally List'!H91="", 0, 'Birding Tally List'!H91)</f>
        <v>0</v>
      </c>
      <c r="E84" s="46">
        <f>IF('Birding Tally List'!I91="", 0, 'Birding Tally List'!I91)</f>
        <v>0</v>
      </c>
      <c r="F84" s="46">
        <f>IF('Birding Tally List'!J91="", 0, 'Birding Tally List'!J91)</f>
        <v>0</v>
      </c>
      <c r="G84" s="46">
        <f>IF('Birding Tally List'!K91="", 0, 'Birding Tally List'!K91)</f>
        <v>0</v>
      </c>
      <c r="H84" s="46">
        <f>IF('Birding Tally List'!L91="", 0, 'Birding Tally List'!L91)</f>
        <v>0</v>
      </c>
      <c r="I84" s="47">
        <f>IF('Birding Tally List'!M91="", 0, 'Birding Tally List'!M91)</f>
        <v>0</v>
      </c>
      <c r="J84" s="48">
        <f t="shared" si="42"/>
        <v>0</v>
      </c>
      <c r="L84" s="49" t="str">
        <f t="shared" si="43"/>
        <v/>
      </c>
      <c r="M84" s="48">
        <f t="shared" si="44"/>
        <v>0</v>
      </c>
      <c r="W84" s="52" t="str">
        <f t="shared" si="45"/>
        <v/>
      </c>
      <c r="X84" s="53" t="str">
        <f t="shared" si="41"/>
        <v/>
      </c>
      <c r="Z84" s="54">
        <f>RANK(M84,$M$3:$M$502,0)+COUNTIF($M$3:M84,M84)-1</f>
        <v>82</v>
      </c>
      <c r="AA84" s="44">
        <v>82</v>
      </c>
      <c r="AB84" s="44">
        <f t="shared" si="46"/>
        <v>82</v>
      </c>
      <c r="AC84" s="44" t="str">
        <f t="shared" si="47"/>
        <v/>
      </c>
      <c r="AD84" s="44"/>
      <c r="AE84" s="44" t="str">
        <f t="shared" si="48"/>
        <v/>
      </c>
      <c r="AF84" s="44" t="str">
        <f t="shared" si="49"/>
        <v/>
      </c>
      <c r="AH84" s="44" t="str">
        <f t="shared" si="52"/>
        <v/>
      </c>
      <c r="AJ84" s="44" t="str">
        <f>IF('Birding Tally List'!E91="", "", 'Birding Tally List'!E91)</f>
        <v/>
      </c>
      <c r="AV84" s="93" t="str">
        <f>IF('Birding Tally List'!F91="", "", 'Birding Tally List'!F91)</f>
        <v/>
      </c>
      <c r="AW84" s="93" t="str">
        <f t="shared" si="50"/>
        <v/>
      </c>
      <c r="AX84" s="119" t="str">
        <f t="shared" si="53"/>
        <v/>
      </c>
      <c r="AY84" s="120" t="str">
        <f t="shared" si="54"/>
        <v/>
      </c>
      <c r="AZ84" s="120" t="str">
        <f t="shared" si="55"/>
        <v/>
      </c>
      <c r="BA84" s="120" t="str">
        <f t="shared" si="56"/>
        <v/>
      </c>
      <c r="BB84" s="120" t="str">
        <f t="shared" si="57"/>
        <v/>
      </c>
      <c r="BC84" s="120" t="str">
        <f t="shared" si="58"/>
        <v/>
      </c>
      <c r="BD84" s="120" t="str">
        <f t="shared" si="59"/>
        <v/>
      </c>
      <c r="BE84" s="129" t="str">
        <f t="shared" si="51"/>
        <v/>
      </c>
      <c r="BF84" s="120"/>
      <c r="BG84" s="129" t="str">
        <f>IFERROR(RANK(BE84,$BE$3:$BE$502,0)+COUNTIF($BE$3:BE84,BE84)-1, "")</f>
        <v/>
      </c>
    </row>
    <row r="85" spans="1:59" x14ac:dyDescent="0.25">
      <c r="A85" s="44">
        <v>83</v>
      </c>
      <c r="B85" s="32" t="str">
        <f>IF('Birding Tally List'!D92="", "", 'Birding Tally List'!D92)</f>
        <v/>
      </c>
      <c r="C85" s="45">
        <f>IF('Birding Tally List'!G92="", 0, 'Birding Tally List'!G92)</f>
        <v>0</v>
      </c>
      <c r="D85" s="46">
        <f>IF('Birding Tally List'!H92="", 0, 'Birding Tally List'!H92)</f>
        <v>0</v>
      </c>
      <c r="E85" s="46">
        <f>IF('Birding Tally List'!I92="", 0, 'Birding Tally List'!I92)</f>
        <v>0</v>
      </c>
      <c r="F85" s="46">
        <f>IF('Birding Tally List'!J92="", 0, 'Birding Tally List'!J92)</f>
        <v>0</v>
      </c>
      <c r="G85" s="46">
        <f>IF('Birding Tally List'!K92="", 0, 'Birding Tally List'!K92)</f>
        <v>0</v>
      </c>
      <c r="H85" s="46">
        <f>IF('Birding Tally List'!L92="", 0, 'Birding Tally List'!L92)</f>
        <v>0</v>
      </c>
      <c r="I85" s="47">
        <f>IF('Birding Tally List'!M92="", 0, 'Birding Tally List'!M92)</f>
        <v>0</v>
      </c>
      <c r="J85" s="48">
        <f t="shared" si="42"/>
        <v>0</v>
      </c>
      <c r="L85" s="49" t="str">
        <f t="shared" si="43"/>
        <v/>
      </c>
      <c r="M85" s="48">
        <f t="shared" si="44"/>
        <v>0</v>
      </c>
      <c r="W85" s="52" t="str">
        <f t="shared" si="45"/>
        <v/>
      </c>
      <c r="X85" s="53" t="str">
        <f t="shared" si="41"/>
        <v/>
      </c>
      <c r="Z85" s="54">
        <f>RANK(M85,$M$3:$M$502,0)+COUNTIF($M$3:M85,M85)-1</f>
        <v>83</v>
      </c>
      <c r="AA85" s="44">
        <v>83</v>
      </c>
      <c r="AB85" s="44">
        <f t="shared" si="46"/>
        <v>83</v>
      </c>
      <c r="AC85" s="44" t="str">
        <f t="shared" si="47"/>
        <v/>
      </c>
      <c r="AD85" s="44"/>
      <c r="AE85" s="44" t="str">
        <f t="shared" si="48"/>
        <v/>
      </c>
      <c r="AF85" s="44" t="str">
        <f t="shared" si="49"/>
        <v/>
      </c>
      <c r="AH85" s="44" t="str">
        <f t="shared" si="52"/>
        <v/>
      </c>
      <c r="AJ85" s="44" t="str">
        <f>IF('Birding Tally List'!E92="", "", 'Birding Tally List'!E92)</f>
        <v/>
      </c>
      <c r="AV85" s="93" t="str">
        <f>IF('Birding Tally List'!F92="", "", 'Birding Tally List'!F92)</f>
        <v/>
      </c>
      <c r="AW85" s="93" t="str">
        <f t="shared" si="50"/>
        <v/>
      </c>
      <c r="AX85" s="119" t="str">
        <f t="shared" si="53"/>
        <v/>
      </c>
      <c r="AY85" s="120" t="str">
        <f t="shared" si="54"/>
        <v/>
      </c>
      <c r="AZ85" s="120" t="str">
        <f t="shared" si="55"/>
        <v/>
      </c>
      <c r="BA85" s="120" t="str">
        <f t="shared" si="56"/>
        <v/>
      </c>
      <c r="BB85" s="120" t="str">
        <f t="shared" si="57"/>
        <v/>
      </c>
      <c r="BC85" s="120" t="str">
        <f t="shared" si="58"/>
        <v/>
      </c>
      <c r="BD85" s="120" t="str">
        <f t="shared" si="59"/>
        <v/>
      </c>
      <c r="BE85" s="129" t="str">
        <f t="shared" si="51"/>
        <v/>
      </c>
      <c r="BF85" s="120"/>
      <c r="BG85" s="129" t="str">
        <f>IFERROR(RANK(BE85,$BE$3:$BE$502,0)+COUNTIF($BE$3:BE85,BE85)-1, "")</f>
        <v/>
      </c>
    </row>
    <row r="86" spans="1:59" x14ac:dyDescent="0.25">
      <c r="A86" s="44">
        <v>84</v>
      </c>
      <c r="B86" s="32" t="str">
        <f>IF('Birding Tally List'!D93="", "", 'Birding Tally List'!D93)</f>
        <v/>
      </c>
      <c r="C86" s="45">
        <f>IF('Birding Tally List'!G93="", 0, 'Birding Tally List'!G93)</f>
        <v>0</v>
      </c>
      <c r="D86" s="46">
        <f>IF('Birding Tally List'!H93="", 0, 'Birding Tally List'!H93)</f>
        <v>0</v>
      </c>
      <c r="E86" s="46">
        <f>IF('Birding Tally List'!I93="", 0, 'Birding Tally List'!I93)</f>
        <v>0</v>
      </c>
      <c r="F86" s="46">
        <f>IF('Birding Tally List'!J93="", 0, 'Birding Tally List'!J93)</f>
        <v>0</v>
      </c>
      <c r="G86" s="46">
        <f>IF('Birding Tally List'!K93="", 0, 'Birding Tally List'!K93)</f>
        <v>0</v>
      </c>
      <c r="H86" s="46">
        <f>IF('Birding Tally List'!L93="", 0, 'Birding Tally List'!L93)</f>
        <v>0</v>
      </c>
      <c r="I86" s="47">
        <f>IF('Birding Tally List'!M93="", 0, 'Birding Tally List'!M93)</f>
        <v>0</v>
      </c>
      <c r="J86" s="48">
        <f t="shared" si="42"/>
        <v>0</v>
      </c>
      <c r="L86" s="49" t="str">
        <f t="shared" si="43"/>
        <v/>
      </c>
      <c r="M86" s="48">
        <f t="shared" si="44"/>
        <v>0</v>
      </c>
      <c r="W86" s="52" t="str">
        <f t="shared" si="45"/>
        <v/>
      </c>
      <c r="X86" s="53" t="str">
        <f t="shared" si="41"/>
        <v/>
      </c>
      <c r="Z86" s="54">
        <f>RANK(M86,$M$3:$M$502,0)+COUNTIF($M$3:M86,M86)-1</f>
        <v>84</v>
      </c>
      <c r="AA86" s="44">
        <v>84</v>
      </c>
      <c r="AB86" s="44">
        <f t="shared" si="46"/>
        <v>84</v>
      </c>
      <c r="AC86" s="44" t="str">
        <f t="shared" si="47"/>
        <v/>
      </c>
      <c r="AD86" s="44"/>
      <c r="AE86" s="44" t="str">
        <f t="shared" si="48"/>
        <v/>
      </c>
      <c r="AF86" s="44" t="str">
        <f t="shared" si="49"/>
        <v/>
      </c>
      <c r="AH86" s="44" t="str">
        <f t="shared" si="52"/>
        <v/>
      </c>
      <c r="AJ86" s="44" t="str">
        <f>IF('Birding Tally List'!E93="", "", 'Birding Tally List'!E93)</f>
        <v/>
      </c>
      <c r="AV86" s="93" t="str">
        <f>IF('Birding Tally List'!F93="", "", 'Birding Tally List'!F93)</f>
        <v/>
      </c>
      <c r="AW86" s="93" t="str">
        <f t="shared" si="50"/>
        <v/>
      </c>
      <c r="AX86" s="119" t="str">
        <f t="shared" si="53"/>
        <v/>
      </c>
      <c r="AY86" s="120" t="str">
        <f t="shared" si="54"/>
        <v/>
      </c>
      <c r="AZ86" s="120" t="str">
        <f t="shared" si="55"/>
        <v/>
      </c>
      <c r="BA86" s="120" t="str">
        <f t="shared" si="56"/>
        <v/>
      </c>
      <c r="BB86" s="120" t="str">
        <f t="shared" si="57"/>
        <v/>
      </c>
      <c r="BC86" s="120" t="str">
        <f t="shared" si="58"/>
        <v/>
      </c>
      <c r="BD86" s="120" t="str">
        <f t="shared" si="59"/>
        <v/>
      </c>
      <c r="BE86" s="129" t="str">
        <f t="shared" si="51"/>
        <v/>
      </c>
      <c r="BF86" s="120"/>
      <c r="BG86" s="129" t="str">
        <f>IFERROR(RANK(BE86,$BE$3:$BE$502,0)+COUNTIF($BE$3:BE86,BE86)-1, "")</f>
        <v/>
      </c>
    </row>
    <row r="87" spans="1:59" x14ac:dyDescent="0.25">
      <c r="A87" s="44">
        <v>85</v>
      </c>
      <c r="B87" s="32" t="str">
        <f>IF('Birding Tally List'!D94="", "", 'Birding Tally List'!D94)</f>
        <v/>
      </c>
      <c r="C87" s="45">
        <f>IF('Birding Tally List'!G94="", 0, 'Birding Tally List'!G94)</f>
        <v>0</v>
      </c>
      <c r="D87" s="46">
        <f>IF('Birding Tally List'!H94="", 0, 'Birding Tally List'!H94)</f>
        <v>0</v>
      </c>
      <c r="E87" s="46">
        <f>IF('Birding Tally List'!I94="", 0, 'Birding Tally List'!I94)</f>
        <v>0</v>
      </c>
      <c r="F87" s="46">
        <f>IF('Birding Tally List'!J94="", 0, 'Birding Tally List'!J94)</f>
        <v>0</v>
      </c>
      <c r="G87" s="46">
        <f>IF('Birding Tally List'!K94="", 0, 'Birding Tally List'!K94)</f>
        <v>0</v>
      </c>
      <c r="H87" s="46">
        <f>IF('Birding Tally List'!L94="", 0, 'Birding Tally List'!L94)</f>
        <v>0</v>
      </c>
      <c r="I87" s="47">
        <f>IF('Birding Tally List'!M94="", 0, 'Birding Tally List'!M94)</f>
        <v>0</v>
      </c>
      <c r="J87" s="48">
        <f t="shared" si="42"/>
        <v>0</v>
      </c>
      <c r="L87" s="49" t="str">
        <f t="shared" si="43"/>
        <v/>
      </c>
      <c r="M87" s="48">
        <f t="shared" si="44"/>
        <v>0</v>
      </c>
      <c r="W87" s="52" t="str">
        <f t="shared" si="45"/>
        <v/>
      </c>
      <c r="X87" s="53" t="str">
        <f t="shared" si="41"/>
        <v/>
      </c>
      <c r="Z87" s="54">
        <f>RANK(M87,$M$3:$M$502,0)+COUNTIF($M$3:M87,M87)-1</f>
        <v>85</v>
      </c>
      <c r="AA87" s="44">
        <v>85</v>
      </c>
      <c r="AB87" s="44">
        <f t="shared" si="46"/>
        <v>85</v>
      </c>
      <c r="AC87" s="44" t="str">
        <f t="shared" si="47"/>
        <v/>
      </c>
      <c r="AD87" s="44"/>
      <c r="AE87" s="44" t="str">
        <f t="shared" si="48"/>
        <v/>
      </c>
      <c r="AF87" s="44" t="str">
        <f t="shared" si="49"/>
        <v/>
      </c>
      <c r="AH87" s="44" t="str">
        <f t="shared" si="52"/>
        <v/>
      </c>
      <c r="AJ87" s="44" t="str">
        <f>IF('Birding Tally List'!E94="", "", 'Birding Tally List'!E94)</f>
        <v/>
      </c>
      <c r="AV87" s="93" t="str">
        <f>IF('Birding Tally List'!F94="", "", 'Birding Tally List'!F94)</f>
        <v/>
      </c>
      <c r="AW87" s="93" t="str">
        <f t="shared" si="50"/>
        <v/>
      </c>
      <c r="AX87" s="119" t="str">
        <f t="shared" si="53"/>
        <v/>
      </c>
      <c r="AY87" s="120" t="str">
        <f t="shared" si="54"/>
        <v/>
      </c>
      <c r="AZ87" s="120" t="str">
        <f t="shared" si="55"/>
        <v/>
      </c>
      <c r="BA87" s="120" t="str">
        <f t="shared" si="56"/>
        <v/>
      </c>
      <c r="BB87" s="120" t="str">
        <f t="shared" si="57"/>
        <v/>
      </c>
      <c r="BC87" s="120" t="str">
        <f t="shared" si="58"/>
        <v/>
      </c>
      <c r="BD87" s="120" t="str">
        <f t="shared" si="59"/>
        <v/>
      </c>
      <c r="BE87" s="129" t="str">
        <f t="shared" si="51"/>
        <v/>
      </c>
      <c r="BF87" s="120"/>
      <c r="BG87" s="129" t="str">
        <f>IFERROR(RANK(BE87,$BE$3:$BE$502,0)+COUNTIF($BE$3:BE87,BE87)-1, "")</f>
        <v/>
      </c>
    </row>
    <row r="88" spans="1:59" x14ac:dyDescent="0.25">
      <c r="A88" s="44">
        <v>86</v>
      </c>
      <c r="B88" s="32" t="str">
        <f>IF('Birding Tally List'!D95="", "", 'Birding Tally List'!D95)</f>
        <v/>
      </c>
      <c r="C88" s="45">
        <f>IF('Birding Tally List'!G95="", 0, 'Birding Tally List'!G95)</f>
        <v>0</v>
      </c>
      <c r="D88" s="46">
        <f>IF('Birding Tally List'!H95="", 0, 'Birding Tally List'!H95)</f>
        <v>0</v>
      </c>
      <c r="E88" s="46">
        <f>IF('Birding Tally List'!I95="", 0, 'Birding Tally List'!I95)</f>
        <v>0</v>
      </c>
      <c r="F88" s="46">
        <f>IF('Birding Tally List'!J95="", 0, 'Birding Tally List'!J95)</f>
        <v>0</v>
      </c>
      <c r="G88" s="46">
        <f>IF('Birding Tally List'!K95="", 0, 'Birding Tally List'!K95)</f>
        <v>0</v>
      </c>
      <c r="H88" s="46">
        <f>IF('Birding Tally List'!L95="", 0, 'Birding Tally List'!L95)</f>
        <v>0</v>
      </c>
      <c r="I88" s="47">
        <f>IF('Birding Tally List'!M95="", 0, 'Birding Tally List'!M95)</f>
        <v>0</v>
      </c>
      <c r="J88" s="48">
        <f t="shared" si="42"/>
        <v>0</v>
      </c>
      <c r="L88" s="49" t="str">
        <f t="shared" si="43"/>
        <v/>
      </c>
      <c r="M88" s="48">
        <f t="shared" si="44"/>
        <v>0</v>
      </c>
      <c r="W88" s="52" t="str">
        <f t="shared" si="45"/>
        <v/>
      </c>
      <c r="X88" s="53" t="str">
        <f t="shared" si="41"/>
        <v/>
      </c>
      <c r="Z88" s="54">
        <f>RANK(M88,$M$3:$M$502,0)+COUNTIF($M$3:M88,M88)-1</f>
        <v>86</v>
      </c>
      <c r="AA88" s="44">
        <v>86</v>
      </c>
      <c r="AB88" s="44">
        <f t="shared" si="46"/>
        <v>86</v>
      </c>
      <c r="AC88" s="44" t="str">
        <f t="shared" si="47"/>
        <v/>
      </c>
      <c r="AD88" s="44"/>
      <c r="AE88" s="44" t="str">
        <f t="shared" si="48"/>
        <v/>
      </c>
      <c r="AF88" s="44" t="str">
        <f t="shared" si="49"/>
        <v/>
      </c>
      <c r="AH88" s="44" t="str">
        <f t="shared" si="52"/>
        <v/>
      </c>
      <c r="AJ88" s="44" t="str">
        <f>IF('Birding Tally List'!E95="", "", 'Birding Tally List'!E95)</f>
        <v/>
      </c>
      <c r="AV88" s="93" t="str">
        <f>IF('Birding Tally List'!F95="", "", 'Birding Tally List'!F95)</f>
        <v/>
      </c>
      <c r="AW88" s="93" t="str">
        <f t="shared" si="50"/>
        <v/>
      </c>
      <c r="AX88" s="119" t="str">
        <f t="shared" si="53"/>
        <v/>
      </c>
      <c r="AY88" s="120" t="str">
        <f t="shared" si="54"/>
        <v/>
      </c>
      <c r="AZ88" s="120" t="str">
        <f t="shared" si="55"/>
        <v/>
      </c>
      <c r="BA88" s="120" t="str">
        <f t="shared" si="56"/>
        <v/>
      </c>
      <c r="BB88" s="120" t="str">
        <f t="shared" si="57"/>
        <v/>
      </c>
      <c r="BC88" s="120" t="str">
        <f t="shared" si="58"/>
        <v/>
      </c>
      <c r="BD88" s="120" t="str">
        <f t="shared" si="59"/>
        <v/>
      </c>
      <c r="BE88" s="129" t="str">
        <f t="shared" si="51"/>
        <v/>
      </c>
      <c r="BF88" s="120"/>
      <c r="BG88" s="129" t="str">
        <f>IFERROR(RANK(BE88,$BE$3:$BE$502,0)+COUNTIF($BE$3:BE88,BE88)-1, "")</f>
        <v/>
      </c>
    </row>
    <row r="89" spans="1:59" x14ac:dyDescent="0.25">
      <c r="A89" s="44">
        <v>87</v>
      </c>
      <c r="B89" s="32" t="str">
        <f>IF('Birding Tally List'!D96="", "", 'Birding Tally List'!D96)</f>
        <v/>
      </c>
      <c r="C89" s="45">
        <f>IF('Birding Tally List'!G96="", 0, 'Birding Tally List'!G96)</f>
        <v>0</v>
      </c>
      <c r="D89" s="46">
        <f>IF('Birding Tally List'!H96="", 0, 'Birding Tally List'!H96)</f>
        <v>0</v>
      </c>
      <c r="E89" s="46">
        <f>IF('Birding Tally List'!I96="", 0, 'Birding Tally List'!I96)</f>
        <v>0</v>
      </c>
      <c r="F89" s="46">
        <f>IF('Birding Tally List'!J96="", 0, 'Birding Tally List'!J96)</f>
        <v>0</v>
      </c>
      <c r="G89" s="46">
        <f>IF('Birding Tally List'!K96="", 0, 'Birding Tally List'!K96)</f>
        <v>0</v>
      </c>
      <c r="H89" s="46">
        <f>IF('Birding Tally List'!L96="", 0, 'Birding Tally List'!L96)</f>
        <v>0</v>
      </c>
      <c r="I89" s="47">
        <f>IF('Birding Tally List'!M96="", 0, 'Birding Tally List'!M96)</f>
        <v>0</v>
      </c>
      <c r="J89" s="48">
        <f t="shared" si="42"/>
        <v>0</v>
      </c>
      <c r="L89" s="49" t="str">
        <f t="shared" si="43"/>
        <v/>
      </c>
      <c r="M89" s="48">
        <f t="shared" si="44"/>
        <v>0</v>
      </c>
      <c r="W89" s="52" t="str">
        <f t="shared" si="45"/>
        <v/>
      </c>
      <c r="X89" s="53" t="str">
        <f t="shared" si="41"/>
        <v/>
      </c>
      <c r="Z89" s="54">
        <f>RANK(M89,$M$3:$M$502,0)+COUNTIF($M$3:M89,M89)-1</f>
        <v>87</v>
      </c>
      <c r="AA89" s="44">
        <v>87</v>
      </c>
      <c r="AB89" s="44">
        <f t="shared" si="46"/>
        <v>87</v>
      </c>
      <c r="AC89" s="44" t="str">
        <f t="shared" si="47"/>
        <v/>
      </c>
      <c r="AD89" s="44"/>
      <c r="AE89" s="44" t="str">
        <f t="shared" si="48"/>
        <v/>
      </c>
      <c r="AF89" s="44" t="str">
        <f t="shared" si="49"/>
        <v/>
      </c>
      <c r="AH89" s="44" t="str">
        <f t="shared" si="52"/>
        <v/>
      </c>
      <c r="AJ89" s="44" t="str">
        <f>IF('Birding Tally List'!E96="", "", 'Birding Tally List'!E96)</f>
        <v/>
      </c>
      <c r="AV89" s="93" t="str">
        <f>IF('Birding Tally List'!F96="", "", 'Birding Tally List'!F96)</f>
        <v/>
      </c>
      <c r="AW89" s="93" t="str">
        <f t="shared" si="50"/>
        <v/>
      </c>
      <c r="AX89" s="119" t="str">
        <f t="shared" si="53"/>
        <v/>
      </c>
      <c r="AY89" s="120" t="str">
        <f t="shared" si="54"/>
        <v/>
      </c>
      <c r="AZ89" s="120" t="str">
        <f t="shared" si="55"/>
        <v/>
      </c>
      <c r="BA89" s="120" t="str">
        <f t="shared" si="56"/>
        <v/>
      </c>
      <c r="BB89" s="120" t="str">
        <f t="shared" si="57"/>
        <v/>
      </c>
      <c r="BC89" s="120" t="str">
        <f t="shared" si="58"/>
        <v/>
      </c>
      <c r="BD89" s="120" t="str">
        <f t="shared" si="59"/>
        <v/>
      </c>
      <c r="BE89" s="129" t="str">
        <f t="shared" si="51"/>
        <v/>
      </c>
      <c r="BF89" s="120"/>
      <c r="BG89" s="129" t="str">
        <f>IFERROR(RANK(BE89,$BE$3:$BE$502,0)+COUNTIF($BE$3:BE89,BE89)-1, "")</f>
        <v/>
      </c>
    </row>
    <row r="90" spans="1:59" x14ac:dyDescent="0.25">
      <c r="A90" s="44">
        <v>88</v>
      </c>
      <c r="B90" s="32" t="str">
        <f>IF('Birding Tally List'!D97="", "", 'Birding Tally List'!D97)</f>
        <v/>
      </c>
      <c r="C90" s="45">
        <f>IF('Birding Tally List'!G97="", 0, 'Birding Tally List'!G97)</f>
        <v>0</v>
      </c>
      <c r="D90" s="46">
        <f>IF('Birding Tally List'!H97="", 0, 'Birding Tally List'!H97)</f>
        <v>0</v>
      </c>
      <c r="E90" s="46">
        <f>IF('Birding Tally List'!I97="", 0, 'Birding Tally List'!I97)</f>
        <v>0</v>
      </c>
      <c r="F90" s="46">
        <f>IF('Birding Tally List'!J97="", 0, 'Birding Tally List'!J97)</f>
        <v>0</v>
      </c>
      <c r="G90" s="46">
        <f>IF('Birding Tally List'!K97="", 0, 'Birding Tally List'!K97)</f>
        <v>0</v>
      </c>
      <c r="H90" s="46">
        <f>IF('Birding Tally List'!L97="", 0, 'Birding Tally List'!L97)</f>
        <v>0</v>
      </c>
      <c r="I90" s="47">
        <f>IF('Birding Tally List'!M97="", 0, 'Birding Tally List'!M97)</f>
        <v>0</v>
      </c>
      <c r="J90" s="48">
        <f t="shared" si="42"/>
        <v>0</v>
      </c>
      <c r="L90" s="49" t="str">
        <f t="shared" si="43"/>
        <v/>
      </c>
      <c r="M90" s="48">
        <f t="shared" si="44"/>
        <v>0</v>
      </c>
      <c r="W90" s="52" t="str">
        <f t="shared" si="45"/>
        <v/>
      </c>
      <c r="X90" s="53" t="str">
        <f t="shared" si="41"/>
        <v/>
      </c>
      <c r="Z90" s="54">
        <f>RANK(M90,$M$3:$M$502,0)+COUNTIF($M$3:M90,M90)-1</f>
        <v>88</v>
      </c>
      <c r="AA90" s="44">
        <v>88</v>
      </c>
      <c r="AB90" s="44">
        <f t="shared" si="46"/>
        <v>88</v>
      </c>
      <c r="AC90" s="44" t="str">
        <f t="shared" si="47"/>
        <v/>
      </c>
      <c r="AD90" s="44"/>
      <c r="AE90" s="44" t="str">
        <f t="shared" si="48"/>
        <v/>
      </c>
      <c r="AF90" s="44" t="str">
        <f t="shared" si="49"/>
        <v/>
      </c>
      <c r="AH90" s="44" t="str">
        <f t="shared" si="52"/>
        <v/>
      </c>
      <c r="AJ90" s="44" t="str">
        <f>IF('Birding Tally List'!E97="", "", 'Birding Tally List'!E97)</f>
        <v/>
      </c>
      <c r="AV90" s="93" t="str">
        <f>IF('Birding Tally List'!F97="", "", 'Birding Tally List'!F97)</f>
        <v/>
      </c>
      <c r="AW90" s="93" t="str">
        <f t="shared" si="50"/>
        <v/>
      </c>
      <c r="AX90" s="119" t="str">
        <f t="shared" si="53"/>
        <v/>
      </c>
      <c r="AY90" s="120" t="str">
        <f t="shared" si="54"/>
        <v/>
      </c>
      <c r="AZ90" s="120" t="str">
        <f t="shared" si="55"/>
        <v/>
      </c>
      <c r="BA90" s="120" t="str">
        <f t="shared" si="56"/>
        <v/>
      </c>
      <c r="BB90" s="120" t="str">
        <f t="shared" si="57"/>
        <v/>
      </c>
      <c r="BC90" s="120" t="str">
        <f t="shared" si="58"/>
        <v/>
      </c>
      <c r="BD90" s="120" t="str">
        <f t="shared" si="59"/>
        <v/>
      </c>
      <c r="BE90" s="129" t="str">
        <f t="shared" si="51"/>
        <v/>
      </c>
      <c r="BF90" s="120"/>
      <c r="BG90" s="129" t="str">
        <f>IFERROR(RANK(BE90,$BE$3:$BE$502,0)+COUNTIF($BE$3:BE90,BE90)-1, "")</f>
        <v/>
      </c>
    </row>
    <row r="91" spans="1:59" x14ac:dyDescent="0.25">
      <c r="A91" s="44">
        <v>89</v>
      </c>
      <c r="B91" s="32" t="str">
        <f>IF('Birding Tally List'!D98="", "", 'Birding Tally List'!D98)</f>
        <v/>
      </c>
      <c r="C91" s="45">
        <f>IF('Birding Tally List'!G98="", 0, 'Birding Tally List'!G98)</f>
        <v>0</v>
      </c>
      <c r="D91" s="46">
        <f>IF('Birding Tally List'!H98="", 0, 'Birding Tally List'!H98)</f>
        <v>0</v>
      </c>
      <c r="E91" s="46">
        <f>IF('Birding Tally List'!I98="", 0, 'Birding Tally List'!I98)</f>
        <v>0</v>
      </c>
      <c r="F91" s="46">
        <f>IF('Birding Tally List'!J98="", 0, 'Birding Tally List'!J98)</f>
        <v>0</v>
      </c>
      <c r="G91" s="46">
        <f>IF('Birding Tally List'!K98="", 0, 'Birding Tally List'!K98)</f>
        <v>0</v>
      </c>
      <c r="H91" s="46">
        <f>IF('Birding Tally List'!L98="", 0, 'Birding Tally List'!L98)</f>
        <v>0</v>
      </c>
      <c r="I91" s="47">
        <f>IF('Birding Tally List'!M98="", 0, 'Birding Tally List'!M98)</f>
        <v>0</v>
      </c>
      <c r="J91" s="48">
        <f t="shared" si="42"/>
        <v>0</v>
      </c>
      <c r="L91" s="49" t="str">
        <f t="shared" si="43"/>
        <v/>
      </c>
      <c r="M91" s="48">
        <f t="shared" si="44"/>
        <v>0</v>
      </c>
      <c r="W91" s="52" t="str">
        <f t="shared" si="45"/>
        <v/>
      </c>
      <c r="X91" s="53" t="str">
        <f t="shared" si="41"/>
        <v/>
      </c>
      <c r="Z91" s="54">
        <f>RANK(M91,$M$3:$M$502,0)+COUNTIF($M$3:M91,M91)-1</f>
        <v>89</v>
      </c>
      <c r="AA91" s="44">
        <v>89</v>
      </c>
      <c r="AB91" s="44">
        <f t="shared" si="46"/>
        <v>89</v>
      </c>
      <c r="AC91" s="44" t="str">
        <f t="shared" si="47"/>
        <v/>
      </c>
      <c r="AD91" s="44"/>
      <c r="AE91" s="44" t="str">
        <f t="shared" si="48"/>
        <v/>
      </c>
      <c r="AF91" s="44" t="str">
        <f t="shared" si="49"/>
        <v/>
      </c>
      <c r="AH91" s="44" t="str">
        <f t="shared" si="52"/>
        <v/>
      </c>
      <c r="AJ91" s="44" t="str">
        <f>IF('Birding Tally List'!E98="", "", 'Birding Tally List'!E98)</f>
        <v/>
      </c>
      <c r="AV91" s="93" t="str">
        <f>IF('Birding Tally List'!F98="", "", 'Birding Tally List'!F98)</f>
        <v/>
      </c>
      <c r="AW91" s="93" t="str">
        <f t="shared" si="50"/>
        <v/>
      </c>
      <c r="AX91" s="119" t="str">
        <f t="shared" si="53"/>
        <v/>
      </c>
      <c r="AY91" s="120" t="str">
        <f t="shared" si="54"/>
        <v/>
      </c>
      <c r="AZ91" s="120" t="str">
        <f t="shared" si="55"/>
        <v/>
      </c>
      <c r="BA91" s="120" t="str">
        <f t="shared" si="56"/>
        <v/>
      </c>
      <c r="BB91" s="120" t="str">
        <f t="shared" si="57"/>
        <v/>
      </c>
      <c r="BC91" s="120" t="str">
        <f t="shared" si="58"/>
        <v/>
      </c>
      <c r="BD91" s="120" t="str">
        <f t="shared" si="59"/>
        <v/>
      </c>
      <c r="BE91" s="129" t="str">
        <f t="shared" si="51"/>
        <v/>
      </c>
      <c r="BF91" s="120"/>
      <c r="BG91" s="129" t="str">
        <f>IFERROR(RANK(BE91,$BE$3:$BE$502,0)+COUNTIF($BE$3:BE91,BE91)-1, "")</f>
        <v/>
      </c>
    </row>
    <row r="92" spans="1:59" x14ac:dyDescent="0.25">
      <c r="A92" s="44">
        <v>90</v>
      </c>
      <c r="B92" s="32" t="str">
        <f>IF('Birding Tally List'!D99="", "", 'Birding Tally List'!D99)</f>
        <v/>
      </c>
      <c r="C92" s="45">
        <f>IF('Birding Tally List'!G99="", 0, 'Birding Tally List'!G99)</f>
        <v>0</v>
      </c>
      <c r="D92" s="46">
        <f>IF('Birding Tally List'!H99="", 0, 'Birding Tally List'!H99)</f>
        <v>0</v>
      </c>
      <c r="E92" s="46">
        <f>IF('Birding Tally List'!I99="", 0, 'Birding Tally List'!I99)</f>
        <v>0</v>
      </c>
      <c r="F92" s="46">
        <f>IF('Birding Tally List'!J99="", 0, 'Birding Tally List'!J99)</f>
        <v>0</v>
      </c>
      <c r="G92" s="46">
        <f>IF('Birding Tally List'!K99="", 0, 'Birding Tally List'!K99)</f>
        <v>0</v>
      </c>
      <c r="H92" s="46">
        <f>IF('Birding Tally List'!L99="", 0, 'Birding Tally List'!L99)</f>
        <v>0</v>
      </c>
      <c r="I92" s="47">
        <f>IF('Birding Tally List'!M99="", 0, 'Birding Tally List'!M99)</f>
        <v>0</v>
      </c>
      <c r="J92" s="48">
        <f t="shared" si="42"/>
        <v>0</v>
      </c>
      <c r="L92" s="49" t="str">
        <f t="shared" si="43"/>
        <v/>
      </c>
      <c r="M92" s="48">
        <f t="shared" si="44"/>
        <v>0</v>
      </c>
      <c r="W92" s="52" t="str">
        <f t="shared" si="45"/>
        <v/>
      </c>
      <c r="X92" s="53" t="str">
        <f t="shared" si="41"/>
        <v/>
      </c>
      <c r="Z92" s="54">
        <f>RANK(M92,$M$3:$M$502,0)+COUNTIF($M$3:M92,M92)-1</f>
        <v>90</v>
      </c>
      <c r="AA92" s="44">
        <v>90</v>
      </c>
      <c r="AB92" s="44">
        <f t="shared" si="46"/>
        <v>90</v>
      </c>
      <c r="AC92" s="44" t="str">
        <f t="shared" si="47"/>
        <v/>
      </c>
      <c r="AD92" s="44"/>
      <c r="AE92" s="44" t="str">
        <f t="shared" si="48"/>
        <v/>
      </c>
      <c r="AF92" s="44" t="str">
        <f t="shared" si="49"/>
        <v/>
      </c>
      <c r="AH92" s="44" t="str">
        <f t="shared" si="52"/>
        <v/>
      </c>
      <c r="AJ92" s="44" t="str">
        <f>IF('Birding Tally List'!E99="", "", 'Birding Tally List'!E99)</f>
        <v/>
      </c>
      <c r="AV92" s="93" t="str">
        <f>IF('Birding Tally List'!F99="", "", 'Birding Tally List'!F99)</f>
        <v/>
      </c>
      <c r="AW92" s="93" t="str">
        <f t="shared" si="50"/>
        <v/>
      </c>
      <c r="AX92" s="119" t="str">
        <f t="shared" si="53"/>
        <v/>
      </c>
      <c r="AY92" s="120" t="str">
        <f t="shared" si="54"/>
        <v/>
      </c>
      <c r="AZ92" s="120" t="str">
        <f t="shared" si="55"/>
        <v/>
      </c>
      <c r="BA92" s="120" t="str">
        <f t="shared" si="56"/>
        <v/>
      </c>
      <c r="BB92" s="120" t="str">
        <f t="shared" si="57"/>
        <v/>
      </c>
      <c r="BC92" s="120" t="str">
        <f t="shared" si="58"/>
        <v/>
      </c>
      <c r="BD92" s="120" t="str">
        <f t="shared" si="59"/>
        <v/>
      </c>
      <c r="BE92" s="129" t="str">
        <f t="shared" si="51"/>
        <v/>
      </c>
      <c r="BF92" s="120"/>
      <c r="BG92" s="129" t="str">
        <f>IFERROR(RANK(BE92,$BE$3:$BE$502,0)+COUNTIF($BE$3:BE92,BE92)-1, "")</f>
        <v/>
      </c>
    </row>
    <row r="93" spans="1:59" x14ac:dyDescent="0.25">
      <c r="A93" s="44">
        <v>91</v>
      </c>
      <c r="B93" s="32" t="str">
        <f>IF('Birding Tally List'!D100="", "", 'Birding Tally List'!D100)</f>
        <v/>
      </c>
      <c r="C93" s="45">
        <f>IF('Birding Tally List'!G100="", 0, 'Birding Tally List'!G100)</f>
        <v>0</v>
      </c>
      <c r="D93" s="46">
        <f>IF('Birding Tally List'!H100="", 0, 'Birding Tally List'!H100)</f>
        <v>0</v>
      </c>
      <c r="E93" s="46">
        <f>IF('Birding Tally List'!I100="", 0, 'Birding Tally List'!I100)</f>
        <v>0</v>
      </c>
      <c r="F93" s="46">
        <f>IF('Birding Tally List'!J100="", 0, 'Birding Tally List'!J100)</f>
        <v>0</v>
      </c>
      <c r="G93" s="46">
        <f>IF('Birding Tally List'!K100="", 0, 'Birding Tally List'!K100)</f>
        <v>0</v>
      </c>
      <c r="H93" s="46">
        <f>IF('Birding Tally List'!L100="", 0, 'Birding Tally List'!L100)</f>
        <v>0</v>
      </c>
      <c r="I93" s="47">
        <f>IF('Birding Tally List'!M100="", 0, 'Birding Tally List'!M100)</f>
        <v>0</v>
      </c>
      <c r="J93" s="48">
        <f t="shared" si="42"/>
        <v>0</v>
      </c>
      <c r="L93" s="49" t="str">
        <f t="shared" si="43"/>
        <v/>
      </c>
      <c r="M93" s="48">
        <f t="shared" si="44"/>
        <v>0</v>
      </c>
      <c r="W93" s="52" t="str">
        <f t="shared" si="45"/>
        <v/>
      </c>
      <c r="X93" s="53" t="str">
        <f t="shared" si="41"/>
        <v/>
      </c>
      <c r="Z93" s="54">
        <f>RANK(M93,$M$3:$M$502,0)+COUNTIF($M$3:M93,M93)-1</f>
        <v>91</v>
      </c>
      <c r="AA93" s="44">
        <v>91</v>
      </c>
      <c r="AB93" s="44">
        <f t="shared" si="46"/>
        <v>91</v>
      </c>
      <c r="AC93" s="44" t="str">
        <f t="shared" si="47"/>
        <v/>
      </c>
      <c r="AD93" s="44"/>
      <c r="AE93" s="44" t="str">
        <f t="shared" si="48"/>
        <v/>
      </c>
      <c r="AF93" s="44" t="str">
        <f t="shared" si="49"/>
        <v/>
      </c>
      <c r="AH93" s="44" t="str">
        <f t="shared" si="52"/>
        <v/>
      </c>
      <c r="AJ93" s="44" t="str">
        <f>IF('Birding Tally List'!E100="", "", 'Birding Tally List'!E100)</f>
        <v/>
      </c>
      <c r="AV93" s="93" t="str">
        <f>IF('Birding Tally List'!F100="", "", 'Birding Tally List'!F100)</f>
        <v/>
      </c>
      <c r="AW93" s="93" t="str">
        <f t="shared" si="50"/>
        <v/>
      </c>
      <c r="AX93" s="119" t="str">
        <f t="shared" si="53"/>
        <v/>
      </c>
      <c r="AY93" s="120" t="str">
        <f t="shared" si="54"/>
        <v/>
      </c>
      <c r="AZ93" s="120" t="str">
        <f t="shared" si="55"/>
        <v/>
      </c>
      <c r="BA93" s="120" t="str">
        <f t="shared" si="56"/>
        <v/>
      </c>
      <c r="BB93" s="120" t="str">
        <f t="shared" si="57"/>
        <v/>
      </c>
      <c r="BC93" s="120" t="str">
        <f t="shared" si="58"/>
        <v/>
      </c>
      <c r="BD93" s="120" t="str">
        <f t="shared" si="59"/>
        <v/>
      </c>
      <c r="BE93" s="129" t="str">
        <f t="shared" si="51"/>
        <v/>
      </c>
      <c r="BF93" s="120"/>
      <c r="BG93" s="129" t="str">
        <f>IFERROR(RANK(BE93,$BE$3:$BE$502,0)+COUNTIF($BE$3:BE93,BE93)-1, "")</f>
        <v/>
      </c>
    </row>
    <row r="94" spans="1:59" x14ac:dyDescent="0.25">
      <c r="A94" s="44">
        <v>92</v>
      </c>
      <c r="B94" s="32" t="str">
        <f>IF('Birding Tally List'!D101="", "", 'Birding Tally List'!D101)</f>
        <v/>
      </c>
      <c r="C94" s="45">
        <f>IF('Birding Tally List'!G101="", 0, 'Birding Tally List'!G101)</f>
        <v>0</v>
      </c>
      <c r="D94" s="46">
        <f>IF('Birding Tally List'!H101="", 0, 'Birding Tally List'!H101)</f>
        <v>0</v>
      </c>
      <c r="E94" s="46">
        <f>IF('Birding Tally List'!I101="", 0, 'Birding Tally List'!I101)</f>
        <v>0</v>
      </c>
      <c r="F94" s="46">
        <f>IF('Birding Tally List'!J101="", 0, 'Birding Tally List'!J101)</f>
        <v>0</v>
      </c>
      <c r="G94" s="46">
        <f>IF('Birding Tally List'!K101="", 0, 'Birding Tally List'!K101)</f>
        <v>0</v>
      </c>
      <c r="H94" s="46">
        <f>IF('Birding Tally List'!L101="", 0, 'Birding Tally List'!L101)</f>
        <v>0</v>
      </c>
      <c r="I94" s="47">
        <f>IF('Birding Tally List'!M101="", 0, 'Birding Tally List'!M101)</f>
        <v>0</v>
      </c>
      <c r="J94" s="48">
        <f t="shared" si="42"/>
        <v>0</v>
      </c>
      <c r="L94" s="49" t="str">
        <f t="shared" si="43"/>
        <v/>
      </c>
      <c r="M94" s="48">
        <f t="shared" si="44"/>
        <v>0</v>
      </c>
      <c r="W94" s="52" t="str">
        <f t="shared" si="45"/>
        <v/>
      </c>
      <c r="X94" s="53" t="str">
        <f t="shared" si="41"/>
        <v/>
      </c>
      <c r="Z94" s="54">
        <f>RANK(M94,$M$3:$M$502,0)+COUNTIF($M$3:M94,M94)-1</f>
        <v>92</v>
      </c>
      <c r="AA94" s="44">
        <v>92</v>
      </c>
      <c r="AB94" s="44">
        <f t="shared" si="46"/>
        <v>92</v>
      </c>
      <c r="AC94" s="44" t="str">
        <f t="shared" si="47"/>
        <v/>
      </c>
      <c r="AD94" s="44"/>
      <c r="AE94" s="44" t="str">
        <f t="shared" si="48"/>
        <v/>
      </c>
      <c r="AF94" s="44" t="str">
        <f t="shared" si="49"/>
        <v/>
      </c>
      <c r="AH94" s="44" t="str">
        <f t="shared" si="52"/>
        <v/>
      </c>
      <c r="AJ94" s="44" t="str">
        <f>IF('Birding Tally List'!E101="", "", 'Birding Tally List'!E101)</f>
        <v/>
      </c>
      <c r="AV94" s="93" t="str">
        <f>IF('Birding Tally List'!F101="", "", 'Birding Tally List'!F101)</f>
        <v/>
      </c>
      <c r="AW94" s="93" t="str">
        <f t="shared" si="50"/>
        <v/>
      </c>
      <c r="AX94" s="119" t="str">
        <f t="shared" si="53"/>
        <v/>
      </c>
      <c r="AY94" s="120" t="str">
        <f t="shared" si="54"/>
        <v/>
      </c>
      <c r="AZ94" s="120" t="str">
        <f t="shared" si="55"/>
        <v/>
      </c>
      <c r="BA94" s="120" t="str">
        <f t="shared" si="56"/>
        <v/>
      </c>
      <c r="BB94" s="120" t="str">
        <f t="shared" si="57"/>
        <v/>
      </c>
      <c r="BC94" s="120" t="str">
        <f t="shared" si="58"/>
        <v/>
      </c>
      <c r="BD94" s="120" t="str">
        <f t="shared" si="59"/>
        <v/>
      </c>
      <c r="BE94" s="129" t="str">
        <f t="shared" si="51"/>
        <v/>
      </c>
      <c r="BF94" s="120"/>
      <c r="BG94" s="129" t="str">
        <f>IFERROR(RANK(BE94,$BE$3:$BE$502,0)+COUNTIF($BE$3:BE94,BE94)-1, "")</f>
        <v/>
      </c>
    </row>
    <row r="95" spans="1:59" x14ac:dyDescent="0.25">
      <c r="A95" s="44">
        <v>93</v>
      </c>
      <c r="B95" s="32" t="str">
        <f>IF('Birding Tally List'!D102="", "", 'Birding Tally List'!D102)</f>
        <v/>
      </c>
      <c r="C95" s="45">
        <f>IF('Birding Tally List'!G102="", 0, 'Birding Tally List'!G102)</f>
        <v>0</v>
      </c>
      <c r="D95" s="46">
        <f>IF('Birding Tally List'!H102="", 0, 'Birding Tally List'!H102)</f>
        <v>0</v>
      </c>
      <c r="E95" s="46">
        <f>IF('Birding Tally List'!I102="", 0, 'Birding Tally List'!I102)</f>
        <v>0</v>
      </c>
      <c r="F95" s="46">
        <f>IF('Birding Tally List'!J102="", 0, 'Birding Tally List'!J102)</f>
        <v>0</v>
      </c>
      <c r="G95" s="46">
        <f>IF('Birding Tally List'!K102="", 0, 'Birding Tally List'!K102)</f>
        <v>0</v>
      </c>
      <c r="H95" s="46">
        <f>IF('Birding Tally List'!L102="", 0, 'Birding Tally List'!L102)</f>
        <v>0</v>
      </c>
      <c r="I95" s="47">
        <f>IF('Birding Tally List'!M102="", 0, 'Birding Tally List'!M102)</f>
        <v>0</v>
      </c>
      <c r="J95" s="48">
        <f t="shared" si="42"/>
        <v>0</v>
      </c>
      <c r="L95" s="49" t="str">
        <f t="shared" si="43"/>
        <v/>
      </c>
      <c r="M95" s="48">
        <f t="shared" si="44"/>
        <v>0</v>
      </c>
      <c r="W95" s="52" t="str">
        <f t="shared" si="45"/>
        <v/>
      </c>
      <c r="X95" s="53" t="str">
        <f t="shared" si="41"/>
        <v/>
      </c>
      <c r="Z95" s="54">
        <f>RANK(M95,$M$3:$M$502,0)+COUNTIF($M$3:M95,M95)-1</f>
        <v>93</v>
      </c>
      <c r="AA95" s="44">
        <v>93</v>
      </c>
      <c r="AB95" s="44">
        <f t="shared" si="46"/>
        <v>93</v>
      </c>
      <c r="AC95" s="44" t="str">
        <f t="shared" si="47"/>
        <v/>
      </c>
      <c r="AD95" s="44"/>
      <c r="AE95" s="44" t="str">
        <f t="shared" si="48"/>
        <v/>
      </c>
      <c r="AF95" s="44" t="str">
        <f t="shared" si="49"/>
        <v/>
      </c>
      <c r="AH95" s="44" t="str">
        <f t="shared" si="52"/>
        <v/>
      </c>
      <c r="AJ95" s="44" t="str">
        <f>IF('Birding Tally List'!E102="", "", 'Birding Tally List'!E102)</f>
        <v/>
      </c>
      <c r="AV95" s="93" t="str">
        <f>IF('Birding Tally List'!F102="", "", 'Birding Tally List'!F102)</f>
        <v/>
      </c>
      <c r="AW95" s="93" t="str">
        <f t="shared" si="50"/>
        <v/>
      </c>
      <c r="AX95" s="119" t="str">
        <f t="shared" si="53"/>
        <v/>
      </c>
      <c r="AY95" s="120" t="str">
        <f t="shared" si="54"/>
        <v/>
      </c>
      <c r="AZ95" s="120" t="str">
        <f t="shared" si="55"/>
        <v/>
      </c>
      <c r="BA95" s="120" t="str">
        <f t="shared" si="56"/>
        <v/>
      </c>
      <c r="BB95" s="120" t="str">
        <f t="shared" si="57"/>
        <v/>
      </c>
      <c r="BC95" s="120" t="str">
        <f t="shared" si="58"/>
        <v/>
      </c>
      <c r="BD95" s="120" t="str">
        <f t="shared" si="59"/>
        <v/>
      </c>
      <c r="BE95" s="129" t="str">
        <f t="shared" si="51"/>
        <v/>
      </c>
      <c r="BF95" s="120"/>
      <c r="BG95" s="129" t="str">
        <f>IFERROR(RANK(BE95,$BE$3:$BE$502,0)+COUNTIF($BE$3:BE95,BE95)-1, "")</f>
        <v/>
      </c>
    </row>
    <row r="96" spans="1:59" x14ac:dyDescent="0.25">
      <c r="A96" s="44">
        <v>94</v>
      </c>
      <c r="B96" s="32" t="str">
        <f>IF('Birding Tally List'!D103="", "", 'Birding Tally List'!D103)</f>
        <v/>
      </c>
      <c r="C96" s="45">
        <f>IF('Birding Tally List'!G103="", 0, 'Birding Tally List'!G103)</f>
        <v>0</v>
      </c>
      <c r="D96" s="46">
        <f>IF('Birding Tally List'!H103="", 0, 'Birding Tally List'!H103)</f>
        <v>0</v>
      </c>
      <c r="E96" s="46">
        <f>IF('Birding Tally List'!I103="", 0, 'Birding Tally List'!I103)</f>
        <v>0</v>
      </c>
      <c r="F96" s="46">
        <f>IF('Birding Tally List'!J103="", 0, 'Birding Tally List'!J103)</f>
        <v>0</v>
      </c>
      <c r="G96" s="46">
        <f>IF('Birding Tally List'!K103="", 0, 'Birding Tally List'!K103)</f>
        <v>0</v>
      </c>
      <c r="H96" s="46">
        <f>IF('Birding Tally List'!L103="", 0, 'Birding Tally List'!L103)</f>
        <v>0</v>
      </c>
      <c r="I96" s="47">
        <f>IF('Birding Tally List'!M103="", 0, 'Birding Tally List'!M103)</f>
        <v>0</v>
      </c>
      <c r="J96" s="48">
        <f t="shared" si="42"/>
        <v>0</v>
      </c>
      <c r="L96" s="49" t="str">
        <f t="shared" si="43"/>
        <v/>
      </c>
      <c r="M96" s="48">
        <f t="shared" si="44"/>
        <v>0</v>
      </c>
      <c r="W96" s="52" t="str">
        <f t="shared" si="45"/>
        <v/>
      </c>
      <c r="X96" s="53" t="str">
        <f t="shared" si="41"/>
        <v/>
      </c>
      <c r="Z96" s="54">
        <f>RANK(M96,$M$3:$M$502,0)+COUNTIF($M$3:M96,M96)-1</f>
        <v>94</v>
      </c>
      <c r="AA96" s="44">
        <v>94</v>
      </c>
      <c r="AB96" s="44">
        <f t="shared" si="46"/>
        <v>94</v>
      </c>
      <c r="AC96" s="44" t="str">
        <f t="shared" si="47"/>
        <v/>
      </c>
      <c r="AD96" s="44"/>
      <c r="AE96" s="44" t="str">
        <f t="shared" si="48"/>
        <v/>
      </c>
      <c r="AF96" s="44" t="str">
        <f t="shared" si="49"/>
        <v/>
      </c>
      <c r="AH96" s="44" t="str">
        <f t="shared" si="52"/>
        <v/>
      </c>
      <c r="AJ96" s="44" t="str">
        <f>IF('Birding Tally List'!E103="", "", 'Birding Tally List'!E103)</f>
        <v/>
      </c>
      <c r="AV96" s="93" t="str">
        <f>IF('Birding Tally List'!F103="", "", 'Birding Tally List'!F103)</f>
        <v/>
      </c>
      <c r="AW96" s="93" t="str">
        <f t="shared" si="50"/>
        <v/>
      </c>
      <c r="AX96" s="119" t="str">
        <f t="shared" si="53"/>
        <v/>
      </c>
      <c r="AY96" s="120" t="str">
        <f t="shared" si="54"/>
        <v/>
      </c>
      <c r="AZ96" s="120" t="str">
        <f t="shared" si="55"/>
        <v/>
      </c>
      <c r="BA96" s="120" t="str">
        <f t="shared" si="56"/>
        <v/>
      </c>
      <c r="BB96" s="120" t="str">
        <f t="shared" si="57"/>
        <v/>
      </c>
      <c r="BC96" s="120" t="str">
        <f t="shared" si="58"/>
        <v/>
      </c>
      <c r="BD96" s="120" t="str">
        <f t="shared" si="59"/>
        <v/>
      </c>
      <c r="BE96" s="129" t="str">
        <f t="shared" si="51"/>
        <v/>
      </c>
      <c r="BF96" s="120"/>
      <c r="BG96" s="129" t="str">
        <f>IFERROR(RANK(BE96,$BE$3:$BE$502,0)+COUNTIF($BE$3:BE96,BE96)-1, "")</f>
        <v/>
      </c>
    </row>
    <row r="97" spans="1:59" x14ac:dyDescent="0.25">
      <c r="A97" s="44">
        <v>95</v>
      </c>
      <c r="B97" s="32" t="str">
        <f>IF('Birding Tally List'!D104="", "", 'Birding Tally List'!D104)</f>
        <v/>
      </c>
      <c r="C97" s="45">
        <f>IF('Birding Tally List'!G104="", 0, 'Birding Tally List'!G104)</f>
        <v>0</v>
      </c>
      <c r="D97" s="46">
        <f>IF('Birding Tally List'!H104="", 0, 'Birding Tally List'!H104)</f>
        <v>0</v>
      </c>
      <c r="E97" s="46">
        <f>IF('Birding Tally List'!I104="", 0, 'Birding Tally List'!I104)</f>
        <v>0</v>
      </c>
      <c r="F97" s="46">
        <f>IF('Birding Tally List'!J104="", 0, 'Birding Tally List'!J104)</f>
        <v>0</v>
      </c>
      <c r="G97" s="46">
        <f>IF('Birding Tally List'!K104="", 0, 'Birding Tally List'!K104)</f>
        <v>0</v>
      </c>
      <c r="H97" s="46">
        <f>IF('Birding Tally List'!L104="", 0, 'Birding Tally List'!L104)</f>
        <v>0</v>
      </c>
      <c r="I97" s="47">
        <f>IF('Birding Tally List'!M104="", 0, 'Birding Tally List'!M104)</f>
        <v>0</v>
      </c>
      <c r="J97" s="48">
        <f t="shared" si="42"/>
        <v>0</v>
      </c>
      <c r="L97" s="49" t="str">
        <f t="shared" si="43"/>
        <v/>
      </c>
      <c r="M97" s="48">
        <f t="shared" si="44"/>
        <v>0</v>
      </c>
      <c r="W97" s="52" t="str">
        <f t="shared" si="45"/>
        <v/>
      </c>
      <c r="X97" s="53" t="str">
        <f t="shared" si="41"/>
        <v/>
      </c>
      <c r="Z97" s="54">
        <f>RANK(M97,$M$3:$M$502,0)+COUNTIF($M$3:M97,M97)-1</f>
        <v>95</v>
      </c>
      <c r="AA97" s="44">
        <v>95</v>
      </c>
      <c r="AB97" s="44">
        <f t="shared" si="46"/>
        <v>95</v>
      </c>
      <c r="AC97" s="44" t="str">
        <f t="shared" si="47"/>
        <v/>
      </c>
      <c r="AD97" s="44"/>
      <c r="AE97" s="44" t="str">
        <f t="shared" si="48"/>
        <v/>
      </c>
      <c r="AF97" s="44" t="str">
        <f t="shared" si="49"/>
        <v/>
      </c>
      <c r="AH97" s="44" t="str">
        <f t="shared" si="52"/>
        <v/>
      </c>
      <c r="AJ97" s="44" t="str">
        <f>IF('Birding Tally List'!E104="", "", 'Birding Tally List'!E104)</f>
        <v/>
      </c>
      <c r="AV97" s="93" t="str">
        <f>IF('Birding Tally List'!F104="", "", 'Birding Tally List'!F104)</f>
        <v/>
      </c>
      <c r="AW97" s="93" t="str">
        <f t="shared" si="50"/>
        <v/>
      </c>
      <c r="AX97" s="119" t="str">
        <f t="shared" si="53"/>
        <v/>
      </c>
      <c r="AY97" s="120" t="str">
        <f t="shared" si="54"/>
        <v/>
      </c>
      <c r="AZ97" s="120" t="str">
        <f t="shared" si="55"/>
        <v/>
      </c>
      <c r="BA97" s="120" t="str">
        <f t="shared" si="56"/>
        <v/>
      </c>
      <c r="BB97" s="120" t="str">
        <f t="shared" si="57"/>
        <v/>
      </c>
      <c r="BC97" s="120" t="str">
        <f t="shared" si="58"/>
        <v/>
      </c>
      <c r="BD97" s="120" t="str">
        <f t="shared" si="59"/>
        <v/>
      </c>
      <c r="BE97" s="129" t="str">
        <f t="shared" si="51"/>
        <v/>
      </c>
      <c r="BF97" s="120"/>
      <c r="BG97" s="129" t="str">
        <f>IFERROR(RANK(BE97,$BE$3:$BE$502,0)+COUNTIF($BE$3:BE97,BE97)-1, "")</f>
        <v/>
      </c>
    </row>
    <row r="98" spans="1:59" x14ac:dyDescent="0.25">
      <c r="A98" s="44">
        <v>96</v>
      </c>
      <c r="B98" s="32" t="str">
        <f>IF('Birding Tally List'!D105="", "", 'Birding Tally List'!D105)</f>
        <v/>
      </c>
      <c r="C98" s="45">
        <f>IF('Birding Tally List'!G105="", 0, 'Birding Tally List'!G105)</f>
        <v>0</v>
      </c>
      <c r="D98" s="46">
        <f>IF('Birding Tally List'!H105="", 0, 'Birding Tally List'!H105)</f>
        <v>0</v>
      </c>
      <c r="E98" s="46">
        <f>IF('Birding Tally List'!I105="", 0, 'Birding Tally List'!I105)</f>
        <v>0</v>
      </c>
      <c r="F98" s="46">
        <f>IF('Birding Tally List'!J105="", 0, 'Birding Tally List'!J105)</f>
        <v>0</v>
      </c>
      <c r="G98" s="46">
        <f>IF('Birding Tally List'!K105="", 0, 'Birding Tally List'!K105)</f>
        <v>0</v>
      </c>
      <c r="H98" s="46">
        <f>IF('Birding Tally List'!L105="", 0, 'Birding Tally List'!L105)</f>
        <v>0</v>
      </c>
      <c r="I98" s="47">
        <f>IF('Birding Tally List'!M105="", 0, 'Birding Tally List'!M105)</f>
        <v>0</v>
      </c>
      <c r="J98" s="48">
        <f t="shared" si="42"/>
        <v>0</v>
      </c>
      <c r="L98" s="49" t="str">
        <f t="shared" si="43"/>
        <v/>
      </c>
      <c r="M98" s="48">
        <f t="shared" si="44"/>
        <v>0</v>
      </c>
      <c r="W98" s="52" t="str">
        <f t="shared" si="45"/>
        <v/>
      </c>
      <c r="X98" s="53" t="str">
        <f t="shared" si="41"/>
        <v/>
      </c>
      <c r="Z98" s="54">
        <f>RANK(M98,$M$3:$M$502,0)+COUNTIF($M$3:M98,M98)-1</f>
        <v>96</v>
      </c>
      <c r="AA98" s="44">
        <v>96</v>
      </c>
      <c r="AB98" s="44">
        <f t="shared" si="46"/>
        <v>96</v>
      </c>
      <c r="AC98" s="44" t="str">
        <f t="shared" si="47"/>
        <v/>
      </c>
      <c r="AD98" s="44"/>
      <c r="AE98" s="44" t="str">
        <f t="shared" si="48"/>
        <v/>
      </c>
      <c r="AF98" s="44" t="str">
        <f t="shared" si="49"/>
        <v/>
      </c>
      <c r="AH98" s="44" t="str">
        <f t="shared" si="52"/>
        <v/>
      </c>
      <c r="AJ98" s="44" t="str">
        <f>IF('Birding Tally List'!E105="", "", 'Birding Tally List'!E105)</f>
        <v/>
      </c>
      <c r="AV98" s="93" t="str">
        <f>IF('Birding Tally List'!F105="", "", 'Birding Tally List'!F105)</f>
        <v/>
      </c>
      <c r="AW98" s="93" t="str">
        <f t="shared" si="50"/>
        <v/>
      </c>
      <c r="AX98" s="119" t="str">
        <f t="shared" si="53"/>
        <v/>
      </c>
      <c r="AY98" s="120" t="str">
        <f t="shared" si="54"/>
        <v/>
      </c>
      <c r="AZ98" s="120" t="str">
        <f t="shared" si="55"/>
        <v/>
      </c>
      <c r="BA98" s="120" t="str">
        <f t="shared" si="56"/>
        <v/>
      </c>
      <c r="BB98" s="120" t="str">
        <f t="shared" si="57"/>
        <v/>
      </c>
      <c r="BC98" s="120" t="str">
        <f t="shared" si="58"/>
        <v/>
      </c>
      <c r="BD98" s="120" t="str">
        <f t="shared" si="59"/>
        <v/>
      </c>
      <c r="BE98" s="129" t="str">
        <f t="shared" si="51"/>
        <v/>
      </c>
      <c r="BF98" s="120"/>
      <c r="BG98" s="129" t="str">
        <f>IFERROR(RANK(BE98,$BE$3:$BE$502,0)+COUNTIF($BE$3:BE98,BE98)-1, "")</f>
        <v/>
      </c>
    </row>
    <row r="99" spans="1:59" x14ac:dyDescent="0.25">
      <c r="A99" s="44">
        <v>97</v>
      </c>
      <c r="B99" s="32" t="str">
        <f>IF('Birding Tally List'!D106="", "", 'Birding Tally List'!D106)</f>
        <v/>
      </c>
      <c r="C99" s="45">
        <f>IF('Birding Tally List'!G106="", 0, 'Birding Tally List'!G106)</f>
        <v>0</v>
      </c>
      <c r="D99" s="46">
        <f>IF('Birding Tally List'!H106="", 0, 'Birding Tally List'!H106)</f>
        <v>0</v>
      </c>
      <c r="E99" s="46">
        <f>IF('Birding Tally List'!I106="", 0, 'Birding Tally List'!I106)</f>
        <v>0</v>
      </c>
      <c r="F99" s="46">
        <f>IF('Birding Tally List'!J106="", 0, 'Birding Tally List'!J106)</f>
        <v>0</v>
      </c>
      <c r="G99" s="46">
        <f>IF('Birding Tally List'!K106="", 0, 'Birding Tally List'!K106)</f>
        <v>0</v>
      </c>
      <c r="H99" s="46">
        <f>IF('Birding Tally List'!L106="", 0, 'Birding Tally List'!L106)</f>
        <v>0</v>
      </c>
      <c r="I99" s="47">
        <f>IF('Birding Tally List'!M106="", 0, 'Birding Tally List'!M106)</f>
        <v>0</v>
      </c>
      <c r="J99" s="48">
        <f t="shared" si="42"/>
        <v>0</v>
      </c>
      <c r="L99" s="49" t="str">
        <f t="shared" si="43"/>
        <v/>
      </c>
      <c r="M99" s="48">
        <f t="shared" si="44"/>
        <v>0</v>
      </c>
      <c r="W99" s="52" t="str">
        <f t="shared" si="45"/>
        <v/>
      </c>
      <c r="X99" s="53" t="str">
        <f t="shared" si="41"/>
        <v/>
      </c>
      <c r="Z99" s="54">
        <f>RANK(M99,$M$3:$M$502,0)+COUNTIF($M$3:M99,M99)-1</f>
        <v>97</v>
      </c>
      <c r="AA99" s="44">
        <v>97</v>
      </c>
      <c r="AB99" s="44">
        <f t="shared" si="46"/>
        <v>97</v>
      </c>
      <c r="AC99" s="44" t="str">
        <f t="shared" si="47"/>
        <v/>
      </c>
      <c r="AD99" s="44"/>
      <c r="AE99" s="44" t="str">
        <f t="shared" si="48"/>
        <v/>
      </c>
      <c r="AF99" s="44" t="str">
        <f t="shared" si="49"/>
        <v/>
      </c>
      <c r="AH99" s="44" t="str">
        <f t="shared" si="52"/>
        <v/>
      </c>
      <c r="AJ99" s="44" t="str">
        <f>IF('Birding Tally List'!E106="", "", 'Birding Tally List'!E106)</f>
        <v/>
      </c>
      <c r="AV99" s="93" t="str">
        <f>IF('Birding Tally List'!F106="", "", 'Birding Tally List'!F106)</f>
        <v/>
      </c>
      <c r="AW99" s="93" t="str">
        <f t="shared" si="50"/>
        <v/>
      </c>
      <c r="AX99" s="119" t="str">
        <f t="shared" si="53"/>
        <v/>
      </c>
      <c r="AY99" s="120" t="str">
        <f t="shared" si="54"/>
        <v/>
      </c>
      <c r="AZ99" s="120" t="str">
        <f t="shared" si="55"/>
        <v/>
      </c>
      <c r="BA99" s="120" t="str">
        <f t="shared" si="56"/>
        <v/>
      </c>
      <c r="BB99" s="120" t="str">
        <f t="shared" si="57"/>
        <v/>
      </c>
      <c r="BC99" s="120" t="str">
        <f t="shared" si="58"/>
        <v/>
      </c>
      <c r="BD99" s="120" t="str">
        <f t="shared" si="59"/>
        <v/>
      </c>
      <c r="BE99" s="129" t="str">
        <f t="shared" si="51"/>
        <v/>
      </c>
      <c r="BF99" s="120"/>
      <c r="BG99" s="129" t="str">
        <f>IFERROR(RANK(BE99,$BE$3:$BE$502,0)+COUNTIF($BE$3:BE99,BE99)-1, "")</f>
        <v/>
      </c>
    </row>
    <row r="100" spans="1:59" x14ac:dyDescent="0.25">
      <c r="A100" s="44">
        <v>98</v>
      </c>
      <c r="B100" s="32" t="str">
        <f>IF('Birding Tally List'!D107="", "", 'Birding Tally List'!D107)</f>
        <v/>
      </c>
      <c r="C100" s="45">
        <f>IF('Birding Tally List'!G107="", 0, 'Birding Tally List'!G107)</f>
        <v>0</v>
      </c>
      <c r="D100" s="46">
        <f>IF('Birding Tally List'!H107="", 0, 'Birding Tally List'!H107)</f>
        <v>0</v>
      </c>
      <c r="E100" s="46">
        <f>IF('Birding Tally List'!I107="", 0, 'Birding Tally List'!I107)</f>
        <v>0</v>
      </c>
      <c r="F100" s="46">
        <f>IF('Birding Tally List'!J107="", 0, 'Birding Tally List'!J107)</f>
        <v>0</v>
      </c>
      <c r="G100" s="46">
        <f>IF('Birding Tally List'!K107="", 0, 'Birding Tally List'!K107)</f>
        <v>0</v>
      </c>
      <c r="H100" s="46">
        <f>IF('Birding Tally List'!L107="", 0, 'Birding Tally List'!L107)</f>
        <v>0</v>
      </c>
      <c r="I100" s="47">
        <f>IF('Birding Tally List'!M107="", 0, 'Birding Tally List'!M107)</f>
        <v>0</v>
      </c>
      <c r="J100" s="48">
        <f t="shared" si="42"/>
        <v>0</v>
      </c>
      <c r="L100" s="49" t="str">
        <f t="shared" si="43"/>
        <v/>
      </c>
      <c r="M100" s="48">
        <f t="shared" si="44"/>
        <v>0</v>
      </c>
      <c r="W100" s="52" t="str">
        <f t="shared" si="45"/>
        <v/>
      </c>
      <c r="X100" s="53" t="str">
        <f t="shared" si="41"/>
        <v/>
      </c>
      <c r="Z100" s="54">
        <f>RANK(M100,$M$3:$M$502,0)+COUNTIF($M$3:M100,M100)-1</f>
        <v>98</v>
      </c>
      <c r="AA100" s="44">
        <v>98</v>
      </c>
      <c r="AB100" s="44">
        <f t="shared" si="46"/>
        <v>98</v>
      </c>
      <c r="AC100" s="44" t="str">
        <f t="shared" si="47"/>
        <v/>
      </c>
      <c r="AD100" s="44"/>
      <c r="AE100" s="44" t="str">
        <f t="shared" si="48"/>
        <v/>
      </c>
      <c r="AF100" s="44" t="str">
        <f t="shared" si="49"/>
        <v/>
      </c>
      <c r="AH100" s="44" t="str">
        <f t="shared" si="52"/>
        <v/>
      </c>
      <c r="AJ100" s="44" t="str">
        <f>IF('Birding Tally List'!E107="", "", 'Birding Tally List'!E107)</f>
        <v/>
      </c>
      <c r="AV100" s="93" t="str">
        <f>IF('Birding Tally List'!F107="", "", 'Birding Tally List'!F107)</f>
        <v/>
      </c>
      <c r="AW100" s="93" t="str">
        <f t="shared" si="50"/>
        <v/>
      </c>
      <c r="AX100" s="119" t="str">
        <f t="shared" si="53"/>
        <v/>
      </c>
      <c r="AY100" s="120" t="str">
        <f t="shared" si="54"/>
        <v/>
      </c>
      <c r="AZ100" s="120" t="str">
        <f t="shared" si="55"/>
        <v/>
      </c>
      <c r="BA100" s="120" t="str">
        <f t="shared" si="56"/>
        <v/>
      </c>
      <c r="BB100" s="120" t="str">
        <f t="shared" si="57"/>
        <v/>
      </c>
      <c r="BC100" s="120" t="str">
        <f t="shared" si="58"/>
        <v/>
      </c>
      <c r="BD100" s="120" t="str">
        <f t="shared" si="59"/>
        <v/>
      </c>
      <c r="BE100" s="129" t="str">
        <f t="shared" si="51"/>
        <v/>
      </c>
      <c r="BF100" s="120"/>
      <c r="BG100" s="129" t="str">
        <f>IFERROR(RANK(BE100,$BE$3:$BE$502,0)+COUNTIF($BE$3:BE100,BE100)-1, "")</f>
        <v/>
      </c>
    </row>
    <row r="101" spans="1:59" x14ac:dyDescent="0.25">
      <c r="A101" s="44">
        <v>99</v>
      </c>
      <c r="B101" s="32" t="str">
        <f>IF('Birding Tally List'!D108="", "", 'Birding Tally List'!D108)</f>
        <v/>
      </c>
      <c r="C101" s="45">
        <f>IF('Birding Tally List'!G108="", 0, 'Birding Tally List'!G108)</f>
        <v>0</v>
      </c>
      <c r="D101" s="46">
        <f>IF('Birding Tally List'!H108="", 0, 'Birding Tally List'!H108)</f>
        <v>0</v>
      </c>
      <c r="E101" s="46">
        <f>IF('Birding Tally List'!I108="", 0, 'Birding Tally List'!I108)</f>
        <v>0</v>
      </c>
      <c r="F101" s="46">
        <f>IF('Birding Tally List'!J108="", 0, 'Birding Tally List'!J108)</f>
        <v>0</v>
      </c>
      <c r="G101" s="46">
        <f>IF('Birding Tally List'!K108="", 0, 'Birding Tally List'!K108)</f>
        <v>0</v>
      </c>
      <c r="H101" s="46">
        <f>IF('Birding Tally List'!L108="", 0, 'Birding Tally List'!L108)</f>
        <v>0</v>
      </c>
      <c r="I101" s="47">
        <f>IF('Birding Tally List'!M108="", 0, 'Birding Tally List'!M108)</f>
        <v>0</v>
      </c>
      <c r="J101" s="48">
        <f t="shared" si="42"/>
        <v>0</v>
      </c>
      <c r="L101" s="49" t="str">
        <f t="shared" si="43"/>
        <v/>
      </c>
      <c r="M101" s="48">
        <f t="shared" si="44"/>
        <v>0</v>
      </c>
      <c r="W101" s="52" t="str">
        <f t="shared" si="45"/>
        <v/>
      </c>
      <c r="X101" s="53" t="str">
        <f t="shared" si="41"/>
        <v/>
      </c>
      <c r="Z101" s="54">
        <f>RANK(M101,$M$3:$M$502,0)+COUNTIF($M$3:M101,M101)-1</f>
        <v>99</v>
      </c>
      <c r="AA101" s="44">
        <v>99</v>
      </c>
      <c r="AB101" s="44">
        <f t="shared" si="46"/>
        <v>99</v>
      </c>
      <c r="AC101" s="44" t="str">
        <f t="shared" si="47"/>
        <v/>
      </c>
      <c r="AD101" s="44"/>
      <c r="AE101" s="44" t="str">
        <f t="shared" si="48"/>
        <v/>
      </c>
      <c r="AF101" s="44" t="str">
        <f t="shared" si="49"/>
        <v/>
      </c>
      <c r="AH101" s="44" t="str">
        <f t="shared" si="52"/>
        <v/>
      </c>
      <c r="AJ101" s="44" t="str">
        <f>IF('Birding Tally List'!E108="", "", 'Birding Tally List'!E108)</f>
        <v/>
      </c>
      <c r="AV101" s="93" t="str">
        <f>IF('Birding Tally List'!F108="", "", 'Birding Tally List'!F108)</f>
        <v/>
      </c>
      <c r="AW101" s="93" t="str">
        <f t="shared" si="50"/>
        <v/>
      </c>
      <c r="AX101" s="119" t="str">
        <f t="shared" si="53"/>
        <v/>
      </c>
      <c r="AY101" s="120" t="str">
        <f t="shared" si="54"/>
        <v/>
      </c>
      <c r="AZ101" s="120" t="str">
        <f t="shared" si="55"/>
        <v/>
      </c>
      <c r="BA101" s="120" t="str">
        <f t="shared" si="56"/>
        <v/>
      </c>
      <c r="BB101" s="120" t="str">
        <f t="shared" si="57"/>
        <v/>
      </c>
      <c r="BC101" s="120" t="str">
        <f t="shared" si="58"/>
        <v/>
      </c>
      <c r="BD101" s="120" t="str">
        <f t="shared" si="59"/>
        <v/>
      </c>
      <c r="BE101" s="129" t="str">
        <f t="shared" si="51"/>
        <v/>
      </c>
      <c r="BF101" s="120"/>
      <c r="BG101" s="129" t="str">
        <f>IFERROR(RANK(BE101,$BE$3:$BE$502,0)+COUNTIF($BE$3:BE101,BE101)-1, "")</f>
        <v/>
      </c>
    </row>
    <row r="102" spans="1:59" x14ac:dyDescent="0.25">
      <c r="A102" s="44">
        <v>100</v>
      </c>
      <c r="B102" s="32" t="str">
        <f>IF('Birding Tally List'!D109="", "", 'Birding Tally List'!D109)</f>
        <v/>
      </c>
      <c r="C102" s="45">
        <f>IF('Birding Tally List'!G109="", 0, 'Birding Tally List'!G109)</f>
        <v>0</v>
      </c>
      <c r="D102" s="46">
        <f>IF('Birding Tally List'!H109="", 0, 'Birding Tally List'!H109)</f>
        <v>0</v>
      </c>
      <c r="E102" s="46">
        <f>IF('Birding Tally List'!I109="", 0, 'Birding Tally List'!I109)</f>
        <v>0</v>
      </c>
      <c r="F102" s="46">
        <f>IF('Birding Tally List'!J109="", 0, 'Birding Tally List'!J109)</f>
        <v>0</v>
      </c>
      <c r="G102" s="46">
        <f>IF('Birding Tally List'!K109="", 0, 'Birding Tally List'!K109)</f>
        <v>0</v>
      </c>
      <c r="H102" s="46">
        <f>IF('Birding Tally List'!L109="", 0, 'Birding Tally List'!L109)</f>
        <v>0</v>
      </c>
      <c r="I102" s="47">
        <f>IF('Birding Tally List'!M109="", 0, 'Birding Tally List'!M109)</f>
        <v>0</v>
      </c>
      <c r="J102" s="48">
        <f t="shared" si="42"/>
        <v>0</v>
      </c>
      <c r="L102" s="49" t="str">
        <f t="shared" si="43"/>
        <v/>
      </c>
      <c r="M102" s="48">
        <f t="shared" si="44"/>
        <v>0</v>
      </c>
      <c r="W102" s="52" t="str">
        <f t="shared" si="45"/>
        <v/>
      </c>
      <c r="X102" s="53" t="str">
        <f t="shared" si="41"/>
        <v/>
      </c>
      <c r="Z102" s="54">
        <f>RANK(M102,$M$3:$M$502,0)+COUNTIF($M$3:M102,M102)-1</f>
        <v>100</v>
      </c>
      <c r="AA102" s="44">
        <v>100</v>
      </c>
      <c r="AB102" s="44">
        <f t="shared" si="46"/>
        <v>100</v>
      </c>
      <c r="AC102" s="44" t="str">
        <f t="shared" si="47"/>
        <v/>
      </c>
      <c r="AD102" s="44"/>
      <c r="AE102" s="44" t="str">
        <f t="shared" si="48"/>
        <v/>
      </c>
      <c r="AF102" s="44" t="str">
        <f t="shared" si="49"/>
        <v/>
      </c>
      <c r="AH102" s="44" t="str">
        <f t="shared" si="52"/>
        <v/>
      </c>
      <c r="AJ102" s="44" t="str">
        <f>IF('Birding Tally List'!E109="", "", 'Birding Tally List'!E109)</f>
        <v/>
      </c>
      <c r="AV102" s="93" t="str">
        <f>IF('Birding Tally List'!F109="", "", 'Birding Tally List'!F109)</f>
        <v/>
      </c>
      <c r="AW102" s="93" t="str">
        <f t="shared" si="50"/>
        <v/>
      </c>
      <c r="AX102" s="119" t="str">
        <f t="shared" si="53"/>
        <v/>
      </c>
      <c r="AY102" s="120" t="str">
        <f t="shared" si="54"/>
        <v/>
      </c>
      <c r="AZ102" s="120" t="str">
        <f t="shared" si="55"/>
        <v/>
      </c>
      <c r="BA102" s="120" t="str">
        <f t="shared" si="56"/>
        <v/>
      </c>
      <c r="BB102" s="120" t="str">
        <f t="shared" si="57"/>
        <v/>
      </c>
      <c r="BC102" s="120" t="str">
        <f t="shared" si="58"/>
        <v/>
      </c>
      <c r="BD102" s="120" t="str">
        <f t="shared" si="59"/>
        <v/>
      </c>
      <c r="BE102" s="129" t="str">
        <f t="shared" si="51"/>
        <v/>
      </c>
      <c r="BF102" s="120"/>
      <c r="BG102" s="129" t="str">
        <f>IFERROR(RANK(BE102,$BE$3:$BE$502,0)+COUNTIF($BE$3:BE102,BE102)-1, "")</f>
        <v/>
      </c>
    </row>
    <row r="103" spans="1:59" x14ac:dyDescent="0.25">
      <c r="A103" s="44">
        <v>101</v>
      </c>
      <c r="B103" s="32" t="str">
        <f>IF('Birding Tally List'!D110="", "", 'Birding Tally List'!D110)</f>
        <v/>
      </c>
      <c r="C103" s="45">
        <f>IF('Birding Tally List'!G110="", 0, 'Birding Tally List'!G110)</f>
        <v>0</v>
      </c>
      <c r="D103" s="46">
        <f>IF('Birding Tally List'!H110="", 0, 'Birding Tally List'!H110)</f>
        <v>0</v>
      </c>
      <c r="E103" s="46">
        <f>IF('Birding Tally List'!I110="", 0, 'Birding Tally List'!I110)</f>
        <v>0</v>
      </c>
      <c r="F103" s="46">
        <f>IF('Birding Tally List'!J110="", 0, 'Birding Tally List'!J110)</f>
        <v>0</v>
      </c>
      <c r="G103" s="46">
        <f>IF('Birding Tally List'!K110="", 0, 'Birding Tally List'!K110)</f>
        <v>0</v>
      </c>
      <c r="H103" s="46">
        <f>IF('Birding Tally List'!L110="", 0, 'Birding Tally List'!L110)</f>
        <v>0</v>
      </c>
      <c r="I103" s="47">
        <f>IF('Birding Tally List'!M110="", 0, 'Birding Tally List'!M110)</f>
        <v>0</v>
      </c>
      <c r="J103" s="48">
        <f t="shared" si="42"/>
        <v>0</v>
      </c>
      <c r="L103" s="49" t="str">
        <f t="shared" si="43"/>
        <v/>
      </c>
      <c r="M103" s="48">
        <f t="shared" si="44"/>
        <v>0</v>
      </c>
      <c r="W103" s="52" t="str">
        <f t="shared" si="45"/>
        <v/>
      </c>
      <c r="X103" s="53" t="str">
        <f t="shared" si="41"/>
        <v/>
      </c>
      <c r="Z103" s="54">
        <f>RANK(M103,$M$3:$M$502,0)+COUNTIF($M$3:M103,M103)-1</f>
        <v>101</v>
      </c>
      <c r="AA103" s="44">
        <v>101</v>
      </c>
      <c r="AB103" s="44">
        <f t="shared" si="46"/>
        <v>101</v>
      </c>
      <c r="AC103" s="44" t="str">
        <f t="shared" si="47"/>
        <v/>
      </c>
      <c r="AD103" s="44"/>
      <c r="AE103" s="44" t="str">
        <f t="shared" si="48"/>
        <v/>
      </c>
      <c r="AF103" s="44" t="str">
        <f t="shared" si="49"/>
        <v/>
      </c>
      <c r="AH103" s="44" t="str">
        <f t="shared" si="52"/>
        <v/>
      </c>
      <c r="AJ103" s="44" t="str">
        <f>IF('Birding Tally List'!E110="", "", 'Birding Tally List'!E110)</f>
        <v/>
      </c>
      <c r="AV103" s="93" t="str">
        <f>IF('Birding Tally List'!F110="", "", 'Birding Tally List'!F110)</f>
        <v/>
      </c>
      <c r="AW103" s="93" t="str">
        <f t="shared" si="50"/>
        <v/>
      </c>
      <c r="AX103" s="119" t="str">
        <f t="shared" si="53"/>
        <v/>
      </c>
      <c r="AY103" s="120" t="str">
        <f t="shared" si="54"/>
        <v/>
      </c>
      <c r="AZ103" s="120" t="str">
        <f t="shared" si="55"/>
        <v/>
      </c>
      <c r="BA103" s="120" t="str">
        <f t="shared" si="56"/>
        <v/>
      </c>
      <c r="BB103" s="120" t="str">
        <f t="shared" si="57"/>
        <v/>
      </c>
      <c r="BC103" s="120" t="str">
        <f t="shared" si="58"/>
        <v/>
      </c>
      <c r="BD103" s="120" t="str">
        <f t="shared" si="59"/>
        <v/>
      </c>
      <c r="BE103" s="129" t="str">
        <f t="shared" si="51"/>
        <v/>
      </c>
      <c r="BF103" s="120"/>
      <c r="BG103" s="129" t="str">
        <f>IFERROR(RANK(BE103,$BE$3:$BE$502,0)+COUNTIF($BE$3:BE103,BE103)-1, "")</f>
        <v/>
      </c>
    </row>
    <row r="104" spans="1:59" x14ac:dyDescent="0.25">
      <c r="A104" s="44">
        <v>102</v>
      </c>
      <c r="B104" s="32" t="str">
        <f>IF('Birding Tally List'!D111="", "", 'Birding Tally List'!D111)</f>
        <v/>
      </c>
      <c r="C104" s="45">
        <f>IF('Birding Tally List'!G111="", 0, 'Birding Tally List'!G111)</f>
        <v>0</v>
      </c>
      <c r="D104" s="46">
        <f>IF('Birding Tally List'!H111="", 0, 'Birding Tally List'!H111)</f>
        <v>0</v>
      </c>
      <c r="E104" s="46">
        <f>IF('Birding Tally List'!I111="", 0, 'Birding Tally List'!I111)</f>
        <v>0</v>
      </c>
      <c r="F104" s="46">
        <f>IF('Birding Tally List'!J111="", 0, 'Birding Tally List'!J111)</f>
        <v>0</v>
      </c>
      <c r="G104" s="46">
        <f>IF('Birding Tally List'!K111="", 0, 'Birding Tally List'!K111)</f>
        <v>0</v>
      </c>
      <c r="H104" s="46">
        <f>IF('Birding Tally List'!L111="", 0, 'Birding Tally List'!L111)</f>
        <v>0</v>
      </c>
      <c r="I104" s="47">
        <f>IF('Birding Tally List'!M111="", 0, 'Birding Tally List'!M111)</f>
        <v>0</v>
      </c>
      <c r="J104" s="48">
        <f t="shared" si="42"/>
        <v>0</v>
      </c>
      <c r="L104" s="49" t="str">
        <f t="shared" si="43"/>
        <v/>
      </c>
      <c r="M104" s="48">
        <f t="shared" si="44"/>
        <v>0</v>
      </c>
      <c r="W104" s="52" t="str">
        <f t="shared" si="45"/>
        <v/>
      </c>
      <c r="X104" s="53" t="str">
        <f t="shared" si="41"/>
        <v/>
      </c>
      <c r="Z104" s="54">
        <f>RANK(M104,$M$3:$M$502,0)+COUNTIF($M$3:M104,M104)-1</f>
        <v>102</v>
      </c>
      <c r="AA104" s="44">
        <v>102</v>
      </c>
      <c r="AB104" s="44">
        <f t="shared" si="46"/>
        <v>102</v>
      </c>
      <c r="AC104" s="44" t="str">
        <f t="shared" si="47"/>
        <v/>
      </c>
      <c r="AD104" s="44"/>
      <c r="AE104" s="44" t="str">
        <f t="shared" si="48"/>
        <v/>
      </c>
      <c r="AF104" s="44" t="str">
        <f t="shared" si="49"/>
        <v/>
      </c>
      <c r="AH104" s="44" t="str">
        <f t="shared" si="52"/>
        <v/>
      </c>
      <c r="AJ104" s="44" t="str">
        <f>IF('Birding Tally List'!E111="", "", 'Birding Tally List'!E111)</f>
        <v/>
      </c>
      <c r="AV104" s="93" t="str">
        <f>IF('Birding Tally List'!F111="", "", 'Birding Tally List'!F111)</f>
        <v/>
      </c>
      <c r="AW104" s="93" t="str">
        <f t="shared" si="50"/>
        <v/>
      </c>
      <c r="AX104" s="119" t="str">
        <f t="shared" si="53"/>
        <v/>
      </c>
      <c r="AY104" s="120" t="str">
        <f t="shared" si="54"/>
        <v/>
      </c>
      <c r="AZ104" s="120" t="str">
        <f t="shared" si="55"/>
        <v/>
      </c>
      <c r="BA104" s="120" t="str">
        <f t="shared" si="56"/>
        <v/>
      </c>
      <c r="BB104" s="120" t="str">
        <f t="shared" si="57"/>
        <v/>
      </c>
      <c r="BC104" s="120" t="str">
        <f t="shared" si="58"/>
        <v/>
      </c>
      <c r="BD104" s="120" t="str">
        <f t="shared" si="59"/>
        <v/>
      </c>
      <c r="BE104" s="129" t="str">
        <f t="shared" si="51"/>
        <v/>
      </c>
      <c r="BF104" s="120"/>
      <c r="BG104" s="129" t="str">
        <f>IFERROR(RANK(BE104,$BE$3:$BE$502,0)+COUNTIF($BE$3:BE104,BE104)-1, "")</f>
        <v/>
      </c>
    </row>
    <row r="105" spans="1:59" x14ac:dyDescent="0.25">
      <c r="A105" s="44">
        <v>103</v>
      </c>
      <c r="B105" s="32" t="str">
        <f>IF('Birding Tally List'!D112="", "", 'Birding Tally List'!D112)</f>
        <v/>
      </c>
      <c r="C105" s="45">
        <f>IF('Birding Tally List'!G112="", 0, 'Birding Tally List'!G112)</f>
        <v>0</v>
      </c>
      <c r="D105" s="46">
        <f>IF('Birding Tally List'!H112="", 0, 'Birding Tally List'!H112)</f>
        <v>0</v>
      </c>
      <c r="E105" s="46">
        <f>IF('Birding Tally List'!I112="", 0, 'Birding Tally List'!I112)</f>
        <v>0</v>
      </c>
      <c r="F105" s="46">
        <f>IF('Birding Tally List'!J112="", 0, 'Birding Tally List'!J112)</f>
        <v>0</v>
      </c>
      <c r="G105" s="46">
        <f>IF('Birding Tally List'!K112="", 0, 'Birding Tally List'!K112)</f>
        <v>0</v>
      </c>
      <c r="H105" s="46">
        <f>IF('Birding Tally List'!L112="", 0, 'Birding Tally List'!L112)</f>
        <v>0</v>
      </c>
      <c r="I105" s="47">
        <f>IF('Birding Tally List'!M112="", 0, 'Birding Tally List'!M112)</f>
        <v>0</v>
      </c>
      <c r="J105" s="48">
        <f t="shared" si="42"/>
        <v>0</v>
      </c>
      <c r="L105" s="49" t="str">
        <f t="shared" si="43"/>
        <v/>
      </c>
      <c r="M105" s="48">
        <f t="shared" si="44"/>
        <v>0</v>
      </c>
      <c r="W105" s="52" t="str">
        <f t="shared" si="45"/>
        <v/>
      </c>
      <c r="X105" s="53" t="str">
        <f t="shared" si="41"/>
        <v/>
      </c>
      <c r="Z105" s="54">
        <f>RANK(M105,$M$3:$M$502,0)+COUNTIF($M$3:M105,M105)-1</f>
        <v>103</v>
      </c>
      <c r="AA105" s="44">
        <v>103</v>
      </c>
      <c r="AB105" s="44">
        <f t="shared" si="46"/>
        <v>103</v>
      </c>
      <c r="AC105" s="44" t="str">
        <f t="shared" si="47"/>
        <v/>
      </c>
      <c r="AD105" s="44"/>
      <c r="AE105" s="44" t="str">
        <f t="shared" si="48"/>
        <v/>
      </c>
      <c r="AF105" s="44" t="str">
        <f t="shared" si="49"/>
        <v/>
      </c>
      <c r="AH105" s="44" t="str">
        <f t="shared" si="52"/>
        <v/>
      </c>
      <c r="AJ105" s="44" t="str">
        <f>IF('Birding Tally List'!E112="", "", 'Birding Tally List'!E112)</f>
        <v/>
      </c>
      <c r="AV105" s="93" t="str">
        <f>IF('Birding Tally List'!F112="", "", 'Birding Tally List'!F112)</f>
        <v/>
      </c>
      <c r="AW105" s="93" t="str">
        <f t="shared" si="50"/>
        <v/>
      </c>
      <c r="AX105" s="119" t="str">
        <f t="shared" si="53"/>
        <v/>
      </c>
      <c r="AY105" s="120" t="str">
        <f t="shared" si="54"/>
        <v/>
      </c>
      <c r="AZ105" s="120" t="str">
        <f t="shared" si="55"/>
        <v/>
      </c>
      <c r="BA105" s="120" t="str">
        <f t="shared" si="56"/>
        <v/>
      </c>
      <c r="BB105" s="120" t="str">
        <f t="shared" si="57"/>
        <v/>
      </c>
      <c r="BC105" s="120" t="str">
        <f t="shared" si="58"/>
        <v/>
      </c>
      <c r="BD105" s="120" t="str">
        <f t="shared" si="59"/>
        <v/>
      </c>
      <c r="BE105" s="129" t="str">
        <f t="shared" si="51"/>
        <v/>
      </c>
      <c r="BF105" s="120"/>
      <c r="BG105" s="129" t="str">
        <f>IFERROR(RANK(BE105,$BE$3:$BE$502,0)+COUNTIF($BE$3:BE105,BE105)-1, "")</f>
        <v/>
      </c>
    </row>
    <row r="106" spans="1:59" x14ac:dyDescent="0.25">
      <c r="A106" s="44">
        <v>104</v>
      </c>
      <c r="B106" s="32" t="str">
        <f>IF('Birding Tally List'!D113="", "", 'Birding Tally List'!D113)</f>
        <v/>
      </c>
      <c r="C106" s="45">
        <f>IF('Birding Tally List'!G113="", 0, 'Birding Tally List'!G113)</f>
        <v>0</v>
      </c>
      <c r="D106" s="46">
        <f>IF('Birding Tally List'!H113="", 0, 'Birding Tally List'!H113)</f>
        <v>0</v>
      </c>
      <c r="E106" s="46">
        <f>IF('Birding Tally List'!I113="", 0, 'Birding Tally List'!I113)</f>
        <v>0</v>
      </c>
      <c r="F106" s="46">
        <f>IF('Birding Tally List'!J113="", 0, 'Birding Tally List'!J113)</f>
        <v>0</v>
      </c>
      <c r="G106" s="46">
        <f>IF('Birding Tally List'!K113="", 0, 'Birding Tally List'!K113)</f>
        <v>0</v>
      </c>
      <c r="H106" s="46">
        <f>IF('Birding Tally List'!L113="", 0, 'Birding Tally List'!L113)</f>
        <v>0</v>
      </c>
      <c r="I106" s="47">
        <f>IF('Birding Tally List'!M113="", 0, 'Birding Tally List'!M113)</f>
        <v>0</v>
      </c>
      <c r="J106" s="48">
        <f t="shared" si="42"/>
        <v>0</v>
      </c>
      <c r="L106" s="49" t="str">
        <f t="shared" si="43"/>
        <v/>
      </c>
      <c r="M106" s="48">
        <f t="shared" si="44"/>
        <v>0</v>
      </c>
      <c r="W106" s="52" t="str">
        <f t="shared" si="45"/>
        <v/>
      </c>
      <c r="X106" s="53" t="str">
        <f t="shared" si="41"/>
        <v/>
      </c>
      <c r="Z106" s="54">
        <f>RANK(M106,$M$3:$M$502,0)+COUNTIF($M$3:M106,M106)-1</f>
        <v>104</v>
      </c>
      <c r="AA106" s="44">
        <v>104</v>
      </c>
      <c r="AB106" s="44">
        <f t="shared" si="46"/>
        <v>104</v>
      </c>
      <c r="AC106" s="44" t="str">
        <f t="shared" si="47"/>
        <v/>
      </c>
      <c r="AD106" s="44"/>
      <c r="AE106" s="44" t="str">
        <f t="shared" si="48"/>
        <v/>
      </c>
      <c r="AF106" s="44" t="str">
        <f t="shared" si="49"/>
        <v/>
      </c>
      <c r="AH106" s="44" t="str">
        <f t="shared" si="52"/>
        <v/>
      </c>
      <c r="AJ106" s="44" t="str">
        <f>IF('Birding Tally List'!E113="", "", 'Birding Tally List'!E113)</f>
        <v/>
      </c>
      <c r="AV106" s="93" t="str">
        <f>IF('Birding Tally List'!F113="", "", 'Birding Tally List'!F113)</f>
        <v/>
      </c>
      <c r="AW106" s="93" t="str">
        <f t="shared" si="50"/>
        <v/>
      </c>
      <c r="AX106" s="119" t="str">
        <f t="shared" si="53"/>
        <v/>
      </c>
      <c r="AY106" s="120" t="str">
        <f t="shared" si="54"/>
        <v/>
      </c>
      <c r="AZ106" s="120" t="str">
        <f t="shared" si="55"/>
        <v/>
      </c>
      <c r="BA106" s="120" t="str">
        <f t="shared" si="56"/>
        <v/>
      </c>
      <c r="BB106" s="120" t="str">
        <f t="shared" si="57"/>
        <v/>
      </c>
      <c r="BC106" s="120" t="str">
        <f t="shared" si="58"/>
        <v/>
      </c>
      <c r="BD106" s="120" t="str">
        <f t="shared" si="59"/>
        <v/>
      </c>
      <c r="BE106" s="129" t="str">
        <f t="shared" si="51"/>
        <v/>
      </c>
      <c r="BF106" s="120"/>
      <c r="BG106" s="129" t="str">
        <f>IFERROR(RANK(BE106,$BE$3:$BE$502,0)+COUNTIF($BE$3:BE106,BE106)-1, "")</f>
        <v/>
      </c>
    </row>
    <row r="107" spans="1:59" x14ac:dyDescent="0.25">
      <c r="A107" s="44">
        <v>105</v>
      </c>
      <c r="B107" s="32" t="str">
        <f>IF('Birding Tally List'!D114="", "", 'Birding Tally List'!D114)</f>
        <v/>
      </c>
      <c r="C107" s="45">
        <f>IF('Birding Tally List'!G114="", 0, 'Birding Tally List'!G114)</f>
        <v>0</v>
      </c>
      <c r="D107" s="46">
        <f>IF('Birding Tally List'!H114="", 0, 'Birding Tally List'!H114)</f>
        <v>0</v>
      </c>
      <c r="E107" s="46">
        <f>IF('Birding Tally List'!I114="", 0, 'Birding Tally List'!I114)</f>
        <v>0</v>
      </c>
      <c r="F107" s="46">
        <f>IF('Birding Tally List'!J114="", 0, 'Birding Tally List'!J114)</f>
        <v>0</v>
      </c>
      <c r="G107" s="46">
        <f>IF('Birding Tally List'!K114="", 0, 'Birding Tally List'!K114)</f>
        <v>0</v>
      </c>
      <c r="H107" s="46">
        <f>IF('Birding Tally List'!L114="", 0, 'Birding Tally List'!L114)</f>
        <v>0</v>
      </c>
      <c r="I107" s="47">
        <f>IF('Birding Tally List'!M114="", 0, 'Birding Tally List'!M114)</f>
        <v>0</v>
      </c>
      <c r="J107" s="48">
        <f t="shared" si="42"/>
        <v>0</v>
      </c>
      <c r="L107" s="49" t="str">
        <f t="shared" si="43"/>
        <v/>
      </c>
      <c r="M107" s="48">
        <f t="shared" si="44"/>
        <v>0</v>
      </c>
      <c r="W107" s="52" t="str">
        <f t="shared" si="45"/>
        <v/>
      </c>
      <c r="X107" s="53" t="str">
        <f t="shared" si="41"/>
        <v/>
      </c>
      <c r="Z107" s="54">
        <f>RANK(M107,$M$3:$M$502,0)+COUNTIF($M$3:M107,M107)-1</f>
        <v>105</v>
      </c>
      <c r="AA107" s="44">
        <v>105</v>
      </c>
      <c r="AB107" s="44">
        <f t="shared" si="46"/>
        <v>105</v>
      </c>
      <c r="AC107" s="44" t="str">
        <f t="shared" si="47"/>
        <v/>
      </c>
      <c r="AD107" s="44"/>
      <c r="AE107" s="44" t="str">
        <f t="shared" si="48"/>
        <v/>
      </c>
      <c r="AF107" s="44" t="str">
        <f t="shared" si="49"/>
        <v/>
      </c>
      <c r="AH107" s="44" t="str">
        <f t="shared" si="52"/>
        <v/>
      </c>
      <c r="AJ107" s="44" t="str">
        <f>IF('Birding Tally List'!E114="", "", 'Birding Tally List'!E114)</f>
        <v/>
      </c>
      <c r="AV107" s="93" t="str">
        <f>IF('Birding Tally List'!F114="", "", 'Birding Tally List'!F114)</f>
        <v/>
      </c>
      <c r="AW107" s="93" t="str">
        <f t="shared" si="50"/>
        <v/>
      </c>
      <c r="AX107" s="119" t="str">
        <f t="shared" si="53"/>
        <v/>
      </c>
      <c r="AY107" s="120" t="str">
        <f t="shared" si="54"/>
        <v/>
      </c>
      <c r="AZ107" s="120" t="str">
        <f t="shared" si="55"/>
        <v/>
      </c>
      <c r="BA107" s="120" t="str">
        <f t="shared" si="56"/>
        <v/>
      </c>
      <c r="BB107" s="120" t="str">
        <f t="shared" si="57"/>
        <v/>
      </c>
      <c r="BC107" s="120" t="str">
        <f t="shared" si="58"/>
        <v/>
      </c>
      <c r="BD107" s="120" t="str">
        <f t="shared" si="59"/>
        <v/>
      </c>
      <c r="BE107" s="129" t="str">
        <f t="shared" si="51"/>
        <v/>
      </c>
      <c r="BF107" s="120"/>
      <c r="BG107" s="129" t="str">
        <f>IFERROR(RANK(BE107,$BE$3:$BE$502,0)+COUNTIF($BE$3:BE107,BE107)-1, "")</f>
        <v/>
      </c>
    </row>
    <row r="108" spans="1:59" x14ac:dyDescent="0.25">
      <c r="A108" s="44">
        <v>106</v>
      </c>
      <c r="B108" s="32" t="str">
        <f>IF('Birding Tally List'!D115="", "", 'Birding Tally List'!D115)</f>
        <v/>
      </c>
      <c r="C108" s="45">
        <f>IF('Birding Tally List'!G115="", 0, 'Birding Tally List'!G115)</f>
        <v>0</v>
      </c>
      <c r="D108" s="46">
        <f>IF('Birding Tally List'!H115="", 0, 'Birding Tally List'!H115)</f>
        <v>0</v>
      </c>
      <c r="E108" s="46">
        <f>IF('Birding Tally List'!I115="", 0, 'Birding Tally List'!I115)</f>
        <v>0</v>
      </c>
      <c r="F108" s="46">
        <f>IF('Birding Tally List'!J115="", 0, 'Birding Tally List'!J115)</f>
        <v>0</v>
      </c>
      <c r="G108" s="46">
        <f>IF('Birding Tally List'!K115="", 0, 'Birding Tally List'!K115)</f>
        <v>0</v>
      </c>
      <c r="H108" s="46">
        <f>IF('Birding Tally List'!L115="", 0, 'Birding Tally List'!L115)</f>
        <v>0</v>
      </c>
      <c r="I108" s="47">
        <f>IF('Birding Tally List'!M115="", 0, 'Birding Tally List'!M115)</f>
        <v>0</v>
      </c>
      <c r="J108" s="48">
        <f t="shared" si="42"/>
        <v>0</v>
      </c>
      <c r="L108" s="49" t="str">
        <f t="shared" si="43"/>
        <v/>
      </c>
      <c r="M108" s="48">
        <f t="shared" si="44"/>
        <v>0</v>
      </c>
      <c r="W108" s="52" t="str">
        <f t="shared" si="45"/>
        <v/>
      </c>
      <c r="X108" s="53" t="str">
        <f t="shared" si="41"/>
        <v/>
      </c>
      <c r="Z108" s="54">
        <f>RANK(M108,$M$3:$M$502,0)+COUNTIF($M$3:M108,M108)-1</f>
        <v>106</v>
      </c>
      <c r="AA108" s="44">
        <v>106</v>
      </c>
      <c r="AB108" s="44">
        <f t="shared" si="46"/>
        <v>106</v>
      </c>
      <c r="AC108" s="44" t="str">
        <f t="shared" si="47"/>
        <v/>
      </c>
      <c r="AD108" s="44"/>
      <c r="AE108" s="44" t="str">
        <f t="shared" si="48"/>
        <v/>
      </c>
      <c r="AF108" s="44" t="str">
        <f t="shared" si="49"/>
        <v/>
      </c>
      <c r="AH108" s="44" t="str">
        <f t="shared" si="52"/>
        <v/>
      </c>
      <c r="AJ108" s="44" t="str">
        <f>IF('Birding Tally List'!E115="", "", 'Birding Tally List'!E115)</f>
        <v/>
      </c>
      <c r="AV108" s="93" t="str">
        <f>IF('Birding Tally List'!F115="", "", 'Birding Tally List'!F115)</f>
        <v/>
      </c>
      <c r="AW108" s="93" t="str">
        <f t="shared" si="50"/>
        <v/>
      </c>
      <c r="AX108" s="119" t="str">
        <f t="shared" si="53"/>
        <v/>
      </c>
      <c r="AY108" s="120" t="str">
        <f t="shared" si="54"/>
        <v/>
      </c>
      <c r="AZ108" s="120" t="str">
        <f t="shared" si="55"/>
        <v/>
      </c>
      <c r="BA108" s="120" t="str">
        <f t="shared" si="56"/>
        <v/>
      </c>
      <c r="BB108" s="120" t="str">
        <f t="shared" si="57"/>
        <v/>
      </c>
      <c r="BC108" s="120" t="str">
        <f t="shared" si="58"/>
        <v/>
      </c>
      <c r="BD108" s="120" t="str">
        <f t="shared" si="59"/>
        <v/>
      </c>
      <c r="BE108" s="129" t="str">
        <f t="shared" si="51"/>
        <v/>
      </c>
      <c r="BF108" s="120"/>
      <c r="BG108" s="129" t="str">
        <f>IFERROR(RANK(BE108,$BE$3:$BE$502,0)+COUNTIF($BE$3:BE108,BE108)-1, "")</f>
        <v/>
      </c>
    </row>
    <row r="109" spans="1:59" x14ac:dyDescent="0.25">
      <c r="A109" s="44">
        <v>107</v>
      </c>
      <c r="B109" s="32" t="str">
        <f>IF('Birding Tally List'!D116="", "", 'Birding Tally List'!D116)</f>
        <v/>
      </c>
      <c r="C109" s="45">
        <f>IF('Birding Tally List'!G116="", 0, 'Birding Tally List'!G116)</f>
        <v>0</v>
      </c>
      <c r="D109" s="46">
        <f>IF('Birding Tally List'!H116="", 0, 'Birding Tally List'!H116)</f>
        <v>0</v>
      </c>
      <c r="E109" s="46">
        <f>IF('Birding Tally List'!I116="", 0, 'Birding Tally List'!I116)</f>
        <v>0</v>
      </c>
      <c r="F109" s="46">
        <f>IF('Birding Tally List'!J116="", 0, 'Birding Tally List'!J116)</f>
        <v>0</v>
      </c>
      <c r="G109" s="46">
        <f>IF('Birding Tally List'!K116="", 0, 'Birding Tally List'!K116)</f>
        <v>0</v>
      </c>
      <c r="H109" s="46">
        <f>IF('Birding Tally List'!L116="", 0, 'Birding Tally List'!L116)</f>
        <v>0</v>
      </c>
      <c r="I109" s="47">
        <f>IF('Birding Tally List'!M116="", 0, 'Birding Tally List'!M116)</f>
        <v>0</v>
      </c>
      <c r="J109" s="48">
        <f t="shared" si="42"/>
        <v>0</v>
      </c>
      <c r="L109" s="49" t="str">
        <f t="shared" si="43"/>
        <v/>
      </c>
      <c r="M109" s="48">
        <f t="shared" si="44"/>
        <v>0</v>
      </c>
      <c r="W109" s="52" t="str">
        <f t="shared" si="45"/>
        <v/>
      </c>
      <c r="X109" s="53" t="str">
        <f t="shared" si="41"/>
        <v/>
      </c>
      <c r="Z109" s="54">
        <f>RANK(M109,$M$3:$M$502,0)+COUNTIF($M$3:M109,M109)-1</f>
        <v>107</v>
      </c>
      <c r="AA109" s="44">
        <v>107</v>
      </c>
      <c r="AB109" s="44">
        <f t="shared" si="46"/>
        <v>107</v>
      </c>
      <c r="AC109" s="44" t="str">
        <f t="shared" si="47"/>
        <v/>
      </c>
      <c r="AD109" s="44"/>
      <c r="AE109" s="44" t="str">
        <f t="shared" si="48"/>
        <v/>
      </c>
      <c r="AF109" s="44" t="str">
        <f t="shared" si="49"/>
        <v/>
      </c>
      <c r="AH109" s="44" t="str">
        <f t="shared" si="52"/>
        <v/>
      </c>
      <c r="AJ109" s="44" t="str">
        <f>IF('Birding Tally List'!E116="", "", 'Birding Tally List'!E116)</f>
        <v/>
      </c>
      <c r="AV109" s="93" t="str">
        <f>IF('Birding Tally List'!F116="", "", 'Birding Tally List'!F116)</f>
        <v/>
      </c>
      <c r="AW109" s="93" t="str">
        <f t="shared" si="50"/>
        <v/>
      </c>
      <c r="AX109" s="119" t="str">
        <f t="shared" si="53"/>
        <v/>
      </c>
      <c r="AY109" s="120" t="str">
        <f t="shared" si="54"/>
        <v/>
      </c>
      <c r="AZ109" s="120" t="str">
        <f t="shared" si="55"/>
        <v/>
      </c>
      <c r="BA109" s="120" t="str">
        <f t="shared" si="56"/>
        <v/>
      </c>
      <c r="BB109" s="120" t="str">
        <f t="shared" si="57"/>
        <v/>
      </c>
      <c r="BC109" s="120" t="str">
        <f t="shared" si="58"/>
        <v/>
      </c>
      <c r="BD109" s="120" t="str">
        <f t="shared" si="59"/>
        <v/>
      </c>
      <c r="BE109" s="129" t="str">
        <f t="shared" si="51"/>
        <v/>
      </c>
      <c r="BF109" s="120"/>
      <c r="BG109" s="129" t="str">
        <f>IFERROR(RANK(BE109,$BE$3:$BE$502,0)+COUNTIF($BE$3:BE109,BE109)-1, "")</f>
        <v/>
      </c>
    </row>
    <row r="110" spans="1:59" x14ac:dyDescent="0.25">
      <c r="A110" s="44">
        <v>108</v>
      </c>
      <c r="B110" s="32" t="str">
        <f>IF('Birding Tally List'!D117="", "", 'Birding Tally List'!D117)</f>
        <v/>
      </c>
      <c r="C110" s="45">
        <f>IF('Birding Tally List'!G117="", 0, 'Birding Tally List'!G117)</f>
        <v>0</v>
      </c>
      <c r="D110" s="46">
        <f>IF('Birding Tally List'!H117="", 0, 'Birding Tally List'!H117)</f>
        <v>0</v>
      </c>
      <c r="E110" s="46">
        <f>IF('Birding Tally List'!I117="", 0, 'Birding Tally List'!I117)</f>
        <v>0</v>
      </c>
      <c r="F110" s="46">
        <f>IF('Birding Tally List'!J117="", 0, 'Birding Tally List'!J117)</f>
        <v>0</v>
      </c>
      <c r="G110" s="46">
        <f>IF('Birding Tally List'!K117="", 0, 'Birding Tally List'!K117)</f>
        <v>0</v>
      </c>
      <c r="H110" s="46">
        <f>IF('Birding Tally List'!L117="", 0, 'Birding Tally List'!L117)</f>
        <v>0</v>
      </c>
      <c r="I110" s="47">
        <f>IF('Birding Tally List'!M117="", 0, 'Birding Tally List'!M117)</f>
        <v>0</v>
      </c>
      <c r="J110" s="48">
        <f t="shared" si="42"/>
        <v>0</v>
      </c>
      <c r="L110" s="49" t="str">
        <f t="shared" si="43"/>
        <v/>
      </c>
      <c r="M110" s="48">
        <f t="shared" si="44"/>
        <v>0</v>
      </c>
      <c r="W110" s="52" t="str">
        <f t="shared" si="45"/>
        <v/>
      </c>
      <c r="X110" s="53" t="str">
        <f t="shared" si="41"/>
        <v/>
      </c>
      <c r="Z110" s="54">
        <f>RANK(M110,$M$3:$M$502,0)+COUNTIF($M$3:M110,M110)-1</f>
        <v>108</v>
      </c>
      <c r="AA110" s="44">
        <v>108</v>
      </c>
      <c r="AB110" s="44">
        <f t="shared" si="46"/>
        <v>108</v>
      </c>
      <c r="AC110" s="44" t="str">
        <f t="shared" si="47"/>
        <v/>
      </c>
      <c r="AD110" s="44"/>
      <c r="AE110" s="44" t="str">
        <f t="shared" si="48"/>
        <v/>
      </c>
      <c r="AF110" s="44" t="str">
        <f t="shared" si="49"/>
        <v/>
      </c>
      <c r="AH110" s="44" t="str">
        <f t="shared" si="52"/>
        <v/>
      </c>
      <c r="AJ110" s="44" t="str">
        <f>IF('Birding Tally List'!E117="", "", 'Birding Tally List'!E117)</f>
        <v/>
      </c>
      <c r="AV110" s="93" t="str">
        <f>IF('Birding Tally List'!F117="", "", 'Birding Tally List'!F117)</f>
        <v/>
      </c>
      <c r="AW110" s="93" t="str">
        <f t="shared" si="50"/>
        <v/>
      </c>
      <c r="AX110" s="119" t="str">
        <f t="shared" si="53"/>
        <v/>
      </c>
      <c r="AY110" s="120" t="str">
        <f t="shared" si="54"/>
        <v/>
      </c>
      <c r="AZ110" s="120" t="str">
        <f t="shared" si="55"/>
        <v/>
      </c>
      <c r="BA110" s="120" t="str">
        <f t="shared" si="56"/>
        <v/>
      </c>
      <c r="BB110" s="120" t="str">
        <f t="shared" si="57"/>
        <v/>
      </c>
      <c r="BC110" s="120" t="str">
        <f t="shared" si="58"/>
        <v/>
      </c>
      <c r="BD110" s="120" t="str">
        <f t="shared" si="59"/>
        <v/>
      </c>
      <c r="BE110" s="129" t="str">
        <f t="shared" si="51"/>
        <v/>
      </c>
      <c r="BF110" s="120"/>
      <c r="BG110" s="129" t="str">
        <f>IFERROR(RANK(BE110,$BE$3:$BE$502,0)+COUNTIF($BE$3:BE110,BE110)-1, "")</f>
        <v/>
      </c>
    </row>
    <row r="111" spans="1:59" x14ac:dyDescent="0.25">
      <c r="A111" s="44">
        <v>109</v>
      </c>
      <c r="B111" s="32" t="str">
        <f>IF('Birding Tally List'!D118="", "", 'Birding Tally List'!D118)</f>
        <v/>
      </c>
      <c r="C111" s="45">
        <f>IF('Birding Tally List'!G118="", 0, 'Birding Tally List'!G118)</f>
        <v>0</v>
      </c>
      <c r="D111" s="46">
        <f>IF('Birding Tally List'!H118="", 0, 'Birding Tally List'!H118)</f>
        <v>0</v>
      </c>
      <c r="E111" s="46">
        <f>IF('Birding Tally List'!I118="", 0, 'Birding Tally List'!I118)</f>
        <v>0</v>
      </c>
      <c r="F111" s="46">
        <f>IF('Birding Tally List'!J118="", 0, 'Birding Tally List'!J118)</f>
        <v>0</v>
      </c>
      <c r="G111" s="46">
        <f>IF('Birding Tally List'!K118="", 0, 'Birding Tally List'!K118)</f>
        <v>0</v>
      </c>
      <c r="H111" s="46">
        <f>IF('Birding Tally List'!L118="", 0, 'Birding Tally List'!L118)</f>
        <v>0</v>
      </c>
      <c r="I111" s="47">
        <f>IF('Birding Tally List'!M118="", 0, 'Birding Tally List'!M118)</f>
        <v>0</v>
      </c>
      <c r="J111" s="48">
        <f t="shared" si="42"/>
        <v>0</v>
      </c>
      <c r="L111" s="49" t="str">
        <f t="shared" si="43"/>
        <v/>
      </c>
      <c r="M111" s="48">
        <f t="shared" si="44"/>
        <v>0</v>
      </c>
      <c r="W111" s="52" t="str">
        <f t="shared" si="45"/>
        <v/>
      </c>
      <c r="X111" s="53" t="str">
        <f t="shared" si="41"/>
        <v/>
      </c>
      <c r="Z111" s="54">
        <f>RANK(M111,$M$3:$M$502,0)+COUNTIF($M$3:M111,M111)-1</f>
        <v>109</v>
      </c>
      <c r="AA111" s="44">
        <v>109</v>
      </c>
      <c r="AB111" s="44">
        <f t="shared" si="46"/>
        <v>109</v>
      </c>
      <c r="AC111" s="44" t="str">
        <f t="shared" si="47"/>
        <v/>
      </c>
      <c r="AD111" s="44"/>
      <c r="AE111" s="44" t="str">
        <f t="shared" si="48"/>
        <v/>
      </c>
      <c r="AF111" s="44" t="str">
        <f t="shared" si="49"/>
        <v/>
      </c>
      <c r="AH111" s="44" t="str">
        <f t="shared" si="52"/>
        <v/>
      </c>
      <c r="AJ111" s="44" t="str">
        <f>IF('Birding Tally List'!E118="", "", 'Birding Tally List'!E118)</f>
        <v/>
      </c>
      <c r="AV111" s="93" t="str">
        <f>IF('Birding Tally List'!F118="", "", 'Birding Tally List'!F118)</f>
        <v/>
      </c>
      <c r="AW111" s="93" t="str">
        <f t="shared" si="50"/>
        <v/>
      </c>
      <c r="AX111" s="119" t="str">
        <f t="shared" si="53"/>
        <v/>
      </c>
      <c r="AY111" s="120" t="str">
        <f t="shared" si="54"/>
        <v/>
      </c>
      <c r="AZ111" s="120" t="str">
        <f t="shared" si="55"/>
        <v/>
      </c>
      <c r="BA111" s="120" t="str">
        <f t="shared" si="56"/>
        <v/>
      </c>
      <c r="BB111" s="120" t="str">
        <f t="shared" si="57"/>
        <v/>
      </c>
      <c r="BC111" s="120" t="str">
        <f t="shared" si="58"/>
        <v/>
      </c>
      <c r="BD111" s="120" t="str">
        <f t="shared" si="59"/>
        <v/>
      </c>
      <c r="BE111" s="129" t="str">
        <f t="shared" si="51"/>
        <v/>
      </c>
      <c r="BF111" s="120"/>
      <c r="BG111" s="129" t="str">
        <f>IFERROR(RANK(BE111,$BE$3:$BE$502,0)+COUNTIF($BE$3:BE111,BE111)-1, "")</f>
        <v/>
      </c>
    </row>
    <row r="112" spans="1:59" x14ac:dyDescent="0.25">
      <c r="A112" s="44">
        <v>110</v>
      </c>
      <c r="B112" s="32" t="str">
        <f>IF('Birding Tally List'!D119="", "", 'Birding Tally List'!D119)</f>
        <v/>
      </c>
      <c r="C112" s="45">
        <f>IF('Birding Tally List'!G119="", 0, 'Birding Tally List'!G119)</f>
        <v>0</v>
      </c>
      <c r="D112" s="46">
        <f>IF('Birding Tally List'!H119="", 0, 'Birding Tally List'!H119)</f>
        <v>0</v>
      </c>
      <c r="E112" s="46">
        <f>IF('Birding Tally List'!I119="", 0, 'Birding Tally List'!I119)</f>
        <v>0</v>
      </c>
      <c r="F112" s="46">
        <f>IF('Birding Tally List'!J119="", 0, 'Birding Tally List'!J119)</f>
        <v>0</v>
      </c>
      <c r="G112" s="46">
        <f>IF('Birding Tally List'!K119="", 0, 'Birding Tally List'!K119)</f>
        <v>0</v>
      </c>
      <c r="H112" s="46">
        <f>IF('Birding Tally List'!L119="", 0, 'Birding Tally List'!L119)</f>
        <v>0</v>
      </c>
      <c r="I112" s="47">
        <f>IF('Birding Tally List'!M119="", 0, 'Birding Tally List'!M119)</f>
        <v>0</v>
      </c>
      <c r="J112" s="48">
        <f t="shared" si="42"/>
        <v>0</v>
      </c>
      <c r="L112" s="49" t="str">
        <f t="shared" si="43"/>
        <v/>
      </c>
      <c r="M112" s="48">
        <f t="shared" si="44"/>
        <v>0</v>
      </c>
      <c r="W112" s="52" t="str">
        <f t="shared" si="45"/>
        <v/>
      </c>
      <c r="X112" s="53" t="str">
        <f t="shared" si="41"/>
        <v/>
      </c>
      <c r="Z112" s="54">
        <f>RANK(M112,$M$3:$M$502,0)+COUNTIF($M$3:M112,M112)-1</f>
        <v>110</v>
      </c>
      <c r="AA112" s="44">
        <v>110</v>
      </c>
      <c r="AB112" s="44">
        <f t="shared" si="46"/>
        <v>110</v>
      </c>
      <c r="AC112" s="44" t="str">
        <f t="shared" si="47"/>
        <v/>
      </c>
      <c r="AD112" s="44"/>
      <c r="AE112" s="44" t="str">
        <f t="shared" si="48"/>
        <v/>
      </c>
      <c r="AF112" s="44" t="str">
        <f t="shared" si="49"/>
        <v/>
      </c>
      <c r="AH112" s="44" t="str">
        <f t="shared" si="52"/>
        <v/>
      </c>
      <c r="AJ112" s="44" t="str">
        <f>IF('Birding Tally List'!E119="", "", 'Birding Tally List'!E119)</f>
        <v/>
      </c>
      <c r="AV112" s="93" t="str">
        <f>IF('Birding Tally List'!F119="", "", 'Birding Tally List'!F119)</f>
        <v/>
      </c>
      <c r="AW112" s="93" t="str">
        <f t="shared" si="50"/>
        <v/>
      </c>
      <c r="AX112" s="119" t="str">
        <f t="shared" si="53"/>
        <v/>
      </c>
      <c r="AY112" s="120" t="str">
        <f t="shared" si="54"/>
        <v/>
      </c>
      <c r="AZ112" s="120" t="str">
        <f t="shared" si="55"/>
        <v/>
      </c>
      <c r="BA112" s="120" t="str">
        <f t="shared" si="56"/>
        <v/>
      </c>
      <c r="BB112" s="120" t="str">
        <f t="shared" si="57"/>
        <v/>
      </c>
      <c r="BC112" s="120" t="str">
        <f t="shared" si="58"/>
        <v/>
      </c>
      <c r="BD112" s="120" t="str">
        <f t="shared" si="59"/>
        <v/>
      </c>
      <c r="BE112" s="129" t="str">
        <f t="shared" si="51"/>
        <v/>
      </c>
      <c r="BF112" s="120"/>
      <c r="BG112" s="129" t="str">
        <f>IFERROR(RANK(BE112,$BE$3:$BE$502,0)+COUNTIF($BE$3:BE112,BE112)-1, "")</f>
        <v/>
      </c>
    </row>
    <row r="113" spans="1:59" x14ac:dyDescent="0.25">
      <c r="A113" s="44">
        <v>111</v>
      </c>
      <c r="B113" s="32" t="str">
        <f>IF('Birding Tally List'!D120="", "", 'Birding Tally List'!D120)</f>
        <v/>
      </c>
      <c r="C113" s="45">
        <f>IF('Birding Tally List'!G120="", 0, 'Birding Tally List'!G120)</f>
        <v>0</v>
      </c>
      <c r="D113" s="46">
        <f>IF('Birding Tally List'!H120="", 0, 'Birding Tally List'!H120)</f>
        <v>0</v>
      </c>
      <c r="E113" s="46">
        <f>IF('Birding Tally List'!I120="", 0, 'Birding Tally List'!I120)</f>
        <v>0</v>
      </c>
      <c r="F113" s="46">
        <f>IF('Birding Tally List'!J120="", 0, 'Birding Tally List'!J120)</f>
        <v>0</v>
      </c>
      <c r="G113" s="46">
        <f>IF('Birding Tally List'!K120="", 0, 'Birding Tally List'!K120)</f>
        <v>0</v>
      </c>
      <c r="H113" s="46">
        <f>IF('Birding Tally List'!L120="", 0, 'Birding Tally List'!L120)</f>
        <v>0</v>
      </c>
      <c r="I113" s="47">
        <f>IF('Birding Tally List'!M120="", 0, 'Birding Tally List'!M120)</f>
        <v>0</v>
      </c>
      <c r="J113" s="48">
        <f t="shared" si="42"/>
        <v>0</v>
      </c>
      <c r="L113" s="49" t="str">
        <f t="shared" si="43"/>
        <v/>
      </c>
      <c r="M113" s="48">
        <f t="shared" si="44"/>
        <v>0</v>
      </c>
      <c r="W113" s="52" t="str">
        <f t="shared" si="45"/>
        <v/>
      </c>
      <c r="X113" s="53" t="str">
        <f t="shared" si="41"/>
        <v/>
      </c>
      <c r="Z113" s="54">
        <f>RANK(M113,$M$3:$M$502,0)+COUNTIF($M$3:M113,M113)-1</f>
        <v>111</v>
      </c>
      <c r="AA113" s="44">
        <v>111</v>
      </c>
      <c r="AB113" s="44">
        <f t="shared" si="46"/>
        <v>111</v>
      </c>
      <c r="AC113" s="44" t="str">
        <f t="shared" si="47"/>
        <v/>
      </c>
      <c r="AD113" s="44"/>
      <c r="AE113" s="44" t="str">
        <f t="shared" si="48"/>
        <v/>
      </c>
      <c r="AF113" s="44" t="str">
        <f t="shared" si="49"/>
        <v/>
      </c>
      <c r="AH113" s="44" t="str">
        <f t="shared" si="52"/>
        <v/>
      </c>
      <c r="AJ113" s="44" t="str">
        <f>IF('Birding Tally List'!E120="", "", 'Birding Tally List'!E120)</f>
        <v/>
      </c>
      <c r="AV113" s="93" t="str">
        <f>IF('Birding Tally List'!F120="", "", 'Birding Tally List'!F120)</f>
        <v/>
      </c>
      <c r="AW113" s="93" t="str">
        <f t="shared" si="50"/>
        <v/>
      </c>
      <c r="AX113" s="119" t="str">
        <f t="shared" si="53"/>
        <v/>
      </c>
      <c r="AY113" s="120" t="str">
        <f t="shared" si="54"/>
        <v/>
      </c>
      <c r="AZ113" s="120" t="str">
        <f t="shared" si="55"/>
        <v/>
      </c>
      <c r="BA113" s="120" t="str">
        <f t="shared" si="56"/>
        <v/>
      </c>
      <c r="BB113" s="120" t="str">
        <f t="shared" si="57"/>
        <v/>
      </c>
      <c r="BC113" s="120" t="str">
        <f t="shared" si="58"/>
        <v/>
      </c>
      <c r="BD113" s="120" t="str">
        <f t="shared" si="59"/>
        <v/>
      </c>
      <c r="BE113" s="129" t="str">
        <f t="shared" si="51"/>
        <v/>
      </c>
      <c r="BF113" s="120"/>
      <c r="BG113" s="129" t="str">
        <f>IFERROR(RANK(BE113,$BE$3:$BE$502,0)+COUNTIF($BE$3:BE113,BE113)-1, "")</f>
        <v/>
      </c>
    </row>
    <row r="114" spans="1:59" x14ac:dyDescent="0.25">
      <c r="A114" s="44">
        <v>112</v>
      </c>
      <c r="B114" s="32" t="str">
        <f>IF('Birding Tally List'!D121="", "", 'Birding Tally List'!D121)</f>
        <v/>
      </c>
      <c r="C114" s="45">
        <f>IF('Birding Tally List'!G121="", 0, 'Birding Tally List'!G121)</f>
        <v>0</v>
      </c>
      <c r="D114" s="46">
        <f>IF('Birding Tally List'!H121="", 0, 'Birding Tally List'!H121)</f>
        <v>0</v>
      </c>
      <c r="E114" s="46">
        <f>IF('Birding Tally List'!I121="", 0, 'Birding Tally List'!I121)</f>
        <v>0</v>
      </c>
      <c r="F114" s="46">
        <f>IF('Birding Tally List'!J121="", 0, 'Birding Tally List'!J121)</f>
        <v>0</v>
      </c>
      <c r="G114" s="46">
        <f>IF('Birding Tally List'!K121="", 0, 'Birding Tally List'!K121)</f>
        <v>0</v>
      </c>
      <c r="H114" s="46">
        <f>IF('Birding Tally List'!L121="", 0, 'Birding Tally List'!L121)</f>
        <v>0</v>
      </c>
      <c r="I114" s="47">
        <f>IF('Birding Tally List'!M121="", 0, 'Birding Tally List'!M121)</f>
        <v>0</v>
      </c>
      <c r="J114" s="48">
        <f t="shared" si="42"/>
        <v>0</v>
      </c>
      <c r="L114" s="49" t="str">
        <f t="shared" si="43"/>
        <v/>
      </c>
      <c r="M114" s="48">
        <f t="shared" si="44"/>
        <v>0</v>
      </c>
      <c r="W114" s="52" t="str">
        <f t="shared" si="45"/>
        <v/>
      </c>
      <c r="X114" s="53" t="str">
        <f t="shared" si="41"/>
        <v/>
      </c>
      <c r="Z114" s="54">
        <f>RANK(M114,$M$3:$M$502,0)+COUNTIF($M$3:M114,M114)-1</f>
        <v>112</v>
      </c>
      <c r="AA114" s="44">
        <v>112</v>
      </c>
      <c r="AB114" s="44">
        <f t="shared" si="46"/>
        <v>112</v>
      </c>
      <c r="AC114" s="44" t="str">
        <f t="shared" si="47"/>
        <v/>
      </c>
      <c r="AD114" s="44"/>
      <c r="AE114" s="44" t="str">
        <f t="shared" si="48"/>
        <v/>
      </c>
      <c r="AF114" s="44" t="str">
        <f t="shared" si="49"/>
        <v/>
      </c>
      <c r="AH114" s="44" t="str">
        <f t="shared" si="52"/>
        <v/>
      </c>
      <c r="AJ114" s="44" t="str">
        <f>IF('Birding Tally List'!E121="", "", 'Birding Tally List'!E121)</f>
        <v/>
      </c>
      <c r="AV114" s="93" t="str">
        <f>IF('Birding Tally List'!F121="", "", 'Birding Tally List'!F121)</f>
        <v/>
      </c>
      <c r="AW114" s="93" t="str">
        <f t="shared" si="50"/>
        <v/>
      </c>
      <c r="AX114" s="119" t="str">
        <f t="shared" si="53"/>
        <v/>
      </c>
      <c r="AY114" s="120" t="str">
        <f t="shared" si="54"/>
        <v/>
      </c>
      <c r="AZ114" s="120" t="str">
        <f t="shared" si="55"/>
        <v/>
      </c>
      <c r="BA114" s="120" t="str">
        <f t="shared" si="56"/>
        <v/>
      </c>
      <c r="BB114" s="120" t="str">
        <f t="shared" si="57"/>
        <v/>
      </c>
      <c r="BC114" s="120" t="str">
        <f t="shared" si="58"/>
        <v/>
      </c>
      <c r="BD114" s="120" t="str">
        <f t="shared" si="59"/>
        <v/>
      </c>
      <c r="BE114" s="129" t="str">
        <f t="shared" si="51"/>
        <v/>
      </c>
      <c r="BF114" s="120"/>
      <c r="BG114" s="129" t="str">
        <f>IFERROR(RANK(BE114,$BE$3:$BE$502,0)+COUNTIF($BE$3:BE114,BE114)-1, "")</f>
        <v/>
      </c>
    </row>
    <row r="115" spans="1:59" x14ac:dyDescent="0.25">
      <c r="A115" s="44">
        <v>113</v>
      </c>
      <c r="B115" s="32" t="str">
        <f>IF('Birding Tally List'!D122="", "", 'Birding Tally List'!D122)</f>
        <v/>
      </c>
      <c r="C115" s="45">
        <f>IF('Birding Tally List'!G122="", 0, 'Birding Tally List'!G122)</f>
        <v>0</v>
      </c>
      <c r="D115" s="46">
        <f>IF('Birding Tally List'!H122="", 0, 'Birding Tally List'!H122)</f>
        <v>0</v>
      </c>
      <c r="E115" s="46">
        <f>IF('Birding Tally List'!I122="", 0, 'Birding Tally List'!I122)</f>
        <v>0</v>
      </c>
      <c r="F115" s="46">
        <f>IF('Birding Tally List'!J122="", 0, 'Birding Tally List'!J122)</f>
        <v>0</v>
      </c>
      <c r="G115" s="46">
        <f>IF('Birding Tally List'!K122="", 0, 'Birding Tally List'!K122)</f>
        <v>0</v>
      </c>
      <c r="H115" s="46">
        <f>IF('Birding Tally List'!L122="", 0, 'Birding Tally List'!L122)</f>
        <v>0</v>
      </c>
      <c r="I115" s="47">
        <f>IF('Birding Tally List'!M122="", 0, 'Birding Tally List'!M122)</f>
        <v>0</v>
      </c>
      <c r="J115" s="48">
        <f t="shared" si="42"/>
        <v>0</v>
      </c>
      <c r="L115" s="49" t="str">
        <f t="shared" si="43"/>
        <v/>
      </c>
      <c r="M115" s="48">
        <f t="shared" si="44"/>
        <v>0</v>
      </c>
      <c r="W115" s="52" t="str">
        <f t="shared" si="45"/>
        <v/>
      </c>
      <c r="X115" s="53" t="str">
        <f t="shared" si="41"/>
        <v/>
      </c>
      <c r="Z115" s="54">
        <f>RANK(M115,$M$3:$M$502,0)+COUNTIF($M$3:M115,M115)-1</f>
        <v>113</v>
      </c>
      <c r="AA115" s="44">
        <v>113</v>
      </c>
      <c r="AB115" s="44">
        <f t="shared" si="46"/>
        <v>113</v>
      </c>
      <c r="AC115" s="44" t="str">
        <f t="shared" si="47"/>
        <v/>
      </c>
      <c r="AD115" s="44"/>
      <c r="AE115" s="44" t="str">
        <f t="shared" si="48"/>
        <v/>
      </c>
      <c r="AF115" s="44" t="str">
        <f t="shared" si="49"/>
        <v/>
      </c>
      <c r="AH115" s="44" t="str">
        <f t="shared" si="52"/>
        <v/>
      </c>
      <c r="AJ115" s="44" t="str">
        <f>IF('Birding Tally List'!E122="", "", 'Birding Tally List'!E122)</f>
        <v/>
      </c>
      <c r="AV115" s="93" t="str">
        <f>IF('Birding Tally List'!F122="", "", 'Birding Tally List'!F122)</f>
        <v/>
      </c>
      <c r="AW115" s="93" t="str">
        <f t="shared" si="50"/>
        <v/>
      </c>
      <c r="AX115" s="119" t="str">
        <f t="shared" si="53"/>
        <v/>
      </c>
      <c r="AY115" s="120" t="str">
        <f t="shared" si="54"/>
        <v/>
      </c>
      <c r="AZ115" s="120" t="str">
        <f t="shared" si="55"/>
        <v/>
      </c>
      <c r="BA115" s="120" t="str">
        <f t="shared" si="56"/>
        <v/>
      </c>
      <c r="BB115" s="120" t="str">
        <f t="shared" si="57"/>
        <v/>
      </c>
      <c r="BC115" s="120" t="str">
        <f t="shared" si="58"/>
        <v/>
      </c>
      <c r="BD115" s="120" t="str">
        <f t="shared" si="59"/>
        <v/>
      </c>
      <c r="BE115" s="129" t="str">
        <f t="shared" si="51"/>
        <v/>
      </c>
      <c r="BF115" s="120"/>
      <c r="BG115" s="129" t="str">
        <f>IFERROR(RANK(BE115,$BE$3:$BE$502,0)+COUNTIF($BE$3:BE115,BE115)-1, "")</f>
        <v/>
      </c>
    </row>
    <row r="116" spans="1:59" x14ac:dyDescent="0.25">
      <c r="A116" s="44">
        <v>114</v>
      </c>
      <c r="B116" s="32" t="str">
        <f>IF('Birding Tally List'!D123="", "", 'Birding Tally List'!D123)</f>
        <v/>
      </c>
      <c r="C116" s="45">
        <f>IF('Birding Tally List'!G123="", 0, 'Birding Tally List'!G123)</f>
        <v>0</v>
      </c>
      <c r="D116" s="46">
        <f>IF('Birding Tally List'!H123="", 0, 'Birding Tally List'!H123)</f>
        <v>0</v>
      </c>
      <c r="E116" s="46">
        <f>IF('Birding Tally List'!I123="", 0, 'Birding Tally List'!I123)</f>
        <v>0</v>
      </c>
      <c r="F116" s="46">
        <f>IF('Birding Tally List'!J123="", 0, 'Birding Tally List'!J123)</f>
        <v>0</v>
      </c>
      <c r="G116" s="46">
        <f>IF('Birding Tally List'!K123="", 0, 'Birding Tally List'!K123)</f>
        <v>0</v>
      </c>
      <c r="H116" s="46">
        <f>IF('Birding Tally List'!L123="", 0, 'Birding Tally List'!L123)</f>
        <v>0</v>
      </c>
      <c r="I116" s="47">
        <f>IF('Birding Tally List'!M123="", 0, 'Birding Tally List'!M123)</f>
        <v>0</v>
      </c>
      <c r="J116" s="48">
        <f t="shared" si="42"/>
        <v>0</v>
      </c>
      <c r="L116" s="49" t="str">
        <f t="shared" si="43"/>
        <v/>
      </c>
      <c r="M116" s="48">
        <f t="shared" si="44"/>
        <v>0</v>
      </c>
      <c r="W116" s="52" t="str">
        <f t="shared" si="45"/>
        <v/>
      </c>
      <c r="X116" s="53" t="str">
        <f t="shared" si="41"/>
        <v/>
      </c>
      <c r="Z116" s="54">
        <f>RANK(M116,$M$3:$M$502,0)+COUNTIF($M$3:M116,M116)-1</f>
        <v>114</v>
      </c>
      <c r="AA116" s="44">
        <v>114</v>
      </c>
      <c r="AB116" s="44">
        <f t="shared" si="46"/>
        <v>114</v>
      </c>
      <c r="AC116" s="44" t="str">
        <f t="shared" si="47"/>
        <v/>
      </c>
      <c r="AD116" s="44"/>
      <c r="AE116" s="44" t="str">
        <f t="shared" si="48"/>
        <v/>
      </c>
      <c r="AF116" s="44" t="str">
        <f t="shared" si="49"/>
        <v/>
      </c>
      <c r="AH116" s="44" t="str">
        <f t="shared" si="52"/>
        <v/>
      </c>
      <c r="AJ116" s="44" t="str">
        <f>IF('Birding Tally List'!E123="", "", 'Birding Tally List'!E123)</f>
        <v/>
      </c>
      <c r="AV116" s="93" t="str">
        <f>IF('Birding Tally List'!F123="", "", 'Birding Tally List'!F123)</f>
        <v/>
      </c>
      <c r="AW116" s="93" t="str">
        <f t="shared" si="50"/>
        <v/>
      </c>
      <c r="AX116" s="119" t="str">
        <f t="shared" si="53"/>
        <v/>
      </c>
      <c r="AY116" s="120" t="str">
        <f t="shared" si="54"/>
        <v/>
      </c>
      <c r="AZ116" s="120" t="str">
        <f t="shared" si="55"/>
        <v/>
      </c>
      <c r="BA116" s="120" t="str">
        <f t="shared" si="56"/>
        <v/>
      </c>
      <c r="BB116" s="120" t="str">
        <f t="shared" si="57"/>
        <v/>
      </c>
      <c r="BC116" s="120" t="str">
        <f t="shared" si="58"/>
        <v/>
      </c>
      <c r="BD116" s="120" t="str">
        <f t="shared" si="59"/>
        <v/>
      </c>
      <c r="BE116" s="129" t="str">
        <f t="shared" si="51"/>
        <v/>
      </c>
      <c r="BF116" s="120"/>
      <c r="BG116" s="129" t="str">
        <f>IFERROR(RANK(BE116,$BE$3:$BE$502,0)+COUNTIF($BE$3:BE116,BE116)-1, "")</f>
        <v/>
      </c>
    </row>
    <row r="117" spans="1:59" x14ac:dyDescent="0.25">
      <c r="A117" s="44">
        <v>115</v>
      </c>
      <c r="B117" s="32" t="str">
        <f>IF('Birding Tally List'!D124="", "", 'Birding Tally List'!D124)</f>
        <v/>
      </c>
      <c r="C117" s="45">
        <f>IF('Birding Tally List'!G124="", 0, 'Birding Tally List'!G124)</f>
        <v>0</v>
      </c>
      <c r="D117" s="46">
        <f>IF('Birding Tally List'!H124="", 0, 'Birding Tally List'!H124)</f>
        <v>0</v>
      </c>
      <c r="E117" s="46">
        <f>IF('Birding Tally List'!I124="", 0, 'Birding Tally List'!I124)</f>
        <v>0</v>
      </c>
      <c r="F117" s="46">
        <f>IF('Birding Tally List'!J124="", 0, 'Birding Tally List'!J124)</f>
        <v>0</v>
      </c>
      <c r="G117" s="46">
        <f>IF('Birding Tally List'!K124="", 0, 'Birding Tally List'!K124)</f>
        <v>0</v>
      </c>
      <c r="H117" s="46">
        <f>IF('Birding Tally List'!L124="", 0, 'Birding Tally List'!L124)</f>
        <v>0</v>
      </c>
      <c r="I117" s="47">
        <f>IF('Birding Tally List'!M124="", 0, 'Birding Tally List'!M124)</f>
        <v>0</v>
      </c>
      <c r="J117" s="48">
        <f t="shared" si="42"/>
        <v>0</v>
      </c>
      <c r="L117" s="49" t="str">
        <f t="shared" si="43"/>
        <v/>
      </c>
      <c r="M117" s="48">
        <f t="shared" si="44"/>
        <v>0</v>
      </c>
      <c r="W117" s="52" t="str">
        <f t="shared" si="45"/>
        <v/>
      </c>
      <c r="X117" s="53" t="str">
        <f t="shared" si="41"/>
        <v/>
      </c>
      <c r="Z117" s="54">
        <f>RANK(M117,$M$3:$M$502,0)+COUNTIF($M$3:M117,M117)-1</f>
        <v>115</v>
      </c>
      <c r="AA117" s="44">
        <v>115</v>
      </c>
      <c r="AB117" s="44">
        <f t="shared" si="46"/>
        <v>115</v>
      </c>
      <c r="AC117" s="44" t="str">
        <f t="shared" si="47"/>
        <v/>
      </c>
      <c r="AD117" s="44"/>
      <c r="AE117" s="44" t="str">
        <f t="shared" si="48"/>
        <v/>
      </c>
      <c r="AF117" s="44" t="str">
        <f t="shared" si="49"/>
        <v/>
      </c>
      <c r="AH117" s="44" t="str">
        <f t="shared" si="52"/>
        <v/>
      </c>
      <c r="AJ117" s="44" t="str">
        <f>IF('Birding Tally List'!E124="", "", 'Birding Tally List'!E124)</f>
        <v/>
      </c>
      <c r="AV117" s="93" t="str">
        <f>IF('Birding Tally List'!F124="", "", 'Birding Tally List'!F124)</f>
        <v/>
      </c>
      <c r="AW117" s="93" t="str">
        <f t="shared" si="50"/>
        <v/>
      </c>
      <c r="AX117" s="119" t="str">
        <f t="shared" si="53"/>
        <v/>
      </c>
      <c r="AY117" s="120" t="str">
        <f t="shared" si="54"/>
        <v/>
      </c>
      <c r="AZ117" s="120" t="str">
        <f t="shared" si="55"/>
        <v/>
      </c>
      <c r="BA117" s="120" t="str">
        <f t="shared" si="56"/>
        <v/>
      </c>
      <c r="BB117" s="120" t="str">
        <f t="shared" si="57"/>
        <v/>
      </c>
      <c r="BC117" s="120" t="str">
        <f t="shared" si="58"/>
        <v/>
      </c>
      <c r="BD117" s="120" t="str">
        <f t="shared" si="59"/>
        <v/>
      </c>
      <c r="BE117" s="129" t="str">
        <f t="shared" si="51"/>
        <v/>
      </c>
      <c r="BF117" s="120"/>
      <c r="BG117" s="129" t="str">
        <f>IFERROR(RANK(BE117,$BE$3:$BE$502,0)+COUNTIF($BE$3:BE117,BE117)-1, "")</f>
        <v/>
      </c>
    </row>
    <row r="118" spans="1:59" x14ac:dyDescent="0.25">
      <c r="A118" s="44">
        <v>116</v>
      </c>
      <c r="B118" s="32" t="str">
        <f>IF('Birding Tally List'!D125="", "", 'Birding Tally List'!D125)</f>
        <v/>
      </c>
      <c r="C118" s="45">
        <f>IF('Birding Tally List'!G125="", 0, 'Birding Tally List'!G125)</f>
        <v>0</v>
      </c>
      <c r="D118" s="46">
        <f>IF('Birding Tally List'!H125="", 0, 'Birding Tally List'!H125)</f>
        <v>0</v>
      </c>
      <c r="E118" s="46">
        <f>IF('Birding Tally List'!I125="", 0, 'Birding Tally List'!I125)</f>
        <v>0</v>
      </c>
      <c r="F118" s="46">
        <f>IF('Birding Tally List'!J125="", 0, 'Birding Tally List'!J125)</f>
        <v>0</v>
      </c>
      <c r="G118" s="46">
        <f>IF('Birding Tally List'!K125="", 0, 'Birding Tally List'!K125)</f>
        <v>0</v>
      </c>
      <c r="H118" s="46">
        <f>IF('Birding Tally List'!L125="", 0, 'Birding Tally List'!L125)</f>
        <v>0</v>
      </c>
      <c r="I118" s="47">
        <f>IF('Birding Tally List'!M125="", 0, 'Birding Tally List'!M125)</f>
        <v>0</v>
      </c>
      <c r="J118" s="48">
        <f t="shared" si="42"/>
        <v>0</v>
      </c>
      <c r="L118" s="49" t="str">
        <f t="shared" si="43"/>
        <v/>
      </c>
      <c r="M118" s="48">
        <f t="shared" si="44"/>
        <v>0</v>
      </c>
      <c r="W118" s="52" t="str">
        <f t="shared" si="45"/>
        <v/>
      </c>
      <c r="X118" s="53" t="str">
        <f t="shared" si="41"/>
        <v/>
      </c>
      <c r="Z118" s="54">
        <f>RANK(M118,$M$3:$M$502,0)+COUNTIF($M$3:M118,M118)-1</f>
        <v>116</v>
      </c>
      <c r="AA118" s="44">
        <v>116</v>
      </c>
      <c r="AB118" s="44">
        <f t="shared" si="46"/>
        <v>116</v>
      </c>
      <c r="AC118" s="44" t="str">
        <f t="shared" si="47"/>
        <v/>
      </c>
      <c r="AD118" s="44"/>
      <c r="AE118" s="44" t="str">
        <f t="shared" si="48"/>
        <v/>
      </c>
      <c r="AF118" s="44" t="str">
        <f t="shared" si="49"/>
        <v/>
      </c>
      <c r="AH118" s="44" t="str">
        <f t="shared" si="52"/>
        <v/>
      </c>
      <c r="AJ118" s="44" t="str">
        <f>IF('Birding Tally List'!E125="", "", 'Birding Tally List'!E125)</f>
        <v/>
      </c>
      <c r="AV118" s="93" t="str">
        <f>IF('Birding Tally List'!F125="", "", 'Birding Tally List'!F125)</f>
        <v/>
      </c>
      <c r="AW118" s="93" t="str">
        <f t="shared" si="50"/>
        <v/>
      </c>
      <c r="AX118" s="119" t="str">
        <f t="shared" si="53"/>
        <v/>
      </c>
      <c r="AY118" s="120" t="str">
        <f t="shared" si="54"/>
        <v/>
      </c>
      <c r="AZ118" s="120" t="str">
        <f t="shared" si="55"/>
        <v/>
      </c>
      <c r="BA118" s="120" t="str">
        <f t="shared" si="56"/>
        <v/>
      </c>
      <c r="BB118" s="120" t="str">
        <f t="shared" si="57"/>
        <v/>
      </c>
      <c r="BC118" s="120" t="str">
        <f t="shared" si="58"/>
        <v/>
      </c>
      <c r="BD118" s="120" t="str">
        <f t="shared" si="59"/>
        <v/>
      </c>
      <c r="BE118" s="129" t="str">
        <f t="shared" si="51"/>
        <v/>
      </c>
      <c r="BF118" s="120"/>
      <c r="BG118" s="129" t="str">
        <f>IFERROR(RANK(BE118,$BE$3:$BE$502,0)+COUNTIF($BE$3:BE118,BE118)-1, "")</f>
        <v/>
      </c>
    </row>
    <row r="119" spans="1:59" x14ac:dyDescent="0.25">
      <c r="A119" s="44">
        <v>117</v>
      </c>
      <c r="B119" s="32" t="str">
        <f>IF('Birding Tally List'!D126="", "", 'Birding Tally List'!D126)</f>
        <v/>
      </c>
      <c r="C119" s="45">
        <f>IF('Birding Tally List'!G126="", 0, 'Birding Tally List'!G126)</f>
        <v>0</v>
      </c>
      <c r="D119" s="46">
        <f>IF('Birding Tally List'!H126="", 0, 'Birding Tally List'!H126)</f>
        <v>0</v>
      </c>
      <c r="E119" s="46">
        <f>IF('Birding Tally List'!I126="", 0, 'Birding Tally List'!I126)</f>
        <v>0</v>
      </c>
      <c r="F119" s="46">
        <f>IF('Birding Tally List'!J126="", 0, 'Birding Tally List'!J126)</f>
        <v>0</v>
      </c>
      <c r="G119" s="46">
        <f>IF('Birding Tally List'!K126="", 0, 'Birding Tally List'!K126)</f>
        <v>0</v>
      </c>
      <c r="H119" s="46">
        <f>IF('Birding Tally List'!L126="", 0, 'Birding Tally List'!L126)</f>
        <v>0</v>
      </c>
      <c r="I119" s="47">
        <f>IF('Birding Tally List'!M126="", 0, 'Birding Tally List'!M126)</f>
        <v>0</v>
      </c>
      <c r="J119" s="48">
        <f t="shared" si="42"/>
        <v>0</v>
      </c>
      <c r="L119" s="49" t="str">
        <f t="shared" si="43"/>
        <v/>
      </c>
      <c r="M119" s="48">
        <f t="shared" si="44"/>
        <v>0</v>
      </c>
      <c r="W119" s="52" t="str">
        <f t="shared" si="45"/>
        <v/>
      </c>
      <c r="X119" s="53" t="str">
        <f t="shared" si="41"/>
        <v/>
      </c>
      <c r="Z119" s="54">
        <f>RANK(M119,$M$3:$M$502,0)+COUNTIF($M$3:M119,M119)-1</f>
        <v>117</v>
      </c>
      <c r="AA119" s="44">
        <v>117</v>
      </c>
      <c r="AB119" s="44">
        <f t="shared" si="46"/>
        <v>117</v>
      </c>
      <c r="AC119" s="44" t="str">
        <f t="shared" si="47"/>
        <v/>
      </c>
      <c r="AD119" s="44"/>
      <c r="AE119" s="44" t="str">
        <f t="shared" si="48"/>
        <v/>
      </c>
      <c r="AF119" s="44" t="str">
        <f t="shared" si="49"/>
        <v/>
      </c>
      <c r="AH119" s="44" t="str">
        <f t="shared" si="52"/>
        <v/>
      </c>
      <c r="AJ119" s="44" t="str">
        <f>IF('Birding Tally List'!E126="", "", 'Birding Tally List'!E126)</f>
        <v/>
      </c>
      <c r="AV119" s="93" t="str">
        <f>IF('Birding Tally List'!F126="", "", 'Birding Tally List'!F126)</f>
        <v/>
      </c>
      <c r="AW119" s="93" t="str">
        <f t="shared" si="50"/>
        <v/>
      </c>
      <c r="AX119" s="119" t="str">
        <f t="shared" si="53"/>
        <v/>
      </c>
      <c r="AY119" s="120" t="str">
        <f t="shared" si="54"/>
        <v/>
      </c>
      <c r="AZ119" s="120" t="str">
        <f t="shared" si="55"/>
        <v/>
      </c>
      <c r="BA119" s="120" t="str">
        <f t="shared" si="56"/>
        <v/>
      </c>
      <c r="BB119" s="120" t="str">
        <f t="shared" si="57"/>
        <v/>
      </c>
      <c r="BC119" s="120" t="str">
        <f t="shared" si="58"/>
        <v/>
      </c>
      <c r="BD119" s="120" t="str">
        <f t="shared" si="59"/>
        <v/>
      </c>
      <c r="BE119" s="129" t="str">
        <f t="shared" si="51"/>
        <v/>
      </c>
      <c r="BF119" s="120"/>
      <c r="BG119" s="129" t="str">
        <f>IFERROR(RANK(BE119,$BE$3:$BE$502,0)+COUNTIF($BE$3:BE119,BE119)-1, "")</f>
        <v/>
      </c>
    </row>
    <row r="120" spans="1:59" x14ac:dyDescent="0.25">
      <c r="A120" s="44">
        <v>118</v>
      </c>
      <c r="B120" s="32" t="str">
        <f>IF('Birding Tally List'!D127="", "", 'Birding Tally List'!D127)</f>
        <v/>
      </c>
      <c r="C120" s="45">
        <f>IF('Birding Tally List'!G127="", 0, 'Birding Tally List'!G127)</f>
        <v>0</v>
      </c>
      <c r="D120" s="46">
        <f>IF('Birding Tally List'!H127="", 0, 'Birding Tally List'!H127)</f>
        <v>0</v>
      </c>
      <c r="E120" s="46">
        <f>IF('Birding Tally List'!I127="", 0, 'Birding Tally List'!I127)</f>
        <v>0</v>
      </c>
      <c r="F120" s="46">
        <f>IF('Birding Tally List'!J127="", 0, 'Birding Tally List'!J127)</f>
        <v>0</v>
      </c>
      <c r="G120" s="46">
        <f>IF('Birding Tally List'!K127="", 0, 'Birding Tally List'!K127)</f>
        <v>0</v>
      </c>
      <c r="H120" s="46">
        <f>IF('Birding Tally List'!L127="", 0, 'Birding Tally List'!L127)</f>
        <v>0</v>
      </c>
      <c r="I120" s="47">
        <f>IF('Birding Tally List'!M127="", 0, 'Birding Tally List'!M127)</f>
        <v>0</v>
      </c>
      <c r="J120" s="48">
        <f t="shared" si="42"/>
        <v>0</v>
      </c>
      <c r="L120" s="49" t="str">
        <f t="shared" si="43"/>
        <v/>
      </c>
      <c r="M120" s="48">
        <f t="shared" si="44"/>
        <v>0</v>
      </c>
      <c r="W120" s="52" t="str">
        <f t="shared" si="45"/>
        <v/>
      </c>
      <c r="X120" s="53" t="str">
        <f t="shared" si="41"/>
        <v/>
      </c>
      <c r="Z120" s="54">
        <f>RANK(M120,$M$3:$M$502,0)+COUNTIF($M$3:M120,M120)-1</f>
        <v>118</v>
      </c>
      <c r="AA120" s="44">
        <v>118</v>
      </c>
      <c r="AB120" s="44">
        <f t="shared" si="46"/>
        <v>118</v>
      </c>
      <c r="AC120" s="44" t="str">
        <f t="shared" si="47"/>
        <v/>
      </c>
      <c r="AD120" s="44"/>
      <c r="AE120" s="44" t="str">
        <f t="shared" si="48"/>
        <v/>
      </c>
      <c r="AF120" s="44" t="str">
        <f t="shared" si="49"/>
        <v/>
      </c>
      <c r="AH120" s="44" t="str">
        <f t="shared" si="52"/>
        <v/>
      </c>
      <c r="AJ120" s="44" t="str">
        <f>IF('Birding Tally List'!E127="", "", 'Birding Tally List'!E127)</f>
        <v/>
      </c>
      <c r="AV120" s="93" t="str">
        <f>IF('Birding Tally List'!F127="", "", 'Birding Tally List'!F127)</f>
        <v/>
      </c>
      <c r="AW120" s="93" t="str">
        <f t="shared" si="50"/>
        <v/>
      </c>
      <c r="AX120" s="119" t="str">
        <f t="shared" si="53"/>
        <v/>
      </c>
      <c r="AY120" s="120" t="str">
        <f t="shared" si="54"/>
        <v/>
      </c>
      <c r="AZ120" s="120" t="str">
        <f t="shared" si="55"/>
        <v/>
      </c>
      <c r="BA120" s="120" t="str">
        <f t="shared" si="56"/>
        <v/>
      </c>
      <c r="BB120" s="120" t="str">
        <f t="shared" si="57"/>
        <v/>
      </c>
      <c r="BC120" s="120" t="str">
        <f t="shared" si="58"/>
        <v/>
      </c>
      <c r="BD120" s="120" t="str">
        <f t="shared" si="59"/>
        <v/>
      </c>
      <c r="BE120" s="129" t="str">
        <f t="shared" si="51"/>
        <v/>
      </c>
      <c r="BF120" s="120"/>
      <c r="BG120" s="129" t="str">
        <f>IFERROR(RANK(BE120,$BE$3:$BE$502,0)+COUNTIF($BE$3:BE120,BE120)-1, "")</f>
        <v/>
      </c>
    </row>
    <row r="121" spans="1:59" x14ac:dyDescent="0.25">
      <c r="A121" s="44">
        <v>119</v>
      </c>
      <c r="B121" s="32" t="str">
        <f>IF('Birding Tally List'!D128="", "", 'Birding Tally List'!D128)</f>
        <v/>
      </c>
      <c r="C121" s="45">
        <f>IF('Birding Tally List'!G128="", 0, 'Birding Tally List'!G128)</f>
        <v>0</v>
      </c>
      <c r="D121" s="46">
        <f>IF('Birding Tally List'!H128="", 0, 'Birding Tally List'!H128)</f>
        <v>0</v>
      </c>
      <c r="E121" s="46">
        <f>IF('Birding Tally List'!I128="", 0, 'Birding Tally List'!I128)</f>
        <v>0</v>
      </c>
      <c r="F121" s="46">
        <f>IF('Birding Tally List'!J128="", 0, 'Birding Tally List'!J128)</f>
        <v>0</v>
      </c>
      <c r="G121" s="46">
        <f>IF('Birding Tally List'!K128="", 0, 'Birding Tally List'!K128)</f>
        <v>0</v>
      </c>
      <c r="H121" s="46">
        <f>IF('Birding Tally List'!L128="", 0, 'Birding Tally List'!L128)</f>
        <v>0</v>
      </c>
      <c r="I121" s="47">
        <f>IF('Birding Tally List'!M128="", 0, 'Birding Tally List'!M128)</f>
        <v>0</v>
      </c>
      <c r="J121" s="48">
        <f t="shared" si="42"/>
        <v>0</v>
      </c>
      <c r="L121" s="49" t="str">
        <f t="shared" si="43"/>
        <v/>
      </c>
      <c r="M121" s="48">
        <f t="shared" si="44"/>
        <v>0</v>
      </c>
      <c r="W121" s="52" t="str">
        <f t="shared" si="45"/>
        <v/>
      </c>
      <c r="X121" s="53" t="str">
        <f t="shared" si="41"/>
        <v/>
      </c>
      <c r="Z121" s="54">
        <f>RANK(M121,$M$3:$M$502,0)+COUNTIF($M$3:M121,M121)-1</f>
        <v>119</v>
      </c>
      <c r="AA121" s="44">
        <v>119</v>
      </c>
      <c r="AB121" s="44">
        <f t="shared" si="46"/>
        <v>119</v>
      </c>
      <c r="AC121" s="44" t="str">
        <f t="shared" si="47"/>
        <v/>
      </c>
      <c r="AD121" s="44"/>
      <c r="AE121" s="44" t="str">
        <f t="shared" si="48"/>
        <v/>
      </c>
      <c r="AF121" s="44" t="str">
        <f t="shared" si="49"/>
        <v/>
      </c>
      <c r="AH121" s="44" t="str">
        <f t="shared" si="52"/>
        <v/>
      </c>
      <c r="AJ121" s="44" t="str">
        <f>IF('Birding Tally List'!E128="", "", 'Birding Tally List'!E128)</f>
        <v/>
      </c>
      <c r="AV121" s="93" t="str">
        <f>IF('Birding Tally List'!F128="", "", 'Birding Tally List'!F128)</f>
        <v/>
      </c>
      <c r="AW121" s="93" t="str">
        <f t="shared" si="50"/>
        <v/>
      </c>
      <c r="AX121" s="119" t="str">
        <f t="shared" si="53"/>
        <v/>
      </c>
      <c r="AY121" s="120" t="str">
        <f t="shared" si="54"/>
        <v/>
      </c>
      <c r="AZ121" s="120" t="str">
        <f t="shared" si="55"/>
        <v/>
      </c>
      <c r="BA121" s="120" t="str">
        <f t="shared" si="56"/>
        <v/>
      </c>
      <c r="BB121" s="120" t="str">
        <f t="shared" si="57"/>
        <v/>
      </c>
      <c r="BC121" s="120" t="str">
        <f t="shared" si="58"/>
        <v/>
      </c>
      <c r="BD121" s="120" t="str">
        <f t="shared" si="59"/>
        <v/>
      </c>
      <c r="BE121" s="129" t="str">
        <f t="shared" si="51"/>
        <v/>
      </c>
      <c r="BF121" s="120"/>
      <c r="BG121" s="129" t="str">
        <f>IFERROR(RANK(BE121,$BE$3:$BE$502,0)+COUNTIF($BE$3:BE121,BE121)-1, "")</f>
        <v/>
      </c>
    </row>
    <row r="122" spans="1:59" x14ac:dyDescent="0.25">
      <c r="A122" s="44">
        <v>120</v>
      </c>
      <c r="B122" s="32" t="str">
        <f>IF('Birding Tally List'!D129="", "", 'Birding Tally List'!D129)</f>
        <v/>
      </c>
      <c r="C122" s="45">
        <f>IF('Birding Tally List'!G129="", 0, 'Birding Tally List'!G129)</f>
        <v>0</v>
      </c>
      <c r="D122" s="46">
        <f>IF('Birding Tally List'!H129="", 0, 'Birding Tally List'!H129)</f>
        <v>0</v>
      </c>
      <c r="E122" s="46">
        <f>IF('Birding Tally List'!I129="", 0, 'Birding Tally List'!I129)</f>
        <v>0</v>
      </c>
      <c r="F122" s="46">
        <f>IF('Birding Tally List'!J129="", 0, 'Birding Tally List'!J129)</f>
        <v>0</v>
      </c>
      <c r="G122" s="46">
        <f>IF('Birding Tally List'!K129="", 0, 'Birding Tally List'!K129)</f>
        <v>0</v>
      </c>
      <c r="H122" s="46">
        <f>IF('Birding Tally List'!L129="", 0, 'Birding Tally List'!L129)</f>
        <v>0</v>
      </c>
      <c r="I122" s="47">
        <f>IF('Birding Tally List'!M129="", 0, 'Birding Tally List'!M129)</f>
        <v>0</v>
      </c>
      <c r="J122" s="48">
        <f t="shared" si="42"/>
        <v>0</v>
      </c>
      <c r="L122" s="49" t="str">
        <f t="shared" si="43"/>
        <v/>
      </c>
      <c r="M122" s="48">
        <f t="shared" si="44"/>
        <v>0</v>
      </c>
      <c r="W122" s="52" t="str">
        <f t="shared" si="45"/>
        <v/>
      </c>
      <c r="X122" s="53" t="str">
        <f t="shared" si="41"/>
        <v/>
      </c>
      <c r="Z122" s="54">
        <f>RANK(M122,$M$3:$M$502,0)+COUNTIF($M$3:M122,M122)-1</f>
        <v>120</v>
      </c>
      <c r="AA122" s="44">
        <v>120</v>
      </c>
      <c r="AB122" s="44">
        <f t="shared" si="46"/>
        <v>120</v>
      </c>
      <c r="AC122" s="44" t="str">
        <f t="shared" si="47"/>
        <v/>
      </c>
      <c r="AD122" s="44"/>
      <c r="AE122" s="44" t="str">
        <f t="shared" si="48"/>
        <v/>
      </c>
      <c r="AF122" s="44" t="str">
        <f t="shared" si="49"/>
        <v/>
      </c>
      <c r="AH122" s="44" t="str">
        <f t="shared" si="52"/>
        <v/>
      </c>
      <c r="AJ122" s="44" t="str">
        <f>IF('Birding Tally List'!E129="", "", 'Birding Tally List'!E129)</f>
        <v/>
      </c>
      <c r="AV122" s="93" t="str">
        <f>IF('Birding Tally List'!F129="", "", 'Birding Tally List'!F129)</f>
        <v/>
      </c>
      <c r="AW122" s="93" t="str">
        <f t="shared" si="50"/>
        <v/>
      </c>
      <c r="AX122" s="119" t="str">
        <f t="shared" si="53"/>
        <v/>
      </c>
      <c r="AY122" s="120" t="str">
        <f t="shared" si="54"/>
        <v/>
      </c>
      <c r="AZ122" s="120" t="str">
        <f t="shared" si="55"/>
        <v/>
      </c>
      <c r="BA122" s="120" t="str">
        <f t="shared" si="56"/>
        <v/>
      </c>
      <c r="BB122" s="120" t="str">
        <f t="shared" si="57"/>
        <v/>
      </c>
      <c r="BC122" s="120" t="str">
        <f t="shared" si="58"/>
        <v/>
      </c>
      <c r="BD122" s="120" t="str">
        <f t="shared" si="59"/>
        <v/>
      </c>
      <c r="BE122" s="129" t="str">
        <f t="shared" si="51"/>
        <v/>
      </c>
      <c r="BF122" s="120"/>
      <c r="BG122" s="129" t="str">
        <f>IFERROR(RANK(BE122,$BE$3:$BE$502,0)+COUNTIF($BE$3:BE122,BE122)-1, "")</f>
        <v/>
      </c>
    </row>
    <row r="123" spans="1:59" x14ac:dyDescent="0.25">
      <c r="A123" s="44">
        <v>121</v>
      </c>
      <c r="B123" s="32" t="str">
        <f>IF('Birding Tally List'!D130="", "", 'Birding Tally List'!D130)</f>
        <v/>
      </c>
      <c r="C123" s="45">
        <f>IF('Birding Tally List'!G130="", 0, 'Birding Tally List'!G130)</f>
        <v>0</v>
      </c>
      <c r="D123" s="46">
        <f>IF('Birding Tally List'!H130="", 0, 'Birding Tally List'!H130)</f>
        <v>0</v>
      </c>
      <c r="E123" s="46">
        <f>IF('Birding Tally List'!I130="", 0, 'Birding Tally List'!I130)</f>
        <v>0</v>
      </c>
      <c r="F123" s="46">
        <f>IF('Birding Tally List'!J130="", 0, 'Birding Tally List'!J130)</f>
        <v>0</v>
      </c>
      <c r="G123" s="46">
        <f>IF('Birding Tally List'!K130="", 0, 'Birding Tally List'!K130)</f>
        <v>0</v>
      </c>
      <c r="H123" s="46">
        <f>IF('Birding Tally List'!L130="", 0, 'Birding Tally List'!L130)</f>
        <v>0</v>
      </c>
      <c r="I123" s="47">
        <f>IF('Birding Tally List'!M130="", 0, 'Birding Tally List'!M130)</f>
        <v>0</v>
      </c>
      <c r="J123" s="48">
        <f t="shared" si="42"/>
        <v>0</v>
      </c>
      <c r="L123" s="49" t="str">
        <f t="shared" si="43"/>
        <v/>
      </c>
      <c r="M123" s="48">
        <f t="shared" si="44"/>
        <v>0</v>
      </c>
      <c r="W123" s="52" t="str">
        <f t="shared" si="45"/>
        <v/>
      </c>
      <c r="X123" s="53" t="str">
        <f t="shared" si="41"/>
        <v/>
      </c>
      <c r="Z123" s="54">
        <f>RANK(M123,$M$3:$M$502,0)+COUNTIF($M$3:M123,M123)-1</f>
        <v>121</v>
      </c>
      <c r="AA123" s="44">
        <v>121</v>
      </c>
      <c r="AB123" s="44">
        <f t="shared" si="46"/>
        <v>121</v>
      </c>
      <c r="AC123" s="44" t="str">
        <f t="shared" si="47"/>
        <v/>
      </c>
      <c r="AD123" s="44"/>
      <c r="AE123" s="44" t="str">
        <f t="shared" si="48"/>
        <v/>
      </c>
      <c r="AF123" s="44" t="str">
        <f t="shared" si="49"/>
        <v/>
      </c>
      <c r="AH123" s="44" t="str">
        <f t="shared" si="52"/>
        <v/>
      </c>
      <c r="AJ123" s="44" t="str">
        <f>IF('Birding Tally List'!E130="", "", 'Birding Tally List'!E130)</f>
        <v/>
      </c>
      <c r="AV123" s="93" t="str">
        <f>IF('Birding Tally List'!F130="", "", 'Birding Tally List'!F130)</f>
        <v/>
      </c>
      <c r="AW123" s="93" t="str">
        <f t="shared" si="50"/>
        <v/>
      </c>
      <c r="AX123" s="119" t="str">
        <f t="shared" si="53"/>
        <v/>
      </c>
      <c r="AY123" s="120" t="str">
        <f t="shared" si="54"/>
        <v/>
      </c>
      <c r="AZ123" s="120" t="str">
        <f t="shared" si="55"/>
        <v/>
      </c>
      <c r="BA123" s="120" t="str">
        <f t="shared" si="56"/>
        <v/>
      </c>
      <c r="BB123" s="120" t="str">
        <f t="shared" si="57"/>
        <v/>
      </c>
      <c r="BC123" s="120" t="str">
        <f t="shared" si="58"/>
        <v/>
      </c>
      <c r="BD123" s="120" t="str">
        <f t="shared" si="59"/>
        <v/>
      </c>
      <c r="BE123" s="129" t="str">
        <f t="shared" si="51"/>
        <v/>
      </c>
      <c r="BF123" s="120"/>
      <c r="BG123" s="129" t="str">
        <f>IFERROR(RANK(BE123,$BE$3:$BE$502,0)+COUNTIF($BE$3:BE123,BE123)-1, "")</f>
        <v/>
      </c>
    </row>
    <row r="124" spans="1:59" x14ac:dyDescent="0.25">
      <c r="A124" s="44">
        <v>122</v>
      </c>
      <c r="B124" s="32" t="str">
        <f>IF('Birding Tally List'!D131="", "", 'Birding Tally List'!D131)</f>
        <v/>
      </c>
      <c r="C124" s="45">
        <f>IF('Birding Tally List'!G131="", 0, 'Birding Tally List'!G131)</f>
        <v>0</v>
      </c>
      <c r="D124" s="46">
        <f>IF('Birding Tally List'!H131="", 0, 'Birding Tally List'!H131)</f>
        <v>0</v>
      </c>
      <c r="E124" s="46">
        <f>IF('Birding Tally List'!I131="", 0, 'Birding Tally List'!I131)</f>
        <v>0</v>
      </c>
      <c r="F124" s="46">
        <f>IF('Birding Tally List'!J131="", 0, 'Birding Tally List'!J131)</f>
        <v>0</v>
      </c>
      <c r="G124" s="46">
        <f>IF('Birding Tally List'!K131="", 0, 'Birding Tally List'!K131)</f>
        <v>0</v>
      </c>
      <c r="H124" s="46">
        <f>IF('Birding Tally List'!L131="", 0, 'Birding Tally List'!L131)</f>
        <v>0</v>
      </c>
      <c r="I124" s="47">
        <f>IF('Birding Tally List'!M131="", 0, 'Birding Tally List'!M131)</f>
        <v>0</v>
      </c>
      <c r="J124" s="48">
        <f t="shared" si="42"/>
        <v>0</v>
      </c>
      <c r="L124" s="49" t="str">
        <f t="shared" si="43"/>
        <v/>
      </c>
      <c r="M124" s="48">
        <f t="shared" si="44"/>
        <v>0</v>
      </c>
      <c r="W124" s="52" t="str">
        <f t="shared" si="45"/>
        <v/>
      </c>
      <c r="X124" s="53" t="str">
        <f t="shared" si="41"/>
        <v/>
      </c>
      <c r="Z124" s="54">
        <f>RANK(M124,$M$3:$M$502,0)+COUNTIF($M$3:M124,M124)-1</f>
        <v>122</v>
      </c>
      <c r="AA124" s="44">
        <v>122</v>
      </c>
      <c r="AB124" s="44">
        <f t="shared" si="46"/>
        <v>122</v>
      </c>
      <c r="AC124" s="44" t="str">
        <f t="shared" si="47"/>
        <v/>
      </c>
      <c r="AD124" s="44"/>
      <c r="AE124" s="44" t="str">
        <f t="shared" si="48"/>
        <v/>
      </c>
      <c r="AF124" s="44" t="str">
        <f t="shared" si="49"/>
        <v/>
      </c>
      <c r="AH124" s="44" t="str">
        <f t="shared" si="52"/>
        <v/>
      </c>
      <c r="AJ124" s="44" t="str">
        <f>IF('Birding Tally List'!E131="", "", 'Birding Tally List'!E131)</f>
        <v/>
      </c>
      <c r="AV124" s="93" t="str">
        <f>IF('Birding Tally List'!F131="", "", 'Birding Tally List'!F131)</f>
        <v/>
      </c>
      <c r="AW124" s="93" t="str">
        <f t="shared" si="50"/>
        <v/>
      </c>
      <c r="AX124" s="119" t="str">
        <f t="shared" si="53"/>
        <v/>
      </c>
      <c r="AY124" s="120" t="str">
        <f t="shared" si="54"/>
        <v/>
      </c>
      <c r="AZ124" s="120" t="str">
        <f t="shared" si="55"/>
        <v/>
      </c>
      <c r="BA124" s="120" t="str">
        <f t="shared" si="56"/>
        <v/>
      </c>
      <c r="BB124" s="120" t="str">
        <f t="shared" si="57"/>
        <v/>
      </c>
      <c r="BC124" s="120" t="str">
        <f t="shared" si="58"/>
        <v/>
      </c>
      <c r="BD124" s="120" t="str">
        <f t="shared" si="59"/>
        <v/>
      </c>
      <c r="BE124" s="129" t="str">
        <f t="shared" si="51"/>
        <v/>
      </c>
      <c r="BF124" s="120"/>
      <c r="BG124" s="129" t="str">
        <f>IFERROR(RANK(BE124,$BE$3:$BE$502,0)+COUNTIF($BE$3:BE124,BE124)-1, "")</f>
        <v/>
      </c>
    </row>
    <row r="125" spans="1:59" x14ac:dyDescent="0.25">
      <c r="A125" s="44">
        <v>123</v>
      </c>
      <c r="B125" s="32" t="str">
        <f>IF('Birding Tally List'!D132="", "", 'Birding Tally List'!D132)</f>
        <v/>
      </c>
      <c r="C125" s="45">
        <f>IF('Birding Tally List'!G132="", 0, 'Birding Tally List'!G132)</f>
        <v>0</v>
      </c>
      <c r="D125" s="46">
        <f>IF('Birding Tally List'!H132="", 0, 'Birding Tally List'!H132)</f>
        <v>0</v>
      </c>
      <c r="E125" s="46">
        <f>IF('Birding Tally List'!I132="", 0, 'Birding Tally List'!I132)</f>
        <v>0</v>
      </c>
      <c r="F125" s="46">
        <f>IF('Birding Tally List'!J132="", 0, 'Birding Tally List'!J132)</f>
        <v>0</v>
      </c>
      <c r="G125" s="46">
        <f>IF('Birding Tally List'!K132="", 0, 'Birding Tally List'!K132)</f>
        <v>0</v>
      </c>
      <c r="H125" s="46">
        <f>IF('Birding Tally List'!L132="", 0, 'Birding Tally List'!L132)</f>
        <v>0</v>
      </c>
      <c r="I125" s="47">
        <f>IF('Birding Tally List'!M132="", 0, 'Birding Tally List'!M132)</f>
        <v>0</v>
      </c>
      <c r="J125" s="48">
        <f t="shared" si="42"/>
        <v>0</v>
      </c>
      <c r="L125" s="49" t="str">
        <f t="shared" si="43"/>
        <v/>
      </c>
      <c r="M125" s="48">
        <f t="shared" si="44"/>
        <v>0</v>
      </c>
      <c r="W125" s="52" t="str">
        <f t="shared" si="45"/>
        <v/>
      </c>
      <c r="X125" s="53" t="str">
        <f t="shared" si="41"/>
        <v/>
      </c>
      <c r="Z125" s="54">
        <f>RANK(M125,$M$3:$M$502,0)+COUNTIF($M$3:M125,M125)-1</f>
        <v>123</v>
      </c>
      <c r="AA125" s="44">
        <v>123</v>
      </c>
      <c r="AB125" s="44">
        <f t="shared" si="46"/>
        <v>123</v>
      </c>
      <c r="AC125" s="44" t="str">
        <f t="shared" si="47"/>
        <v/>
      </c>
      <c r="AD125" s="44"/>
      <c r="AE125" s="44" t="str">
        <f t="shared" si="48"/>
        <v/>
      </c>
      <c r="AF125" s="44" t="str">
        <f t="shared" si="49"/>
        <v/>
      </c>
      <c r="AH125" s="44" t="str">
        <f t="shared" si="52"/>
        <v/>
      </c>
      <c r="AJ125" s="44" t="str">
        <f>IF('Birding Tally List'!E132="", "", 'Birding Tally List'!E132)</f>
        <v/>
      </c>
      <c r="AV125" s="93" t="str">
        <f>IF('Birding Tally List'!F132="", "", 'Birding Tally List'!F132)</f>
        <v/>
      </c>
      <c r="AW125" s="93" t="str">
        <f t="shared" si="50"/>
        <v/>
      </c>
      <c r="AX125" s="119" t="str">
        <f t="shared" si="53"/>
        <v/>
      </c>
      <c r="AY125" s="120" t="str">
        <f t="shared" si="54"/>
        <v/>
      </c>
      <c r="AZ125" s="120" t="str">
        <f t="shared" si="55"/>
        <v/>
      </c>
      <c r="BA125" s="120" t="str">
        <f t="shared" si="56"/>
        <v/>
      </c>
      <c r="BB125" s="120" t="str">
        <f t="shared" si="57"/>
        <v/>
      </c>
      <c r="BC125" s="120" t="str">
        <f t="shared" si="58"/>
        <v/>
      </c>
      <c r="BD125" s="120" t="str">
        <f t="shared" si="59"/>
        <v/>
      </c>
      <c r="BE125" s="129" t="str">
        <f t="shared" si="51"/>
        <v/>
      </c>
      <c r="BF125" s="120"/>
      <c r="BG125" s="129" t="str">
        <f>IFERROR(RANK(BE125,$BE$3:$BE$502,0)+COUNTIF($BE$3:BE125,BE125)-1, "")</f>
        <v/>
      </c>
    </row>
    <row r="126" spans="1:59" x14ac:dyDescent="0.25">
      <c r="A126" s="44">
        <v>124</v>
      </c>
      <c r="B126" s="32" t="str">
        <f>IF('Birding Tally List'!D133="", "", 'Birding Tally List'!D133)</f>
        <v/>
      </c>
      <c r="C126" s="45">
        <f>IF('Birding Tally List'!G133="", 0, 'Birding Tally List'!G133)</f>
        <v>0</v>
      </c>
      <c r="D126" s="46">
        <f>IF('Birding Tally List'!H133="", 0, 'Birding Tally List'!H133)</f>
        <v>0</v>
      </c>
      <c r="E126" s="46">
        <f>IF('Birding Tally List'!I133="", 0, 'Birding Tally List'!I133)</f>
        <v>0</v>
      </c>
      <c r="F126" s="46">
        <f>IF('Birding Tally List'!J133="", 0, 'Birding Tally List'!J133)</f>
        <v>0</v>
      </c>
      <c r="G126" s="46">
        <f>IF('Birding Tally List'!K133="", 0, 'Birding Tally List'!K133)</f>
        <v>0</v>
      </c>
      <c r="H126" s="46">
        <f>IF('Birding Tally List'!L133="", 0, 'Birding Tally List'!L133)</f>
        <v>0</v>
      </c>
      <c r="I126" s="47">
        <f>IF('Birding Tally List'!M133="", 0, 'Birding Tally List'!M133)</f>
        <v>0</v>
      </c>
      <c r="J126" s="48">
        <f t="shared" si="42"/>
        <v>0</v>
      </c>
      <c r="L126" s="49" t="str">
        <f t="shared" si="43"/>
        <v/>
      </c>
      <c r="M126" s="48">
        <f t="shared" si="44"/>
        <v>0</v>
      </c>
      <c r="W126" s="52" t="str">
        <f t="shared" si="45"/>
        <v/>
      </c>
      <c r="X126" s="53" t="str">
        <f t="shared" si="41"/>
        <v/>
      </c>
      <c r="Z126" s="54">
        <f>RANK(M126,$M$3:$M$502,0)+COUNTIF($M$3:M126,M126)-1</f>
        <v>124</v>
      </c>
      <c r="AA126" s="44">
        <v>124</v>
      </c>
      <c r="AB126" s="44">
        <f t="shared" si="46"/>
        <v>124</v>
      </c>
      <c r="AC126" s="44" t="str">
        <f t="shared" si="47"/>
        <v/>
      </c>
      <c r="AD126" s="44"/>
      <c r="AE126" s="44" t="str">
        <f t="shared" si="48"/>
        <v/>
      </c>
      <c r="AF126" s="44" t="str">
        <f t="shared" si="49"/>
        <v/>
      </c>
      <c r="AH126" s="44" t="str">
        <f t="shared" si="52"/>
        <v/>
      </c>
      <c r="AJ126" s="44" t="str">
        <f>IF('Birding Tally List'!E133="", "", 'Birding Tally List'!E133)</f>
        <v/>
      </c>
      <c r="AV126" s="93" t="str">
        <f>IF('Birding Tally List'!F133="", "", 'Birding Tally List'!F133)</f>
        <v/>
      </c>
      <c r="AW126" s="93" t="str">
        <f t="shared" si="50"/>
        <v/>
      </c>
      <c r="AX126" s="119" t="str">
        <f t="shared" si="53"/>
        <v/>
      </c>
      <c r="AY126" s="120" t="str">
        <f t="shared" si="54"/>
        <v/>
      </c>
      <c r="AZ126" s="120" t="str">
        <f t="shared" si="55"/>
        <v/>
      </c>
      <c r="BA126" s="120" t="str">
        <f t="shared" si="56"/>
        <v/>
      </c>
      <c r="BB126" s="120" t="str">
        <f t="shared" si="57"/>
        <v/>
      </c>
      <c r="BC126" s="120" t="str">
        <f t="shared" si="58"/>
        <v/>
      </c>
      <c r="BD126" s="120" t="str">
        <f t="shared" si="59"/>
        <v/>
      </c>
      <c r="BE126" s="129" t="str">
        <f t="shared" si="51"/>
        <v/>
      </c>
      <c r="BF126" s="120"/>
      <c r="BG126" s="129" t="str">
        <f>IFERROR(RANK(BE126,$BE$3:$BE$502,0)+COUNTIF($BE$3:BE126,BE126)-1, "")</f>
        <v/>
      </c>
    </row>
    <row r="127" spans="1:59" x14ac:dyDescent="0.25">
      <c r="A127" s="44">
        <v>125</v>
      </c>
      <c r="B127" s="32" t="str">
        <f>IF('Birding Tally List'!D134="", "", 'Birding Tally List'!D134)</f>
        <v/>
      </c>
      <c r="C127" s="45">
        <f>IF('Birding Tally List'!G134="", 0, 'Birding Tally List'!G134)</f>
        <v>0</v>
      </c>
      <c r="D127" s="46">
        <f>IF('Birding Tally List'!H134="", 0, 'Birding Tally List'!H134)</f>
        <v>0</v>
      </c>
      <c r="E127" s="46">
        <f>IF('Birding Tally List'!I134="", 0, 'Birding Tally List'!I134)</f>
        <v>0</v>
      </c>
      <c r="F127" s="46">
        <f>IF('Birding Tally List'!J134="", 0, 'Birding Tally List'!J134)</f>
        <v>0</v>
      </c>
      <c r="G127" s="46">
        <f>IF('Birding Tally List'!K134="", 0, 'Birding Tally List'!K134)</f>
        <v>0</v>
      </c>
      <c r="H127" s="46">
        <f>IF('Birding Tally List'!L134="", 0, 'Birding Tally List'!L134)</f>
        <v>0</v>
      </c>
      <c r="I127" s="47">
        <f>IF('Birding Tally List'!M134="", 0, 'Birding Tally List'!M134)</f>
        <v>0</v>
      </c>
      <c r="J127" s="48">
        <f t="shared" si="42"/>
        <v>0</v>
      </c>
      <c r="L127" s="49" t="str">
        <f t="shared" si="43"/>
        <v/>
      </c>
      <c r="M127" s="48">
        <f t="shared" si="44"/>
        <v>0</v>
      </c>
      <c r="W127" s="52" t="str">
        <f t="shared" si="45"/>
        <v/>
      </c>
      <c r="X127" s="53" t="str">
        <f t="shared" si="41"/>
        <v/>
      </c>
      <c r="Z127" s="54">
        <f>RANK(M127,$M$3:$M$502,0)+COUNTIF($M$3:M127,M127)-1</f>
        <v>125</v>
      </c>
      <c r="AA127" s="44">
        <v>125</v>
      </c>
      <c r="AB127" s="44">
        <f t="shared" si="46"/>
        <v>125</v>
      </c>
      <c r="AC127" s="44" t="str">
        <f t="shared" si="47"/>
        <v/>
      </c>
      <c r="AD127" s="44"/>
      <c r="AE127" s="44" t="str">
        <f t="shared" si="48"/>
        <v/>
      </c>
      <c r="AF127" s="44" t="str">
        <f t="shared" si="49"/>
        <v/>
      </c>
      <c r="AH127" s="44" t="str">
        <f t="shared" si="52"/>
        <v/>
      </c>
      <c r="AJ127" s="44" t="str">
        <f>IF('Birding Tally List'!E134="", "", 'Birding Tally List'!E134)</f>
        <v/>
      </c>
      <c r="AV127" s="93" t="str">
        <f>IF('Birding Tally List'!F134="", "", 'Birding Tally List'!F134)</f>
        <v/>
      </c>
      <c r="AW127" s="93" t="str">
        <f t="shared" si="50"/>
        <v/>
      </c>
      <c r="AX127" s="119" t="str">
        <f t="shared" si="53"/>
        <v/>
      </c>
      <c r="AY127" s="120" t="str">
        <f t="shared" si="54"/>
        <v/>
      </c>
      <c r="AZ127" s="120" t="str">
        <f t="shared" si="55"/>
        <v/>
      </c>
      <c r="BA127" s="120" t="str">
        <f t="shared" si="56"/>
        <v/>
      </c>
      <c r="BB127" s="120" t="str">
        <f t="shared" si="57"/>
        <v/>
      </c>
      <c r="BC127" s="120" t="str">
        <f t="shared" si="58"/>
        <v/>
      </c>
      <c r="BD127" s="120" t="str">
        <f t="shared" si="59"/>
        <v/>
      </c>
      <c r="BE127" s="129" t="str">
        <f t="shared" si="51"/>
        <v/>
      </c>
      <c r="BF127" s="120"/>
      <c r="BG127" s="129" t="str">
        <f>IFERROR(RANK(BE127,$BE$3:$BE$502,0)+COUNTIF($BE$3:BE127,BE127)-1, "")</f>
        <v/>
      </c>
    </row>
    <row r="128" spans="1:59" x14ac:dyDescent="0.25">
      <c r="A128" s="44">
        <v>126</v>
      </c>
      <c r="B128" s="32" t="str">
        <f>IF('Birding Tally List'!D135="", "", 'Birding Tally List'!D135)</f>
        <v/>
      </c>
      <c r="C128" s="45">
        <f>IF('Birding Tally List'!G135="", 0, 'Birding Tally List'!G135)</f>
        <v>0</v>
      </c>
      <c r="D128" s="46">
        <f>IF('Birding Tally List'!H135="", 0, 'Birding Tally List'!H135)</f>
        <v>0</v>
      </c>
      <c r="E128" s="46">
        <f>IF('Birding Tally List'!I135="", 0, 'Birding Tally List'!I135)</f>
        <v>0</v>
      </c>
      <c r="F128" s="46">
        <f>IF('Birding Tally List'!J135="", 0, 'Birding Tally List'!J135)</f>
        <v>0</v>
      </c>
      <c r="G128" s="46">
        <f>IF('Birding Tally List'!K135="", 0, 'Birding Tally List'!K135)</f>
        <v>0</v>
      </c>
      <c r="H128" s="46">
        <f>IF('Birding Tally List'!L135="", 0, 'Birding Tally List'!L135)</f>
        <v>0</v>
      </c>
      <c r="I128" s="47">
        <f>IF('Birding Tally List'!M135="", 0, 'Birding Tally List'!M135)</f>
        <v>0</v>
      </c>
      <c r="J128" s="48">
        <f t="shared" si="42"/>
        <v>0</v>
      </c>
      <c r="L128" s="49" t="str">
        <f t="shared" si="43"/>
        <v/>
      </c>
      <c r="M128" s="48">
        <f t="shared" si="44"/>
        <v>0</v>
      </c>
      <c r="W128" s="52" t="str">
        <f t="shared" si="45"/>
        <v/>
      </c>
      <c r="X128" s="53" t="str">
        <f t="shared" si="41"/>
        <v/>
      </c>
      <c r="Z128" s="54">
        <f>RANK(M128,$M$3:$M$502,0)+COUNTIF($M$3:M128,M128)-1</f>
        <v>126</v>
      </c>
      <c r="AA128" s="44">
        <v>126</v>
      </c>
      <c r="AB128" s="44">
        <f t="shared" si="46"/>
        <v>126</v>
      </c>
      <c r="AC128" s="44" t="str">
        <f t="shared" si="47"/>
        <v/>
      </c>
      <c r="AD128" s="44"/>
      <c r="AE128" s="44" t="str">
        <f t="shared" si="48"/>
        <v/>
      </c>
      <c r="AF128" s="44" t="str">
        <f t="shared" si="49"/>
        <v/>
      </c>
      <c r="AH128" s="44" t="str">
        <f t="shared" si="52"/>
        <v/>
      </c>
      <c r="AJ128" s="44" t="str">
        <f>IF('Birding Tally List'!E135="", "", 'Birding Tally List'!E135)</f>
        <v/>
      </c>
      <c r="AV128" s="93" t="str">
        <f>IF('Birding Tally List'!F135="", "", 'Birding Tally List'!F135)</f>
        <v/>
      </c>
      <c r="AW128" s="93" t="str">
        <f t="shared" si="50"/>
        <v/>
      </c>
      <c r="AX128" s="119" t="str">
        <f t="shared" si="53"/>
        <v/>
      </c>
      <c r="AY128" s="120" t="str">
        <f t="shared" si="54"/>
        <v/>
      </c>
      <c r="AZ128" s="120" t="str">
        <f t="shared" si="55"/>
        <v/>
      </c>
      <c r="BA128" s="120" t="str">
        <f t="shared" si="56"/>
        <v/>
      </c>
      <c r="BB128" s="120" t="str">
        <f t="shared" si="57"/>
        <v/>
      </c>
      <c r="BC128" s="120" t="str">
        <f t="shared" si="58"/>
        <v/>
      </c>
      <c r="BD128" s="120" t="str">
        <f t="shared" si="59"/>
        <v/>
      </c>
      <c r="BE128" s="129" t="str">
        <f t="shared" si="51"/>
        <v/>
      </c>
      <c r="BF128" s="120"/>
      <c r="BG128" s="129" t="str">
        <f>IFERROR(RANK(BE128,$BE$3:$BE$502,0)+COUNTIF($BE$3:BE128,BE128)-1, "")</f>
        <v/>
      </c>
    </row>
    <row r="129" spans="1:59" x14ac:dyDescent="0.25">
      <c r="A129" s="44">
        <v>127</v>
      </c>
      <c r="B129" s="32" t="str">
        <f>IF('Birding Tally List'!D136="", "", 'Birding Tally List'!D136)</f>
        <v/>
      </c>
      <c r="C129" s="45">
        <f>IF('Birding Tally List'!G136="", 0, 'Birding Tally List'!G136)</f>
        <v>0</v>
      </c>
      <c r="D129" s="46">
        <f>IF('Birding Tally List'!H136="", 0, 'Birding Tally List'!H136)</f>
        <v>0</v>
      </c>
      <c r="E129" s="46">
        <f>IF('Birding Tally List'!I136="", 0, 'Birding Tally List'!I136)</f>
        <v>0</v>
      </c>
      <c r="F129" s="46">
        <f>IF('Birding Tally List'!J136="", 0, 'Birding Tally List'!J136)</f>
        <v>0</v>
      </c>
      <c r="G129" s="46">
        <f>IF('Birding Tally List'!K136="", 0, 'Birding Tally List'!K136)</f>
        <v>0</v>
      </c>
      <c r="H129" s="46">
        <f>IF('Birding Tally List'!L136="", 0, 'Birding Tally List'!L136)</f>
        <v>0</v>
      </c>
      <c r="I129" s="47">
        <f>IF('Birding Tally List'!M136="", 0, 'Birding Tally List'!M136)</f>
        <v>0</v>
      </c>
      <c r="J129" s="48">
        <f t="shared" si="42"/>
        <v>0</v>
      </c>
      <c r="L129" s="49" t="str">
        <f t="shared" si="43"/>
        <v/>
      </c>
      <c r="M129" s="48">
        <f t="shared" si="44"/>
        <v>0</v>
      </c>
      <c r="W129" s="52" t="str">
        <f t="shared" si="45"/>
        <v/>
      </c>
      <c r="X129" s="53" t="str">
        <f t="shared" si="41"/>
        <v/>
      </c>
      <c r="Z129" s="54">
        <f>RANK(M129,$M$3:$M$502,0)+COUNTIF($M$3:M129,M129)-1</f>
        <v>127</v>
      </c>
      <c r="AA129" s="44">
        <v>127</v>
      </c>
      <c r="AB129" s="44">
        <f t="shared" si="46"/>
        <v>127</v>
      </c>
      <c r="AC129" s="44" t="str">
        <f t="shared" si="47"/>
        <v/>
      </c>
      <c r="AD129" s="44"/>
      <c r="AE129" s="44" t="str">
        <f t="shared" si="48"/>
        <v/>
      </c>
      <c r="AF129" s="44" t="str">
        <f t="shared" si="49"/>
        <v/>
      </c>
      <c r="AH129" s="44" t="str">
        <f t="shared" si="52"/>
        <v/>
      </c>
      <c r="AJ129" s="44" t="str">
        <f>IF('Birding Tally List'!E136="", "", 'Birding Tally List'!E136)</f>
        <v/>
      </c>
      <c r="AV129" s="93" t="str">
        <f>IF('Birding Tally List'!F136="", "", 'Birding Tally List'!F136)</f>
        <v/>
      </c>
      <c r="AW129" s="93" t="str">
        <f t="shared" si="50"/>
        <v/>
      </c>
      <c r="AX129" s="119" t="str">
        <f t="shared" si="53"/>
        <v/>
      </c>
      <c r="AY129" s="120" t="str">
        <f t="shared" si="54"/>
        <v/>
      </c>
      <c r="AZ129" s="120" t="str">
        <f t="shared" si="55"/>
        <v/>
      </c>
      <c r="BA129" s="120" t="str">
        <f t="shared" si="56"/>
        <v/>
      </c>
      <c r="BB129" s="120" t="str">
        <f t="shared" si="57"/>
        <v/>
      </c>
      <c r="BC129" s="120" t="str">
        <f t="shared" si="58"/>
        <v/>
      </c>
      <c r="BD129" s="120" t="str">
        <f t="shared" si="59"/>
        <v/>
      </c>
      <c r="BE129" s="129" t="str">
        <f t="shared" si="51"/>
        <v/>
      </c>
      <c r="BF129" s="120"/>
      <c r="BG129" s="129" t="str">
        <f>IFERROR(RANK(BE129,$BE$3:$BE$502,0)+COUNTIF($BE$3:BE129,BE129)-1, "")</f>
        <v/>
      </c>
    </row>
    <row r="130" spans="1:59" x14ac:dyDescent="0.25">
      <c r="A130" s="44">
        <v>128</v>
      </c>
      <c r="B130" s="32" t="str">
        <f>IF('Birding Tally List'!D137="", "", 'Birding Tally List'!D137)</f>
        <v/>
      </c>
      <c r="C130" s="45">
        <f>IF('Birding Tally List'!G137="", 0, 'Birding Tally List'!G137)</f>
        <v>0</v>
      </c>
      <c r="D130" s="46">
        <f>IF('Birding Tally List'!H137="", 0, 'Birding Tally List'!H137)</f>
        <v>0</v>
      </c>
      <c r="E130" s="46">
        <f>IF('Birding Tally List'!I137="", 0, 'Birding Tally List'!I137)</f>
        <v>0</v>
      </c>
      <c r="F130" s="46">
        <f>IF('Birding Tally List'!J137="", 0, 'Birding Tally List'!J137)</f>
        <v>0</v>
      </c>
      <c r="G130" s="46">
        <f>IF('Birding Tally List'!K137="", 0, 'Birding Tally List'!K137)</f>
        <v>0</v>
      </c>
      <c r="H130" s="46">
        <f>IF('Birding Tally List'!L137="", 0, 'Birding Tally List'!L137)</f>
        <v>0</v>
      </c>
      <c r="I130" s="47">
        <f>IF('Birding Tally List'!M137="", 0, 'Birding Tally List'!M137)</f>
        <v>0</v>
      </c>
      <c r="J130" s="48">
        <f t="shared" si="42"/>
        <v>0</v>
      </c>
      <c r="L130" s="49" t="str">
        <f t="shared" si="43"/>
        <v/>
      </c>
      <c r="M130" s="48">
        <f t="shared" si="44"/>
        <v>0</v>
      </c>
      <c r="W130" s="52" t="str">
        <f t="shared" si="45"/>
        <v/>
      </c>
      <c r="X130" s="53" t="str">
        <f t="shared" si="41"/>
        <v/>
      </c>
      <c r="Z130" s="54">
        <f>RANK(M130,$M$3:$M$502,0)+COUNTIF($M$3:M130,M130)-1</f>
        <v>128</v>
      </c>
      <c r="AA130" s="44">
        <v>128</v>
      </c>
      <c r="AB130" s="44">
        <f t="shared" si="46"/>
        <v>128</v>
      </c>
      <c r="AC130" s="44" t="str">
        <f t="shared" si="47"/>
        <v/>
      </c>
      <c r="AD130" s="44"/>
      <c r="AE130" s="44" t="str">
        <f t="shared" si="48"/>
        <v/>
      </c>
      <c r="AF130" s="44" t="str">
        <f t="shared" si="49"/>
        <v/>
      </c>
      <c r="AH130" s="44" t="str">
        <f t="shared" si="52"/>
        <v/>
      </c>
      <c r="AJ130" s="44" t="str">
        <f>IF('Birding Tally List'!E137="", "", 'Birding Tally List'!E137)</f>
        <v/>
      </c>
      <c r="AV130" s="93" t="str">
        <f>IF('Birding Tally List'!F137="", "", 'Birding Tally List'!F137)</f>
        <v/>
      </c>
      <c r="AW130" s="93" t="str">
        <f t="shared" si="50"/>
        <v/>
      </c>
      <c r="AX130" s="119" t="str">
        <f t="shared" si="53"/>
        <v/>
      </c>
      <c r="AY130" s="120" t="str">
        <f t="shared" si="54"/>
        <v/>
      </c>
      <c r="AZ130" s="120" t="str">
        <f t="shared" si="55"/>
        <v/>
      </c>
      <c r="BA130" s="120" t="str">
        <f t="shared" si="56"/>
        <v/>
      </c>
      <c r="BB130" s="120" t="str">
        <f t="shared" si="57"/>
        <v/>
      </c>
      <c r="BC130" s="120" t="str">
        <f t="shared" si="58"/>
        <v/>
      </c>
      <c r="BD130" s="120" t="str">
        <f t="shared" si="59"/>
        <v/>
      </c>
      <c r="BE130" s="129" t="str">
        <f t="shared" si="51"/>
        <v/>
      </c>
      <c r="BF130" s="120"/>
      <c r="BG130" s="129" t="str">
        <f>IFERROR(RANK(BE130,$BE$3:$BE$502,0)+COUNTIF($BE$3:BE130,BE130)-1, "")</f>
        <v/>
      </c>
    </row>
    <row r="131" spans="1:59" x14ac:dyDescent="0.25">
      <c r="A131" s="44">
        <v>129</v>
      </c>
      <c r="B131" s="32" t="str">
        <f>IF('Birding Tally List'!D138="", "", 'Birding Tally List'!D138)</f>
        <v/>
      </c>
      <c r="C131" s="45">
        <f>IF('Birding Tally List'!G138="", 0, 'Birding Tally List'!G138)</f>
        <v>0</v>
      </c>
      <c r="D131" s="46">
        <f>IF('Birding Tally List'!H138="", 0, 'Birding Tally List'!H138)</f>
        <v>0</v>
      </c>
      <c r="E131" s="46">
        <f>IF('Birding Tally List'!I138="", 0, 'Birding Tally List'!I138)</f>
        <v>0</v>
      </c>
      <c r="F131" s="46">
        <f>IF('Birding Tally List'!J138="", 0, 'Birding Tally List'!J138)</f>
        <v>0</v>
      </c>
      <c r="G131" s="46">
        <f>IF('Birding Tally List'!K138="", 0, 'Birding Tally List'!K138)</f>
        <v>0</v>
      </c>
      <c r="H131" s="46">
        <f>IF('Birding Tally List'!L138="", 0, 'Birding Tally List'!L138)</f>
        <v>0</v>
      </c>
      <c r="I131" s="47">
        <f>IF('Birding Tally List'!M138="", 0, 'Birding Tally List'!M138)</f>
        <v>0</v>
      </c>
      <c r="J131" s="48">
        <f t="shared" si="42"/>
        <v>0</v>
      </c>
      <c r="L131" s="49" t="str">
        <f t="shared" si="43"/>
        <v/>
      </c>
      <c r="M131" s="48">
        <f t="shared" si="44"/>
        <v>0</v>
      </c>
      <c r="W131" s="52" t="str">
        <f t="shared" si="45"/>
        <v/>
      </c>
      <c r="X131" s="53" t="str">
        <f t="shared" ref="X131:X194" si="60">IF(AND(W131="X", W132=""), 1, IF(AND(X132&gt;0, X132&lt;10), X132+1, ""))</f>
        <v/>
      </c>
      <c r="Z131" s="54">
        <f>RANK(M131,$M$3:$M$502,0)+COUNTIF($M$3:M131,M131)-1</f>
        <v>129</v>
      </c>
      <c r="AA131" s="44">
        <v>129</v>
      </c>
      <c r="AB131" s="44">
        <f t="shared" si="46"/>
        <v>129</v>
      </c>
      <c r="AC131" s="44" t="str">
        <f t="shared" si="47"/>
        <v/>
      </c>
      <c r="AD131" s="44"/>
      <c r="AE131" s="44" t="str">
        <f t="shared" si="48"/>
        <v/>
      </c>
      <c r="AF131" s="44" t="str">
        <f t="shared" si="49"/>
        <v/>
      </c>
      <c r="AH131" s="44" t="str">
        <f t="shared" si="52"/>
        <v/>
      </c>
      <c r="AJ131" s="44" t="str">
        <f>IF('Birding Tally List'!E138="", "", 'Birding Tally List'!E138)</f>
        <v/>
      </c>
      <c r="AV131" s="93" t="str">
        <f>IF('Birding Tally List'!F138="", "", 'Birding Tally List'!F138)</f>
        <v/>
      </c>
      <c r="AW131" s="93" t="str">
        <f t="shared" si="50"/>
        <v/>
      </c>
      <c r="AX131" s="119" t="str">
        <f t="shared" si="53"/>
        <v/>
      </c>
      <c r="AY131" s="120" t="str">
        <f t="shared" si="54"/>
        <v/>
      </c>
      <c r="AZ131" s="120" t="str">
        <f t="shared" si="55"/>
        <v/>
      </c>
      <c r="BA131" s="120" t="str">
        <f t="shared" si="56"/>
        <v/>
      </c>
      <c r="BB131" s="120" t="str">
        <f t="shared" si="57"/>
        <v/>
      </c>
      <c r="BC131" s="120" t="str">
        <f t="shared" si="58"/>
        <v/>
      </c>
      <c r="BD131" s="120" t="str">
        <f t="shared" si="59"/>
        <v/>
      </c>
      <c r="BE131" s="129" t="str">
        <f t="shared" si="51"/>
        <v/>
      </c>
      <c r="BF131" s="120"/>
      <c r="BG131" s="129" t="str">
        <f>IFERROR(RANK(BE131,$BE$3:$BE$502,0)+COUNTIF($BE$3:BE131,BE131)-1, "")</f>
        <v/>
      </c>
    </row>
    <row r="132" spans="1:59" x14ac:dyDescent="0.25">
      <c r="A132" s="44">
        <v>130</v>
      </c>
      <c r="B132" s="32" t="str">
        <f>IF('Birding Tally List'!D139="", "", 'Birding Tally List'!D139)</f>
        <v/>
      </c>
      <c r="C132" s="45">
        <f>IF('Birding Tally List'!G139="", 0, 'Birding Tally List'!G139)</f>
        <v>0</v>
      </c>
      <c r="D132" s="46">
        <f>IF('Birding Tally List'!H139="", 0, 'Birding Tally List'!H139)</f>
        <v>0</v>
      </c>
      <c r="E132" s="46">
        <f>IF('Birding Tally List'!I139="", 0, 'Birding Tally List'!I139)</f>
        <v>0</v>
      </c>
      <c r="F132" s="46">
        <f>IF('Birding Tally List'!J139="", 0, 'Birding Tally List'!J139)</f>
        <v>0</v>
      </c>
      <c r="G132" s="46">
        <f>IF('Birding Tally List'!K139="", 0, 'Birding Tally List'!K139)</f>
        <v>0</v>
      </c>
      <c r="H132" s="46">
        <f>IF('Birding Tally List'!L139="", 0, 'Birding Tally List'!L139)</f>
        <v>0</v>
      </c>
      <c r="I132" s="47">
        <f>IF('Birding Tally List'!M139="", 0, 'Birding Tally List'!M139)</f>
        <v>0</v>
      </c>
      <c r="J132" s="48">
        <f t="shared" ref="J132:J195" si="61">SUM(C132:I132)</f>
        <v>0</v>
      </c>
      <c r="L132" s="49" t="str">
        <f t="shared" ref="L132:L195" si="62">B132</f>
        <v/>
      </c>
      <c r="M132" s="48">
        <f t="shared" ref="M132:M195" si="63">J132</f>
        <v>0</v>
      </c>
      <c r="W132" s="52" t="str">
        <f t="shared" ref="W132:W195" si="64">IF(INDEX($M$3:$M$502, MATCH(AB132, $A$3:$A$502, 0))=0, "", "X")</f>
        <v/>
      </c>
      <c r="X132" s="53" t="str">
        <f t="shared" si="60"/>
        <v/>
      </c>
      <c r="Z132" s="54">
        <f>RANK(M132,$M$3:$M$502,0)+COUNTIF($M$3:M132,M132)-1</f>
        <v>130</v>
      </c>
      <c r="AA132" s="44">
        <v>130</v>
      </c>
      <c r="AB132" s="44">
        <f t="shared" ref="AB132:AB195" si="65">INDEX($A$3:$A$502, MATCH(AA132, $Z$3:$Z$502, 0))</f>
        <v>130</v>
      </c>
      <c r="AC132" s="44" t="str">
        <f t="shared" ref="AC132:AC195" si="66">INDEX($L$3:$L$502, MATCH(AB132, $A$3:$A$502, 0))</f>
        <v/>
      </c>
      <c r="AD132" s="44"/>
      <c r="AE132" s="44" t="str">
        <f t="shared" ref="AE132:AE195" si="67">IF(X132="", "", CONCATENATE("R", X132))</f>
        <v/>
      </c>
      <c r="AF132" s="44" t="str">
        <f t="shared" ref="AF132:AF195" si="68">IF(B132="", "", Z132)</f>
        <v/>
      </c>
      <c r="AH132" s="44" t="str">
        <f t="shared" si="52"/>
        <v/>
      </c>
      <c r="AJ132" s="44" t="str">
        <f>IF('Birding Tally List'!E139="", "", 'Birding Tally List'!E139)</f>
        <v/>
      </c>
      <c r="AV132" s="93" t="str">
        <f>IF('Birding Tally List'!F139="", "", 'Birding Tally List'!F139)</f>
        <v/>
      </c>
      <c r="AW132" s="93" t="str">
        <f t="shared" ref="AW132:AW195" si="69">IF(AND(AV132="Yes", J132&gt;0), "Yes", IF(AND(AV132="Yes", J132=0), "No", ""))</f>
        <v/>
      </c>
      <c r="AX132" s="119" t="str">
        <f t="shared" si="53"/>
        <v/>
      </c>
      <c r="AY132" s="120" t="str">
        <f t="shared" si="54"/>
        <v/>
      </c>
      <c r="AZ132" s="120" t="str">
        <f t="shared" si="55"/>
        <v/>
      </c>
      <c r="BA132" s="120" t="str">
        <f t="shared" si="56"/>
        <v/>
      </c>
      <c r="BB132" s="120" t="str">
        <f t="shared" si="57"/>
        <v/>
      </c>
      <c r="BC132" s="120" t="str">
        <f t="shared" si="58"/>
        <v/>
      </c>
      <c r="BD132" s="120" t="str">
        <f t="shared" si="59"/>
        <v/>
      </c>
      <c r="BE132" s="129" t="str">
        <f t="shared" ref="BE132:BE195" si="70">IF(AW132="Yes", SUM(AX132:BD132), "")</f>
        <v/>
      </c>
      <c r="BF132" s="120"/>
      <c r="BG132" s="129" t="str">
        <f>IFERROR(RANK(BE132,$BE$3:$BE$502,0)+COUNTIF($BE$3:BE132,BE132)-1, "")</f>
        <v/>
      </c>
    </row>
    <row r="133" spans="1:59" x14ac:dyDescent="0.25">
      <c r="A133" s="44">
        <v>131</v>
      </c>
      <c r="B133" s="32" t="str">
        <f>IF('Birding Tally List'!D140="", "", 'Birding Tally List'!D140)</f>
        <v/>
      </c>
      <c r="C133" s="45">
        <f>IF('Birding Tally List'!G140="", 0, 'Birding Tally List'!G140)</f>
        <v>0</v>
      </c>
      <c r="D133" s="46">
        <f>IF('Birding Tally List'!H140="", 0, 'Birding Tally List'!H140)</f>
        <v>0</v>
      </c>
      <c r="E133" s="46">
        <f>IF('Birding Tally List'!I140="", 0, 'Birding Tally List'!I140)</f>
        <v>0</v>
      </c>
      <c r="F133" s="46">
        <f>IF('Birding Tally List'!J140="", 0, 'Birding Tally List'!J140)</f>
        <v>0</v>
      </c>
      <c r="G133" s="46">
        <f>IF('Birding Tally List'!K140="", 0, 'Birding Tally List'!K140)</f>
        <v>0</v>
      </c>
      <c r="H133" s="46">
        <f>IF('Birding Tally List'!L140="", 0, 'Birding Tally List'!L140)</f>
        <v>0</v>
      </c>
      <c r="I133" s="47">
        <f>IF('Birding Tally List'!M140="", 0, 'Birding Tally List'!M140)</f>
        <v>0</v>
      </c>
      <c r="J133" s="48">
        <f t="shared" si="61"/>
        <v>0</v>
      </c>
      <c r="L133" s="49" t="str">
        <f t="shared" si="62"/>
        <v/>
      </c>
      <c r="M133" s="48">
        <f t="shared" si="63"/>
        <v>0</v>
      </c>
      <c r="W133" s="52" t="str">
        <f t="shared" si="64"/>
        <v/>
      </c>
      <c r="X133" s="53" t="str">
        <f t="shared" si="60"/>
        <v/>
      </c>
      <c r="Z133" s="54">
        <f>RANK(M133,$M$3:$M$502,0)+COUNTIF($M$3:M133,M133)-1</f>
        <v>131</v>
      </c>
      <c r="AA133" s="44">
        <v>131</v>
      </c>
      <c r="AB133" s="44">
        <f t="shared" si="65"/>
        <v>131</v>
      </c>
      <c r="AC133" s="44" t="str">
        <f t="shared" si="66"/>
        <v/>
      </c>
      <c r="AD133" s="44"/>
      <c r="AE133" s="44" t="str">
        <f t="shared" si="67"/>
        <v/>
      </c>
      <c r="AF133" s="44" t="str">
        <f t="shared" si="68"/>
        <v/>
      </c>
      <c r="AH133" s="44" t="str">
        <f t="shared" ref="AH133:AH196" si="71">IF(AND(AD133&gt;"", AE133&gt;""), "Both", IF(AND(AD133&gt;"", AE133=""), "Common", IF(AND(AE133&gt;"", AD133=""), "Rare", "")))</f>
        <v/>
      </c>
      <c r="AJ133" s="44" t="str">
        <f>IF('Birding Tally List'!E140="", "", 'Birding Tally List'!E140)</f>
        <v/>
      </c>
      <c r="AV133" s="93" t="str">
        <f>IF('Birding Tally List'!F140="", "", 'Birding Tally List'!F140)</f>
        <v/>
      </c>
      <c r="AW133" s="93" t="str">
        <f t="shared" si="69"/>
        <v/>
      </c>
      <c r="AX133" s="119" t="str">
        <f t="shared" si="53"/>
        <v/>
      </c>
      <c r="AY133" s="120" t="str">
        <f t="shared" si="54"/>
        <v/>
      </c>
      <c r="AZ133" s="120" t="str">
        <f t="shared" si="55"/>
        <v/>
      </c>
      <c r="BA133" s="120" t="str">
        <f t="shared" si="56"/>
        <v/>
      </c>
      <c r="BB133" s="120" t="str">
        <f t="shared" si="57"/>
        <v/>
      </c>
      <c r="BC133" s="120" t="str">
        <f t="shared" si="58"/>
        <v/>
      </c>
      <c r="BD133" s="120" t="str">
        <f t="shared" si="59"/>
        <v/>
      </c>
      <c r="BE133" s="129" t="str">
        <f t="shared" si="70"/>
        <v/>
      </c>
      <c r="BF133" s="120"/>
      <c r="BG133" s="129" t="str">
        <f>IFERROR(RANK(BE133,$BE$3:$BE$502,0)+COUNTIF($BE$3:BE133,BE133)-1, "")</f>
        <v/>
      </c>
    </row>
    <row r="134" spans="1:59" x14ac:dyDescent="0.25">
      <c r="A134" s="44">
        <v>132</v>
      </c>
      <c r="B134" s="32" t="str">
        <f>IF('Birding Tally List'!D141="", "", 'Birding Tally List'!D141)</f>
        <v/>
      </c>
      <c r="C134" s="45">
        <f>IF('Birding Tally List'!G141="", 0, 'Birding Tally List'!G141)</f>
        <v>0</v>
      </c>
      <c r="D134" s="46">
        <f>IF('Birding Tally List'!H141="", 0, 'Birding Tally List'!H141)</f>
        <v>0</v>
      </c>
      <c r="E134" s="46">
        <f>IF('Birding Tally List'!I141="", 0, 'Birding Tally List'!I141)</f>
        <v>0</v>
      </c>
      <c r="F134" s="46">
        <f>IF('Birding Tally List'!J141="", 0, 'Birding Tally List'!J141)</f>
        <v>0</v>
      </c>
      <c r="G134" s="46">
        <f>IF('Birding Tally List'!K141="", 0, 'Birding Tally List'!K141)</f>
        <v>0</v>
      </c>
      <c r="H134" s="46">
        <f>IF('Birding Tally List'!L141="", 0, 'Birding Tally List'!L141)</f>
        <v>0</v>
      </c>
      <c r="I134" s="47">
        <f>IF('Birding Tally List'!M141="", 0, 'Birding Tally List'!M141)</f>
        <v>0</v>
      </c>
      <c r="J134" s="48">
        <f t="shared" si="61"/>
        <v>0</v>
      </c>
      <c r="L134" s="49" t="str">
        <f t="shared" si="62"/>
        <v/>
      </c>
      <c r="M134" s="48">
        <f t="shared" si="63"/>
        <v>0</v>
      </c>
      <c r="W134" s="52" t="str">
        <f t="shared" si="64"/>
        <v/>
      </c>
      <c r="X134" s="53" t="str">
        <f t="shared" si="60"/>
        <v/>
      </c>
      <c r="Z134" s="54">
        <f>RANK(M134,$M$3:$M$502,0)+COUNTIF($M$3:M134,M134)-1</f>
        <v>132</v>
      </c>
      <c r="AA134" s="44">
        <v>132</v>
      </c>
      <c r="AB134" s="44">
        <f t="shared" si="65"/>
        <v>132</v>
      </c>
      <c r="AC134" s="44" t="str">
        <f t="shared" si="66"/>
        <v/>
      </c>
      <c r="AD134" s="44"/>
      <c r="AE134" s="44" t="str">
        <f t="shared" si="67"/>
        <v/>
      </c>
      <c r="AF134" s="44" t="str">
        <f t="shared" si="68"/>
        <v/>
      </c>
      <c r="AH134" s="44" t="str">
        <f t="shared" si="71"/>
        <v/>
      </c>
      <c r="AJ134" s="44" t="str">
        <f>IF('Birding Tally List'!E141="", "", 'Birding Tally List'!E141)</f>
        <v/>
      </c>
      <c r="AV134" s="93" t="str">
        <f>IF('Birding Tally List'!F141="", "", 'Birding Tally List'!F141)</f>
        <v/>
      </c>
      <c r="AW134" s="93" t="str">
        <f t="shared" si="69"/>
        <v/>
      </c>
      <c r="AX134" s="119" t="str">
        <f t="shared" si="53"/>
        <v/>
      </c>
      <c r="AY134" s="120" t="str">
        <f t="shared" si="54"/>
        <v/>
      </c>
      <c r="AZ134" s="120" t="str">
        <f t="shared" si="55"/>
        <v/>
      </c>
      <c r="BA134" s="120" t="str">
        <f t="shared" si="56"/>
        <v/>
      </c>
      <c r="BB134" s="120" t="str">
        <f t="shared" si="57"/>
        <v/>
      </c>
      <c r="BC134" s="120" t="str">
        <f t="shared" si="58"/>
        <v/>
      </c>
      <c r="BD134" s="120" t="str">
        <f t="shared" si="59"/>
        <v/>
      </c>
      <c r="BE134" s="129" t="str">
        <f t="shared" si="70"/>
        <v/>
      </c>
      <c r="BF134" s="120"/>
      <c r="BG134" s="129" t="str">
        <f>IFERROR(RANK(BE134,$BE$3:$BE$502,0)+COUNTIF($BE$3:BE134,BE134)-1, "")</f>
        <v/>
      </c>
    </row>
    <row r="135" spans="1:59" x14ac:dyDescent="0.25">
      <c r="A135" s="44">
        <v>133</v>
      </c>
      <c r="B135" s="32" t="str">
        <f>IF('Birding Tally List'!D142="", "", 'Birding Tally List'!D142)</f>
        <v/>
      </c>
      <c r="C135" s="45">
        <f>IF('Birding Tally List'!G142="", 0, 'Birding Tally List'!G142)</f>
        <v>0</v>
      </c>
      <c r="D135" s="46">
        <f>IF('Birding Tally List'!H142="", 0, 'Birding Tally List'!H142)</f>
        <v>0</v>
      </c>
      <c r="E135" s="46">
        <f>IF('Birding Tally List'!I142="", 0, 'Birding Tally List'!I142)</f>
        <v>0</v>
      </c>
      <c r="F135" s="46">
        <f>IF('Birding Tally List'!J142="", 0, 'Birding Tally List'!J142)</f>
        <v>0</v>
      </c>
      <c r="G135" s="46">
        <f>IF('Birding Tally List'!K142="", 0, 'Birding Tally List'!K142)</f>
        <v>0</v>
      </c>
      <c r="H135" s="46">
        <f>IF('Birding Tally List'!L142="", 0, 'Birding Tally List'!L142)</f>
        <v>0</v>
      </c>
      <c r="I135" s="47">
        <f>IF('Birding Tally List'!M142="", 0, 'Birding Tally List'!M142)</f>
        <v>0</v>
      </c>
      <c r="J135" s="48">
        <f t="shared" si="61"/>
        <v>0</v>
      </c>
      <c r="L135" s="49" t="str">
        <f t="shared" si="62"/>
        <v/>
      </c>
      <c r="M135" s="48">
        <f t="shared" si="63"/>
        <v>0</v>
      </c>
      <c r="W135" s="52" t="str">
        <f t="shared" si="64"/>
        <v/>
      </c>
      <c r="X135" s="53" t="str">
        <f t="shared" si="60"/>
        <v/>
      </c>
      <c r="Z135" s="54">
        <f>RANK(M135,$M$3:$M$502,0)+COUNTIF($M$3:M135,M135)-1</f>
        <v>133</v>
      </c>
      <c r="AA135" s="44">
        <v>133</v>
      </c>
      <c r="AB135" s="44">
        <f t="shared" si="65"/>
        <v>133</v>
      </c>
      <c r="AC135" s="44" t="str">
        <f t="shared" si="66"/>
        <v/>
      </c>
      <c r="AD135" s="44"/>
      <c r="AE135" s="44" t="str">
        <f t="shared" si="67"/>
        <v/>
      </c>
      <c r="AF135" s="44" t="str">
        <f t="shared" si="68"/>
        <v/>
      </c>
      <c r="AH135" s="44" t="str">
        <f t="shared" si="71"/>
        <v/>
      </c>
      <c r="AJ135" s="44" t="str">
        <f>IF('Birding Tally List'!E142="", "", 'Birding Tally List'!E142)</f>
        <v/>
      </c>
      <c r="AV135" s="93" t="str">
        <f>IF('Birding Tally List'!F142="", "", 'Birding Tally List'!F142)</f>
        <v/>
      </c>
      <c r="AW135" s="93" t="str">
        <f t="shared" si="69"/>
        <v/>
      </c>
      <c r="AX135" s="119" t="str">
        <f t="shared" si="53"/>
        <v/>
      </c>
      <c r="AY135" s="120" t="str">
        <f t="shared" si="54"/>
        <v/>
      </c>
      <c r="AZ135" s="120" t="str">
        <f t="shared" si="55"/>
        <v/>
      </c>
      <c r="BA135" s="120" t="str">
        <f t="shared" si="56"/>
        <v/>
      </c>
      <c r="BB135" s="120" t="str">
        <f t="shared" si="57"/>
        <v/>
      </c>
      <c r="BC135" s="120" t="str">
        <f t="shared" si="58"/>
        <v/>
      </c>
      <c r="BD135" s="120" t="str">
        <f t="shared" si="59"/>
        <v/>
      </c>
      <c r="BE135" s="129" t="str">
        <f t="shared" si="70"/>
        <v/>
      </c>
      <c r="BF135" s="120"/>
      <c r="BG135" s="129" t="str">
        <f>IFERROR(RANK(BE135,$BE$3:$BE$502,0)+COUNTIF($BE$3:BE135,BE135)-1, "")</f>
        <v/>
      </c>
    </row>
    <row r="136" spans="1:59" x14ac:dyDescent="0.25">
      <c r="A136" s="44">
        <v>134</v>
      </c>
      <c r="B136" s="32" t="str">
        <f>IF('Birding Tally List'!D143="", "", 'Birding Tally List'!D143)</f>
        <v/>
      </c>
      <c r="C136" s="45">
        <f>IF('Birding Tally List'!G143="", 0, 'Birding Tally List'!G143)</f>
        <v>0</v>
      </c>
      <c r="D136" s="46">
        <f>IF('Birding Tally List'!H143="", 0, 'Birding Tally List'!H143)</f>
        <v>0</v>
      </c>
      <c r="E136" s="46">
        <f>IF('Birding Tally List'!I143="", 0, 'Birding Tally List'!I143)</f>
        <v>0</v>
      </c>
      <c r="F136" s="46">
        <f>IF('Birding Tally List'!J143="", 0, 'Birding Tally List'!J143)</f>
        <v>0</v>
      </c>
      <c r="G136" s="46">
        <f>IF('Birding Tally List'!K143="", 0, 'Birding Tally List'!K143)</f>
        <v>0</v>
      </c>
      <c r="H136" s="46">
        <f>IF('Birding Tally List'!L143="", 0, 'Birding Tally List'!L143)</f>
        <v>0</v>
      </c>
      <c r="I136" s="47">
        <f>IF('Birding Tally List'!M143="", 0, 'Birding Tally List'!M143)</f>
        <v>0</v>
      </c>
      <c r="J136" s="48">
        <f t="shared" si="61"/>
        <v>0</v>
      </c>
      <c r="L136" s="49" t="str">
        <f t="shared" si="62"/>
        <v/>
      </c>
      <c r="M136" s="48">
        <f t="shared" si="63"/>
        <v>0</v>
      </c>
      <c r="W136" s="52" t="str">
        <f t="shared" si="64"/>
        <v/>
      </c>
      <c r="X136" s="53" t="str">
        <f t="shared" si="60"/>
        <v/>
      </c>
      <c r="Z136" s="54">
        <f>RANK(M136,$M$3:$M$502,0)+COUNTIF($M$3:M136,M136)-1</f>
        <v>134</v>
      </c>
      <c r="AA136" s="44">
        <v>134</v>
      </c>
      <c r="AB136" s="44">
        <f t="shared" si="65"/>
        <v>134</v>
      </c>
      <c r="AC136" s="44" t="str">
        <f t="shared" si="66"/>
        <v/>
      </c>
      <c r="AD136" s="44"/>
      <c r="AE136" s="44" t="str">
        <f t="shared" si="67"/>
        <v/>
      </c>
      <c r="AF136" s="44" t="str">
        <f t="shared" si="68"/>
        <v/>
      </c>
      <c r="AH136" s="44" t="str">
        <f t="shared" si="71"/>
        <v/>
      </c>
      <c r="AJ136" s="44" t="str">
        <f>IF('Birding Tally List'!E143="", "", 'Birding Tally List'!E143)</f>
        <v/>
      </c>
      <c r="AV136" s="93" t="str">
        <f>IF('Birding Tally List'!F143="", "", 'Birding Tally List'!F143)</f>
        <v/>
      </c>
      <c r="AW136" s="93" t="str">
        <f t="shared" si="69"/>
        <v/>
      </c>
      <c r="AX136" s="119" t="str">
        <f t="shared" si="53"/>
        <v/>
      </c>
      <c r="AY136" s="120" t="str">
        <f t="shared" si="54"/>
        <v/>
      </c>
      <c r="AZ136" s="120" t="str">
        <f t="shared" si="55"/>
        <v/>
      </c>
      <c r="BA136" s="120" t="str">
        <f t="shared" si="56"/>
        <v/>
      </c>
      <c r="BB136" s="120" t="str">
        <f t="shared" si="57"/>
        <v/>
      </c>
      <c r="BC136" s="120" t="str">
        <f t="shared" si="58"/>
        <v/>
      </c>
      <c r="BD136" s="120" t="str">
        <f t="shared" si="59"/>
        <v/>
      </c>
      <c r="BE136" s="129" t="str">
        <f t="shared" si="70"/>
        <v/>
      </c>
      <c r="BF136" s="120"/>
      <c r="BG136" s="129" t="str">
        <f>IFERROR(RANK(BE136,$BE$3:$BE$502,0)+COUNTIF($BE$3:BE136,BE136)-1, "")</f>
        <v/>
      </c>
    </row>
    <row r="137" spans="1:59" x14ac:dyDescent="0.25">
      <c r="A137" s="44">
        <v>135</v>
      </c>
      <c r="B137" s="32" t="str">
        <f>IF('Birding Tally List'!D144="", "", 'Birding Tally List'!D144)</f>
        <v/>
      </c>
      <c r="C137" s="45">
        <f>IF('Birding Tally List'!G144="", 0, 'Birding Tally List'!G144)</f>
        <v>0</v>
      </c>
      <c r="D137" s="46">
        <f>IF('Birding Tally List'!H144="", 0, 'Birding Tally List'!H144)</f>
        <v>0</v>
      </c>
      <c r="E137" s="46">
        <f>IF('Birding Tally List'!I144="", 0, 'Birding Tally List'!I144)</f>
        <v>0</v>
      </c>
      <c r="F137" s="46">
        <f>IF('Birding Tally List'!J144="", 0, 'Birding Tally List'!J144)</f>
        <v>0</v>
      </c>
      <c r="G137" s="46">
        <f>IF('Birding Tally List'!K144="", 0, 'Birding Tally List'!K144)</f>
        <v>0</v>
      </c>
      <c r="H137" s="46">
        <f>IF('Birding Tally List'!L144="", 0, 'Birding Tally List'!L144)</f>
        <v>0</v>
      </c>
      <c r="I137" s="47">
        <f>IF('Birding Tally List'!M144="", 0, 'Birding Tally List'!M144)</f>
        <v>0</v>
      </c>
      <c r="J137" s="48">
        <f t="shared" si="61"/>
        <v>0</v>
      </c>
      <c r="L137" s="49" t="str">
        <f t="shared" si="62"/>
        <v/>
      </c>
      <c r="M137" s="48">
        <f t="shared" si="63"/>
        <v>0</v>
      </c>
      <c r="W137" s="52" t="str">
        <f t="shared" si="64"/>
        <v/>
      </c>
      <c r="X137" s="53" t="str">
        <f t="shared" si="60"/>
        <v/>
      </c>
      <c r="Z137" s="54">
        <f>RANK(M137,$M$3:$M$502,0)+COUNTIF($M$3:M137,M137)-1</f>
        <v>135</v>
      </c>
      <c r="AA137" s="44">
        <v>135</v>
      </c>
      <c r="AB137" s="44">
        <f t="shared" si="65"/>
        <v>135</v>
      </c>
      <c r="AC137" s="44" t="str">
        <f t="shared" si="66"/>
        <v/>
      </c>
      <c r="AD137" s="44"/>
      <c r="AE137" s="44" t="str">
        <f t="shared" si="67"/>
        <v/>
      </c>
      <c r="AF137" s="44" t="str">
        <f t="shared" si="68"/>
        <v/>
      </c>
      <c r="AH137" s="44" t="str">
        <f t="shared" si="71"/>
        <v/>
      </c>
      <c r="AJ137" s="44" t="str">
        <f>IF('Birding Tally List'!E144="", "", 'Birding Tally List'!E144)</f>
        <v/>
      </c>
      <c r="AV137" s="93" t="str">
        <f>IF('Birding Tally List'!F144="", "", 'Birding Tally List'!F144)</f>
        <v/>
      </c>
      <c r="AW137" s="93" t="str">
        <f t="shared" si="69"/>
        <v/>
      </c>
      <c r="AX137" s="119" t="str">
        <f t="shared" si="53"/>
        <v/>
      </c>
      <c r="AY137" s="120" t="str">
        <f t="shared" si="54"/>
        <v/>
      </c>
      <c r="AZ137" s="120" t="str">
        <f t="shared" si="55"/>
        <v/>
      </c>
      <c r="BA137" s="120" t="str">
        <f t="shared" si="56"/>
        <v/>
      </c>
      <c r="BB137" s="120" t="str">
        <f t="shared" si="57"/>
        <v/>
      </c>
      <c r="BC137" s="120" t="str">
        <f t="shared" si="58"/>
        <v/>
      </c>
      <c r="BD137" s="120" t="str">
        <f t="shared" si="59"/>
        <v/>
      </c>
      <c r="BE137" s="129" t="str">
        <f t="shared" si="70"/>
        <v/>
      </c>
      <c r="BF137" s="120"/>
      <c r="BG137" s="129" t="str">
        <f>IFERROR(RANK(BE137,$BE$3:$BE$502,0)+COUNTIF($BE$3:BE137,BE137)-1, "")</f>
        <v/>
      </c>
    </row>
    <row r="138" spans="1:59" x14ac:dyDescent="0.25">
      <c r="A138" s="44">
        <v>136</v>
      </c>
      <c r="B138" s="32" t="str">
        <f>IF('Birding Tally List'!D145="", "", 'Birding Tally List'!D145)</f>
        <v/>
      </c>
      <c r="C138" s="45">
        <f>IF('Birding Tally List'!G145="", 0, 'Birding Tally List'!G145)</f>
        <v>0</v>
      </c>
      <c r="D138" s="46">
        <f>IF('Birding Tally List'!H145="", 0, 'Birding Tally List'!H145)</f>
        <v>0</v>
      </c>
      <c r="E138" s="46">
        <f>IF('Birding Tally List'!I145="", 0, 'Birding Tally List'!I145)</f>
        <v>0</v>
      </c>
      <c r="F138" s="46">
        <f>IF('Birding Tally List'!J145="", 0, 'Birding Tally List'!J145)</f>
        <v>0</v>
      </c>
      <c r="G138" s="46">
        <f>IF('Birding Tally List'!K145="", 0, 'Birding Tally List'!K145)</f>
        <v>0</v>
      </c>
      <c r="H138" s="46">
        <f>IF('Birding Tally List'!L145="", 0, 'Birding Tally List'!L145)</f>
        <v>0</v>
      </c>
      <c r="I138" s="47">
        <f>IF('Birding Tally List'!M145="", 0, 'Birding Tally List'!M145)</f>
        <v>0</v>
      </c>
      <c r="J138" s="48">
        <f t="shared" si="61"/>
        <v>0</v>
      </c>
      <c r="L138" s="49" t="str">
        <f t="shared" si="62"/>
        <v/>
      </c>
      <c r="M138" s="48">
        <f t="shared" si="63"/>
        <v>0</v>
      </c>
      <c r="W138" s="52" t="str">
        <f t="shared" si="64"/>
        <v/>
      </c>
      <c r="X138" s="53" t="str">
        <f t="shared" si="60"/>
        <v/>
      </c>
      <c r="Z138" s="54">
        <f>RANK(M138,$M$3:$M$502,0)+COUNTIF($M$3:M138,M138)-1</f>
        <v>136</v>
      </c>
      <c r="AA138" s="44">
        <v>136</v>
      </c>
      <c r="AB138" s="44">
        <f t="shared" si="65"/>
        <v>136</v>
      </c>
      <c r="AC138" s="44" t="str">
        <f t="shared" si="66"/>
        <v/>
      </c>
      <c r="AD138" s="44"/>
      <c r="AE138" s="44" t="str">
        <f t="shared" si="67"/>
        <v/>
      </c>
      <c r="AF138" s="44" t="str">
        <f t="shared" si="68"/>
        <v/>
      </c>
      <c r="AH138" s="44" t="str">
        <f t="shared" si="71"/>
        <v/>
      </c>
      <c r="AJ138" s="44" t="str">
        <f>IF('Birding Tally List'!E145="", "", 'Birding Tally List'!E145)</f>
        <v/>
      </c>
      <c r="AV138" s="93" t="str">
        <f>IF('Birding Tally List'!F145="", "", 'Birding Tally List'!F145)</f>
        <v/>
      </c>
      <c r="AW138" s="93" t="str">
        <f t="shared" si="69"/>
        <v/>
      </c>
      <c r="AX138" s="119" t="str">
        <f t="shared" si="53"/>
        <v/>
      </c>
      <c r="AY138" s="120" t="str">
        <f t="shared" si="54"/>
        <v/>
      </c>
      <c r="AZ138" s="120" t="str">
        <f t="shared" si="55"/>
        <v/>
      </c>
      <c r="BA138" s="120" t="str">
        <f t="shared" si="56"/>
        <v/>
      </c>
      <c r="BB138" s="120" t="str">
        <f t="shared" si="57"/>
        <v/>
      </c>
      <c r="BC138" s="120" t="str">
        <f t="shared" si="58"/>
        <v/>
      </c>
      <c r="BD138" s="120" t="str">
        <f t="shared" si="59"/>
        <v/>
      </c>
      <c r="BE138" s="129" t="str">
        <f t="shared" si="70"/>
        <v/>
      </c>
      <c r="BF138" s="120"/>
      <c r="BG138" s="129" t="str">
        <f>IFERROR(RANK(BE138,$BE$3:$BE$502,0)+COUNTIF($BE$3:BE138,BE138)-1, "")</f>
        <v/>
      </c>
    </row>
    <row r="139" spans="1:59" x14ac:dyDescent="0.25">
      <c r="A139" s="44">
        <v>137</v>
      </c>
      <c r="B139" s="32" t="str">
        <f>IF('Birding Tally List'!D146="", "", 'Birding Tally List'!D146)</f>
        <v/>
      </c>
      <c r="C139" s="45">
        <f>IF('Birding Tally List'!G146="", 0, 'Birding Tally List'!G146)</f>
        <v>0</v>
      </c>
      <c r="D139" s="46">
        <f>IF('Birding Tally List'!H146="", 0, 'Birding Tally List'!H146)</f>
        <v>0</v>
      </c>
      <c r="E139" s="46">
        <f>IF('Birding Tally List'!I146="", 0, 'Birding Tally List'!I146)</f>
        <v>0</v>
      </c>
      <c r="F139" s="46">
        <f>IF('Birding Tally List'!J146="", 0, 'Birding Tally List'!J146)</f>
        <v>0</v>
      </c>
      <c r="G139" s="46">
        <f>IF('Birding Tally List'!K146="", 0, 'Birding Tally List'!K146)</f>
        <v>0</v>
      </c>
      <c r="H139" s="46">
        <f>IF('Birding Tally List'!L146="", 0, 'Birding Tally List'!L146)</f>
        <v>0</v>
      </c>
      <c r="I139" s="47">
        <f>IF('Birding Tally List'!M146="", 0, 'Birding Tally List'!M146)</f>
        <v>0</v>
      </c>
      <c r="J139" s="48">
        <f t="shared" si="61"/>
        <v>0</v>
      </c>
      <c r="L139" s="49" t="str">
        <f t="shared" si="62"/>
        <v/>
      </c>
      <c r="M139" s="48">
        <f t="shared" si="63"/>
        <v>0</v>
      </c>
      <c r="W139" s="52" t="str">
        <f t="shared" si="64"/>
        <v/>
      </c>
      <c r="X139" s="53" t="str">
        <f t="shared" si="60"/>
        <v/>
      </c>
      <c r="Z139" s="54">
        <f>RANK(M139,$M$3:$M$502,0)+COUNTIF($M$3:M139,M139)-1</f>
        <v>137</v>
      </c>
      <c r="AA139" s="44">
        <v>137</v>
      </c>
      <c r="AB139" s="44">
        <f t="shared" si="65"/>
        <v>137</v>
      </c>
      <c r="AC139" s="44" t="str">
        <f t="shared" si="66"/>
        <v/>
      </c>
      <c r="AD139" s="44"/>
      <c r="AE139" s="44" t="str">
        <f t="shared" si="67"/>
        <v/>
      </c>
      <c r="AF139" s="44" t="str">
        <f t="shared" si="68"/>
        <v/>
      </c>
      <c r="AH139" s="44" t="str">
        <f t="shared" si="71"/>
        <v/>
      </c>
      <c r="AJ139" s="44" t="str">
        <f>IF('Birding Tally List'!E146="", "", 'Birding Tally List'!E146)</f>
        <v/>
      </c>
      <c r="AV139" s="93" t="str">
        <f>IF('Birding Tally List'!F146="", "", 'Birding Tally List'!F146)</f>
        <v/>
      </c>
      <c r="AW139" s="93" t="str">
        <f t="shared" si="69"/>
        <v/>
      </c>
      <c r="AX139" s="119" t="str">
        <f t="shared" si="53"/>
        <v/>
      </c>
      <c r="AY139" s="120" t="str">
        <f t="shared" si="54"/>
        <v/>
      </c>
      <c r="AZ139" s="120" t="str">
        <f t="shared" si="55"/>
        <v/>
      </c>
      <c r="BA139" s="120" t="str">
        <f t="shared" si="56"/>
        <v/>
      </c>
      <c r="BB139" s="120" t="str">
        <f t="shared" si="57"/>
        <v/>
      </c>
      <c r="BC139" s="120" t="str">
        <f t="shared" si="58"/>
        <v/>
      </c>
      <c r="BD139" s="120" t="str">
        <f t="shared" si="59"/>
        <v/>
      </c>
      <c r="BE139" s="129" t="str">
        <f t="shared" si="70"/>
        <v/>
      </c>
      <c r="BF139" s="120"/>
      <c r="BG139" s="129" t="str">
        <f>IFERROR(RANK(BE139,$BE$3:$BE$502,0)+COUNTIF($BE$3:BE139,BE139)-1, "")</f>
        <v/>
      </c>
    </row>
    <row r="140" spans="1:59" x14ac:dyDescent="0.25">
      <c r="A140" s="44">
        <v>138</v>
      </c>
      <c r="B140" s="32" t="str">
        <f>IF('Birding Tally List'!D147="", "", 'Birding Tally List'!D147)</f>
        <v/>
      </c>
      <c r="C140" s="45">
        <f>IF('Birding Tally List'!G147="", 0, 'Birding Tally List'!G147)</f>
        <v>0</v>
      </c>
      <c r="D140" s="46">
        <f>IF('Birding Tally List'!H147="", 0, 'Birding Tally List'!H147)</f>
        <v>0</v>
      </c>
      <c r="E140" s="46">
        <f>IF('Birding Tally List'!I147="", 0, 'Birding Tally List'!I147)</f>
        <v>0</v>
      </c>
      <c r="F140" s="46">
        <f>IF('Birding Tally List'!J147="", 0, 'Birding Tally List'!J147)</f>
        <v>0</v>
      </c>
      <c r="G140" s="46">
        <f>IF('Birding Tally List'!K147="", 0, 'Birding Tally List'!K147)</f>
        <v>0</v>
      </c>
      <c r="H140" s="46">
        <f>IF('Birding Tally List'!L147="", 0, 'Birding Tally List'!L147)</f>
        <v>0</v>
      </c>
      <c r="I140" s="47">
        <f>IF('Birding Tally List'!M147="", 0, 'Birding Tally List'!M147)</f>
        <v>0</v>
      </c>
      <c r="J140" s="48">
        <f t="shared" si="61"/>
        <v>0</v>
      </c>
      <c r="L140" s="49" t="str">
        <f t="shared" si="62"/>
        <v/>
      </c>
      <c r="M140" s="48">
        <f t="shared" si="63"/>
        <v>0</v>
      </c>
      <c r="W140" s="52" t="str">
        <f t="shared" si="64"/>
        <v/>
      </c>
      <c r="X140" s="53" t="str">
        <f t="shared" si="60"/>
        <v/>
      </c>
      <c r="Z140" s="54">
        <f>RANK(M140,$M$3:$M$502,0)+COUNTIF($M$3:M140,M140)-1</f>
        <v>138</v>
      </c>
      <c r="AA140" s="44">
        <v>138</v>
      </c>
      <c r="AB140" s="44">
        <f t="shared" si="65"/>
        <v>138</v>
      </c>
      <c r="AC140" s="44" t="str">
        <f t="shared" si="66"/>
        <v/>
      </c>
      <c r="AD140" s="44"/>
      <c r="AE140" s="44" t="str">
        <f t="shared" si="67"/>
        <v/>
      </c>
      <c r="AF140" s="44" t="str">
        <f t="shared" si="68"/>
        <v/>
      </c>
      <c r="AH140" s="44" t="str">
        <f t="shared" si="71"/>
        <v/>
      </c>
      <c r="AJ140" s="44" t="str">
        <f>IF('Birding Tally List'!E147="", "", 'Birding Tally List'!E147)</f>
        <v/>
      </c>
      <c r="AV140" s="93" t="str">
        <f>IF('Birding Tally List'!F147="", "", 'Birding Tally List'!F147)</f>
        <v/>
      </c>
      <c r="AW140" s="93" t="str">
        <f t="shared" si="69"/>
        <v/>
      </c>
      <c r="AX140" s="119" t="str">
        <f t="shared" si="53"/>
        <v/>
      </c>
      <c r="AY140" s="120" t="str">
        <f t="shared" si="54"/>
        <v/>
      </c>
      <c r="AZ140" s="120" t="str">
        <f t="shared" si="55"/>
        <v/>
      </c>
      <c r="BA140" s="120" t="str">
        <f t="shared" si="56"/>
        <v/>
      </c>
      <c r="BB140" s="120" t="str">
        <f t="shared" si="57"/>
        <v/>
      </c>
      <c r="BC140" s="120" t="str">
        <f t="shared" si="58"/>
        <v/>
      </c>
      <c r="BD140" s="120" t="str">
        <f t="shared" si="59"/>
        <v/>
      </c>
      <c r="BE140" s="129" t="str">
        <f t="shared" si="70"/>
        <v/>
      </c>
      <c r="BF140" s="120"/>
      <c r="BG140" s="129" t="str">
        <f>IFERROR(RANK(BE140,$BE$3:$BE$502,0)+COUNTIF($BE$3:BE140,BE140)-1, "")</f>
        <v/>
      </c>
    </row>
    <row r="141" spans="1:59" x14ac:dyDescent="0.25">
      <c r="A141" s="44">
        <v>139</v>
      </c>
      <c r="B141" s="32" t="str">
        <f>IF('Birding Tally List'!D148="", "", 'Birding Tally List'!D148)</f>
        <v/>
      </c>
      <c r="C141" s="45">
        <f>IF('Birding Tally List'!G148="", 0, 'Birding Tally List'!G148)</f>
        <v>0</v>
      </c>
      <c r="D141" s="46">
        <f>IF('Birding Tally List'!H148="", 0, 'Birding Tally List'!H148)</f>
        <v>0</v>
      </c>
      <c r="E141" s="46">
        <f>IF('Birding Tally List'!I148="", 0, 'Birding Tally List'!I148)</f>
        <v>0</v>
      </c>
      <c r="F141" s="46">
        <f>IF('Birding Tally List'!J148="", 0, 'Birding Tally List'!J148)</f>
        <v>0</v>
      </c>
      <c r="G141" s="46">
        <f>IF('Birding Tally List'!K148="", 0, 'Birding Tally List'!K148)</f>
        <v>0</v>
      </c>
      <c r="H141" s="46">
        <f>IF('Birding Tally List'!L148="", 0, 'Birding Tally List'!L148)</f>
        <v>0</v>
      </c>
      <c r="I141" s="47">
        <f>IF('Birding Tally List'!M148="", 0, 'Birding Tally List'!M148)</f>
        <v>0</v>
      </c>
      <c r="J141" s="48">
        <f t="shared" si="61"/>
        <v>0</v>
      </c>
      <c r="L141" s="49" t="str">
        <f t="shared" si="62"/>
        <v/>
      </c>
      <c r="M141" s="48">
        <f t="shared" si="63"/>
        <v>0</v>
      </c>
      <c r="W141" s="52" t="str">
        <f t="shared" si="64"/>
        <v/>
      </c>
      <c r="X141" s="53" t="str">
        <f t="shared" si="60"/>
        <v/>
      </c>
      <c r="Z141" s="54">
        <f>RANK(M141,$M$3:$M$502,0)+COUNTIF($M$3:M141,M141)-1</f>
        <v>139</v>
      </c>
      <c r="AA141" s="44">
        <v>139</v>
      </c>
      <c r="AB141" s="44">
        <f t="shared" si="65"/>
        <v>139</v>
      </c>
      <c r="AC141" s="44" t="str">
        <f t="shared" si="66"/>
        <v/>
      </c>
      <c r="AD141" s="44"/>
      <c r="AE141" s="44" t="str">
        <f t="shared" si="67"/>
        <v/>
      </c>
      <c r="AF141" s="44" t="str">
        <f t="shared" si="68"/>
        <v/>
      </c>
      <c r="AH141" s="44" t="str">
        <f t="shared" si="71"/>
        <v/>
      </c>
      <c r="AJ141" s="44" t="str">
        <f>IF('Birding Tally List'!E148="", "", 'Birding Tally List'!E148)</f>
        <v/>
      </c>
      <c r="AV141" s="93" t="str">
        <f>IF('Birding Tally List'!F148="", "", 'Birding Tally List'!F148)</f>
        <v/>
      </c>
      <c r="AW141" s="93" t="str">
        <f t="shared" si="69"/>
        <v/>
      </c>
      <c r="AX141" s="119" t="str">
        <f t="shared" si="53"/>
        <v/>
      </c>
      <c r="AY141" s="120" t="str">
        <f t="shared" si="54"/>
        <v/>
      </c>
      <c r="AZ141" s="120" t="str">
        <f t="shared" si="55"/>
        <v/>
      </c>
      <c r="BA141" s="120" t="str">
        <f t="shared" si="56"/>
        <v/>
      </c>
      <c r="BB141" s="120" t="str">
        <f t="shared" si="57"/>
        <v/>
      </c>
      <c r="BC141" s="120" t="str">
        <f t="shared" si="58"/>
        <v/>
      </c>
      <c r="BD141" s="120" t="str">
        <f t="shared" si="59"/>
        <v/>
      </c>
      <c r="BE141" s="129" t="str">
        <f t="shared" si="70"/>
        <v/>
      </c>
      <c r="BF141" s="120"/>
      <c r="BG141" s="129" t="str">
        <f>IFERROR(RANK(BE141,$BE$3:$BE$502,0)+COUNTIF($BE$3:BE141,BE141)-1, "")</f>
        <v/>
      </c>
    </row>
    <row r="142" spans="1:59" x14ac:dyDescent="0.25">
      <c r="A142" s="44">
        <v>140</v>
      </c>
      <c r="B142" s="32" t="str">
        <f>IF('Birding Tally List'!D149="", "", 'Birding Tally List'!D149)</f>
        <v/>
      </c>
      <c r="C142" s="45">
        <f>IF('Birding Tally List'!G149="", 0, 'Birding Tally List'!G149)</f>
        <v>0</v>
      </c>
      <c r="D142" s="46">
        <f>IF('Birding Tally List'!H149="", 0, 'Birding Tally List'!H149)</f>
        <v>0</v>
      </c>
      <c r="E142" s="46">
        <f>IF('Birding Tally List'!I149="", 0, 'Birding Tally List'!I149)</f>
        <v>0</v>
      </c>
      <c r="F142" s="46">
        <f>IF('Birding Tally List'!J149="", 0, 'Birding Tally List'!J149)</f>
        <v>0</v>
      </c>
      <c r="G142" s="46">
        <f>IF('Birding Tally List'!K149="", 0, 'Birding Tally List'!K149)</f>
        <v>0</v>
      </c>
      <c r="H142" s="46">
        <f>IF('Birding Tally List'!L149="", 0, 'Birding Tally List'!L149)</f>
        <v>0</v>
      </c>
      <c r="I142" s="47">
        <f>IF('Birding Tally List'!M149="", 0, 'Birding Tally List'!M149)</f>
        <v>0</v>
      </c>
      <c r="J142" s="48">
        <f t="shared" si="61"/>
        <v>0</v>
      </c>
      <c r="L142" s="49" t="str">
        <f t="shared" si="62"/>
        <v/>
      </c>
      <c r="M142" s="48">
        <f t="shared" si="63"/>
        <v>0</v>
      </c>
      <c r="W142" s="52" t="str">
        <f t="shared" si="64"/>
        <v/>
      </c>
      <c r="X142" s="53" t="str">
        <f t="shared" si="60"/>
        <v/>
      </c>
      <c r="Z142" s="54">
        <f>RANK(M142,$M$3:$M$502,0)+COUNTIF($M$3:M142,M142)-1</f>
        <v>140</v>
      </c>
      <c r="AA142" s="44">
        <v>140</v>
      </c>
      <c r="AB142" s="44">
        <f t="shared" si="65"/>
        <v>140</v>
      </c>
      <c r="AC142" s="44" t="str">
        <f t="shared" si="66"/>
        <v/>
      </c>
      <c r="AD142" s="44"/>
      <c r="AE142" s="44" t="str">
        <f t="shared" si="67"/>
        <v/>
      </c>
      <c r="AF142" s="44" t="str">
        <f t="shared" si="68"/>
        <v/>
      </c>
      <c r="AH142" s="44" t="str">
        <f t="shared" si="71"/>
        <v/>
      </c>
      <c r="AJ142" s="44" t="str">
        <f>IF('Birding Tally List'!E149="", "", 'Birding Tally List'!E149)</f>
        <v/>
      </c>
      <c r="AV142" s="93" t="str">
        <f>IF('Birding Tally List'!F149="", "", 'Birding Tally List'!F149)</f>
        <v/>
      </c>
      <c r="AW142" s="93" t="str">
        <f t="shared" si="69"/>
        <v/>
      </c>
      <c r="AX142" s="119" t="str">
        <f t="shared" si="53"/>
        <v/>
      </c>
      <c r="AY142" s="120" t="str">
        <f t="shared" si="54"/>
        <v/>
      </c>
      <c r="AZ142" s="120" t="str">
        <f t="shared" si="55"/>
        <v/>
      </c>
      <c r="BA142" s="120" t="str">
        <f t="shared" si="56"/>
        <v/>
      </c>
      <c r="BB142" s="120" t="str">
        <f t="shared" si="57"/>
        <v/>
      </c>
      <c r="BC142" s="120" t="str">
        <f t="shared" si="58"/>
        <v/>
      </c>
      <c r="BD142" s="120" t="str">
        <f t="shared" si="59"/>
        <v/>
      </c>
      <c r="BE142" s="129" t="str">
        <f t="shared" si="70"/>
        <v/>
      </c>
      <c r="BF142" s="120"/>
      <c r="BG142" s="129" t="str">
        <f>IFERROR(RANK(BE142,$BE$3:$BE$502,0)+COUNTIF($BE$3:BE142,BE142)-1, "")</f>
        <v/>
      </c>
    </row>
    <row r="143" spans="1:59" x14ac:dyDescent="0.25">
      <c r="A143" s="44">
        <v>141</v>
      </c>
      <c r="B143" s="32" t="str">
        <f>IF('Birding Tally List'!D150="", "", 'Birding Tally List'!D150)</f>
        <v/>
      </c>
      <c r="C143" s="45">
        <f>IF('Birding Tally List'!G150="", 0, 'Birding Tally List'!G150)</f>
        <v>0</v>
      </c>
      <c r="D143" s="46">
        <f>IF('Birding Tally List'!H150="", 0, 'Birding Tally List'!H150)</f>
        <v>0</v>
      </c>
      <c r="E143" s="46">
        <f>IF('Birding Tally List'!I150="", 0, 'Birding Tally List'!I150)</f>
        <v>0</v>
      </c>
      <c r="F143" s="46">
        <f>IF('Birding Tally List'!J150="", 0, 'Birding Tally List'!J150)</f>
        <v>0</v>
      </c>
      <c r="G143" s="46">
        <f>IF('Birding Tally List'!K150="", 0, 'Birding Tally List'!K150)</f>
        <v>0</v>
      </c>
      <c r="H143" s="46">
        <f>IF('Birding Tally List'!L150="", 0, 'Birding Tally List'!L150)</f>
        <v>0</v>
      </c>
      <c r="I143" s="47">
        <f>IF('Birding Tally List'!M150="", 0, 'Birding Tally List'!M150)</f>
        <v>0</v>
      </c>
      <c r="J143" s="48">
        <f t="shared" si="61"/>
        <v>0</v>
      </c>
      <c r="L143" s="49" t="str">
        <f t="shared" si="62"/>
        <v/>
      </c>
      <c r="M143" s="48">
        <f t="shared" si="63"/>
        <v>0</v>
      </c>
      <c r="W143" s="52" t="str">
        <f t="shared" si="64"/>
        <v/>
      </c>
      <c r="X143" s="53" t="str">
        <f t="shared" si="60"/>
        <v/>
      </c>
      <c r="Z143" s="54">
        <f>RANK(M143,$M$3:$M$502,0)+COUNTIF($M$3:M143,M143)-1</f>
        <v>141</v>
      </c>
      <c r="AA143" s="44">
        <v>141</v>
      </c>
      <c r="AB143" s="44">
        <f t="shared" si="65"/>
        <v>141</v>
      </c>
      <c r="AC143" s="44" t="str">
        <f t="shared" si="66"/>
        <v/>
      </c>
      <c r="AD143" s="44"/>
      <c r="AE143" s="44" t="str">
        <f t="shared" si="67"/>
        <v/>
      </c>
      <c r="AF143" s="44" t="str">
        <f t="shared" si="68"/>
        <v/>
      </c>
      <c r="AH143" s="44" t="str">
        <f t="shared" si="71"/>
        <v/>
      </c>
      <c r="AJ143" s="44" t="str">
        <f>IF('Birding Tally List'!E150="", "", 'Birding Tally List'!E150)</f>
        <v/>
      </c>
      <c r="AV143" s="93" t="str">
        <f>IF('Birding Tally List'!F150="", "", 'Birding Tally List'!F150)</f>
        <v/>
      </c>
      <c r="AW143" s="93" t="str">
        <f t="shared" si="69"/>
        <v/>
      </c>
      <c r="AX143" s="119" t="str">
        <f t="shared" si="53"/>
        <v/>
      </c>
      <c r="AY143" s="120" t="str">
        <f t="shared" si="54"/>
        <v/>
      </c>
      <c r="AZ143" s="120" t="str">
        <f t="shared" si="55"/>
        <v/>
      </c>
      <c r="BA143" s="120" t="str">
        <f t="shared" si="56"/>
        <v/>
      </c>
      <c r="BB143" s="120" t="str">
        <f t="shared" si="57"/>
        <v/>
      </c>
      <c r="BC143" s="120" t="str">
        <f t="shared" si="58"/>
        <v/>
      </c>
      <c r="BD143" s="120" t="str">
        <f t="shared" si="59"/>
        <v/>
      </c>
      <c r="BE143" s="129" t="str">
        <f t="shared" si="70"/>
        <v/>
      </c>
      <c r="BF143" s="120"/>
      <c r="BG143" s="129" t="str">
        <f>IFERROR(RANK(BE143,$BE$3:$BE$502,0)+COUNTIF($BE$3:BE143,BE143)-1, "")</f>
        <v/>
      </c>
    </row>
    <row r="144" spans="1:59" x14ac:dyDescent="0.25">
      <c r="A144" s="44">
        <v>142</v>
      </c>
      <c r="B144" s="32" t="str">
        <f>IF('Birding Tally List'!D151="", "", 'Birding Tally List'!D151)</f>
        <v/>
      </c>
      <c r="C144" s="45">
        <f>IF('Birding Tally List'!G151="", 0, 'Birding Tally List'!G151)</f>
        <v>0</v>
      </c>
      <c r="D144" s="46">
        <f>IF('Birding Tally List'!H151="", 0, 'Birding Tally List'!H151)</f>
        <v>0</v>
      </c>
      <c r="E144" s="46">
        <f>IF('Birding Tally List'!I151="", 0, 'Birding Tally List'!I151)</f>
        <v>0</v>
      </c>
      <c r="F144" s="46">
        <f>IF('Birding Tally List'!J151="", 0, 'Birding Tally List'!J151)</f>
        <v>0</v>
      </c>
      <c r="G144" s="46">
        <f>IF('Birding Tally List'!K151="", 0, 'Birding Tally List'!K151)</f>
        <v>0</v>
      </c>
      <c r="H144" s="46">
        <f>IF('Birding Tally List'!L151="", 0, 'Birding Tally List'!L151)</f>
        <v>0</v>
      </c>
      <c r="I144" s="47">
        <f>IF('Birding Tally List'!M151="", 0, 'Birding Tally List'!M151)</f>
        <v>0</v>
      </c>
      <c r="J144" s="48">
        <f t="shared" si="61"/>
        <v>0</v>
      </c>
      <c r="L144" s="49" t="str">
        <f t="shared" si="62"/>
        <v/>
      </c>
      <c r="M144" s="48">
        <f t="shared" si="63"/>
        <v>0</v>
      </c>
      <c r="W144" s="52" t="str">
        <f t="shared" si="64"/>
        <v/>
      </c>
      <c r="X144" s="53" t="str">
        <f t="shared" si="60"/>
        <v/>
      </c>
      <c r="Z144" s="54">
        <f>RANK(M144,$M$3:$M$502,0)+COUNTIF($M$3:M144,M144)-1</f>
        <v>142</v>
      </c>
      <c r="AA144" s="44">
        <v>142</v>
      </c>
      <c r="AB144" s="44">
        <f t="shared" si="65"/>
        <v>142</v>
      </c>
      <c r="AC144" s="44" t="str">
        <f t="shared" si="66"/>
        <v/>
      </c>
      <c r="AD144" s="44"/>
      <c r="AE144" s="44" t="str">
        <f t="shared" si="67"/>
        <v/>
      </c>
      <c r="AF144" s="44" t="str">
        <f t="shared" si="68"/>
        <v/>
      </c>
      <c r="AH144" s="44" t="str">
        <f t="shared" si="71"/>
        <v/>
      </c>
      <c r="AJ144" s="44" t="str">
        <f>IF('Birding Tally List'!E151="", "", 'Birding Tally List'!E151)</f>
        <v/>
      </c>
      <c r="AV144" s="93" t="str">
        <f>IF('Birding Tally List'!F151="", "", 'Birding Tally List'!F151)</f>
        <v/>
      </c>
      <c r="AW144" s="93" t="str">
        <f t="shared" si="69"/>
        <v/>
      </c>
      <c r="AX144" s="119" t="str">
        <f t="shared" si="53"/>
        <v/>
      </c>
      <c r="AY144" s="120" t="str">
        <f t="shared" si="54"/>
        <v/>
      </c>
      <c r="AZ144" s="120" t="str">
        <f t="shared" si="55"/>
        <v/>
      </c>
      <c r="BA144" s="120" t="str">
        <f t="shared" si="56"/>
        <v/>
      </c>
      <c r="BB144" s="120" t="str">
        <f t="shared" si="57"/>
        <v/>
      </c>
      <c r="BC144" s="120" t="str">
        <f t="shared" si="58"/>
        <v/>
      </c>
      <c r="BD144" s="120" t="str">
        <f t="shared" si="59"/>
        <v/>
      </c>
      <c r="BE144" s="129" t="str">
        <f t="shared" si="70"/>
        <v/>
      </c>
      <c r="BF144" s="120"/>
      <c r="BG144" s="129" t="str">
        <f>IFERROR(RANK(BE144,$BE$3:$BE$502,0)+COUNTIF($BE$3:BE144,BE144)-1, "")</f>
        <v/>
      </c>
    </row>
    <row r="145" spans="1:59" x14ac:dyDescent="0.25">
      <c r="A145" s="44">
        <v>143</v>
      </c>
      <c r="B145" s="32" t="str">
        <f>IF('Birding Tally List'!D152="", "", 'Birding Tally List'!D152)</f>
        <v/>
      </c>
      <c r="C145" s="45">
        <f>IF('Birding Tally List'!G152="", 0, 'Birding Tally List'!G152)</f>
        <v>0</v>
      </c>
      <c r="D145" s="46">
        <f>IF('Birding Tally List'!H152="", 0, 'Birding Tally List'!H152)</f>
        <v>0</v>
      </c>
      <c r="E145" s="46">
        <f>IF('Birding Tally List'!I152="", 0, 'Birding Tally List'!I152)</f>
        <v>0</v>
      </c>
      <c r="F145" s="46">
        <f>IF('Birding Tally List'!J152="", 0, 'Birding Tally List'!J152)</f>
        <v>0</v>
      </c>
      <c r="G145" s="46">
        <f>IF('Birding Tally List'!K152="", 0, 'Birding Tally List'!K152)</f>
        <v>0</v>
      </c>
      <c r="H145" s="46">
        <f>IF('Birding Tally List'!L152="", 0, 'Birding Tally List'!L152)</f>
        <v>0</v>
      </c>
      <c r="I145" s="47">
        <f>IF('Birding Tally List'!M152="", 0, 'Birding Tally List'!M152)</f>
        <v>0</v>
      </c>
      <c r="J145" s="48">
        <f t="shared" si="61"/>
        <v>0</v>
      </c>
      <c r="L145" s="49" t="str">
        <f t="shared" si="62"/>
        <v/>
      </c>
      <c r="M145" s="48">
        <f t="shared" si="63"/>
        <v>0</v>
      </c>
      <c r="W145" s="52" t="str">
        <f t="shared" si="64"/>
        <v/>
      </c>
      <c r="X145" s="53" t="str">
        <f t="shared" si="60"/>
        <v/>
      </c>
      <c r="Z145" s="54">
        <f>RANK(M145,$M$3:$M$502,0)+COUNTIF($M$3:M145,M145)-1</f>
        <v>143</v>
      </c>
      <c r="AA145" s="44">
        <v>143</v>
      </c>
      <c r="AB145" s="44">
        <f t="shared" si="65"/>
        <v>143</v>
      </c>
      <c r="AC145" s="44" t="str">
        <f t="shared" si="66"/>
        <v/>
      </c>
      <c r="AD145" s="44"/>
      <c r="AE145" s="44" t="str">
        <f t="shared" si="67"/>
        <v/>
      </c>
      <c r="AF145" s="44" t="str">
        <f t="shared" si="68"/>
        <v/>
      </c>
      <c r="AH145" s="44" t="str">
        <f t="shared" si="71"/>
        <v/>
      </c>
      <c r="AJ145" s="44" t="str">
        <f>IF('Birding Tally List'!E152="", "", 'Birding Tally List'!E152)</f>
        <v/>
      </c>
      <c r="AV145" s="93" t="str">
        <f>IF('Birding Tally List'!F152="", "", 'Birding Tally List'!F152)</f>
        <v/>
      </c>
      <c r="AW145" s="93" t="str">
        <f t="shared" si="69"/>
        <v/>
      </c>
      <c r="AX145" s="119" t="str">
        <f t="shared" ref="AX145:AX208" si="72">IF($AW145="", "", C145)</f>
        <v/>
      </c>
      <c r="AY145" s="120" t="str">
        <f t="shared" ref="AY145:AY208" si="73">IF($AW145="", "", D145)</f>
        <v/>
      </c>
      <c r="AZ145" s="120" t="str">
        <f t="shared" ref="AZ145:AZ208" si="74">IF($AW145="", "", E145)</f>
        <v/>
      </c>
      <c r="BA145" s="120" t="str">
        <f t="shared" ref="BA145:BA208" si="75">IF($AW145="", "", F145)</f>
        <v/>
      </c>
      <c r="BB145" s="120" t="str">
        <f t="shared" ref="BB145:BB208" si="76">IF($AW145="", "", G145)</f>
        <v/>
      </c>
      <c r="BC145" s="120" t="str">
        <f t="shared" ref="BC145:BC208" si="77">IF($AW145="", "", H145)</f>
        <v/>
      </c>
      <c r="BD145" s="120" t="str">
        <f t="shared" ref="BD145:BD208" si="78">IF($AW145="", "", I145)</f>
        <v/>
      </c>
      <c r="BE145" s="129" t="str">
        <f t="shared" si="70"/>
        <v/>
      </c>
      <c r="BF145" s="120"/>
      <c r="BG145" s="129" t="str">
        <f>IFERROR(RANK(BE145,$BE$3:$BE$502,0)+COUNTIF($BE$3:BE145,BE145)-1, "")</f>
        <v/>
      </c>
    </row>
    <row r="146" spans="1:59" x14ac:dyDescent="0.25">
      <c r="A146" s="44">
        <v>144</v>
      </c>
      <c r="B146" s="32" t="str">
        <f>IF('Birding Tally List'!D153="", "", 'Birding Tally List'!D153)</f>
        <v/>
      </c>
      <c r="C146" s="45">
        <f>IF('Birding Tally List'!G153="", 0, 'Birding Tally List'!G153)</f>
        <v>0</v>
      </c>
      <c r="D146" s="46">
        <f>IF('Birding Tally List'!H153="", 0, 'Birding Tally List'!H153)</f>
        <v>0</v>
      </c>
      <c r="E146" s="46">
        <f>IF('Birding Tally List'!I153="", 0, 'Birding Tally List'!I153)</f>
        <v>0</v>
      </c>
      <c r="F146" s="46">
        <f>IF('Birding Tally List'!J153="", 0, 'Birding Tally List'!J153)</f>
        <v>0</v>
      </c>
      <c r="G146" s="46">
        <f>IF('Birding Tally List'!K153="", 0, 'Birding Tally List'!K153)</f>
        <v>0</v>
      </c>
      <c r="H146" s="46">
        <f>IF('Birding Tally List'!L153="", 0, 'Birding Tally List'!L153)</f>
        <v>0</v>
      </c>
      <c r="I146" s="47">
        <f>IF('Birding Tally List'!M153="", 0, 'Birding Tally List'!M153)</f>
        <v>0</v>
      </c>
      <c r="J146" s="48">
        <f t="shared" si="61"/>
        <v>0</v>
      </c>
      <c r="L146" s="49" t="str">
        <f t="shared" si="62"/>
        <v/>
      </c>
      <c r="M146" s="48">
        <f t="shared" si="63"/>
        <v>0</v>
      </c>
      <c r="W146" s="52" t="str">
        <f t="shared" si="64"/>
        <v/>
      </c>
      <c r="X146" s="53" t="str">
        <f t="shared" si="60"/>
        <v/>
      </c>
      <c r="Z146" s="54">
        <f>RANK(M146,$M$3:$M$502,0)+COUNTIF($M$3:M146,M146)-1</f>
        <v>144</v>
      </c>
      <c r="AA146" s="44">
        <v>144</v>
      </c>
      <c r="AB146" s="44">
        <f t="shared" si="65"/>
        <v>144</v>
      </c>
      <c r="AC146" s="44" t="str">
        <f t="shared" si="66"/>
        <v/>
      </c>
      <c r="AD146" s="44"/>
      <c r="AE146" s="44" t="str">
        <f t="shared" si="67"/>
        <v/>
      </c>
      <c r="AF146" s="44" t="str">
        <f t="shared" si="68"/>
        <v/>
      </c>
      <c r="AH146" s="44" t="str">
        <f t="shared" si="71"/>
        <v/>
      </c>
      <c r="AJ146" s="44" t="str">
        <f>IF('Birding Tally List'!E153="", "", 'Birding Tally List'!E153)</f>
        <v/>
      </c>
      <c r="AV146" s="93" t="str">
        <f>IF('Birding Tally List'!F153="", "", 'Birding Tally List'!F153)</f>
        <v/>
      </c>
      <c r="AW146" s="93" t="str">
        <f t="shared" si="69"/>
        <v/>
      </c>
      <c r="AX146" s="119" t="str">
        <f t="shared" si="72"/>
        <v/>
      </c>
      <c r="AY146" s="120" t="str">
        <f t="shared" si="73"/>
        <v/>
      </c>
      <c r="AZ146" s="120" t="str">
        <f t="shared" si="74"/>
        <v/>
      </c>
      <c r="BA146" s="120" t="str">
        <f t="shared" si="75"/>
        <v/>
      </c>
      <c r="BB146" s="120" t="str">
        <f t="shared" si="76"/>
        <v/>
      </c>
      <c r="BC146" s="120" t="str">
        <f t="shared" si="77"/>
        <v/>
      </c>
      <c r="BD146" s="120" t="str">
        <f t="shared" si="78"/>
        <v/>
      </c>
      <c r="BE146" s="129" t="str">
        <f t="shared" si="70"/>
        <v/>
      </c>
      <c r="BF146" s="120"/>
      <c r="BG146" s="129" t="str">
        <f>IFERROR(RANK(BE146,$BE$3:$BE$502,0)+COUNTIF($BE$3:BE146,BE146)-1, "")</f>
        <v/>
      </c>
    </row>
    <row r="147" spans="1:59" x14ac:dyDescent="0.25">
      <c r="A147" s="44">
        <v>145</v>
      </c>
      <c r="B147" s="32" t="str">
        <f>IF('Birding Tally List'!D154="", "", 'Birding Tally List'!D154)</f>
        <v/>
      </c>
      <c r="C147" s="45">
        <f>IF('Birding Tally List'!G154="", 0, 'Birding Tally List'!G154)</f>
        <v>0</v>
      </c>
      <c r="D147" s="46">
        <f>IF('Birding Tally List'!H154="", 0, 'Birding Tally List'!H154)</f>
        <v>0</v>
      </c>
      <c r="E147" s="46">
        <f>IF('Birding Tally List'!I154="", 0, 'Birding Tally List'!I154)</f>
        <v>0</v>
      </c>
      <c r="F147" s="46">
        <f>IF('Birding Tally List'!J154="", 0, 'Birding Tally List'!J154)</f>
        <v>0</v>
      </c>
      <c r="G147" s="46">
        <f>IF('Birding Tally List'!K154="", 0, 'Birding Tally List'!K154)</f>
        <v>0</v>
      </c>
      <c r="H147" s="46">
        <f>IF('Birding Tally List'!L154="", 0, 'Birding Tally List'!L154)</f>
        <v>0</v>
      </c>
      <c r="I147" s="47">
        <f>IF('Birding Tally List'!M154="", 0, 'Birding Tally List'!M154)</f>
        <v>0</v>
      </c>
      <c r="J147" s="48">
        <f t="shared" si="61"/>
        <v>0</v>
      </c>
      <c r="L147" s="49" t="str">
        <f t="shared" si="62"/>
        <v/>
      </c>
      <c r="M147" s="48">
        <f t="shared" si="63"/>
        <v>0</v>
      </c>
      <c r="W147" s="52" t="str">
        <f t="shared" si="64"/>
        <v/>
      </c>
      <c r="X147" s="53" t="str">
        <f t="shared" si="60"/>
        <v/>
      </c>
      <c r="Z147" s="54">
        <f>RANK(M147,$M$3:$M$502,0)+COUNTIF($M$3:M147,M147)-1</f>
        <v>145</v>
      </c>
      <c r="AA147" s="44">
        <v>145</v>
      </c>
      <c r="AB147" s="44">
        <f t="shared" si="65"/>
        <v>145</v>
      </c>
      <c r="AC147" s="44" t="str">
        <f t="shared" si="66"/>
        <v/>
      </c>
      <c r="AD147" s="44"/>
      <c r="AE147" s="44" t="str">
        <f t="shared" si="67"/>
        <v/>
      </c>
      <c r="AF147" s="44" t="str">
        <f t="shared" si="68"/>
        <v/>
      </c>
      <c r="AH147" s="44" t="str">
        <f t="shared" si="71"/>
        <v/>
      </c>
      <c r="AJ147" s="44" t="str">
        <f>IF('Birding Tally List'!E154="", "", 'Birding Tally List'!E154)</f>
        <v/>
      </c>
      <c r="AV147" s="93" t="str">
        <f>IF('Birding Tally List'!F154="", "", 'Birding Tally List'!F154)</f>
        <v/>
      </c>
      <c r="AW147" s="93" t="str">
        <f t="shared" si="69"/>
        <v/>
      </c>
      <c r="AX147" s="119" t="str">
        <f t="shared" si="72"/>
        <v/>
      </c>
      <c r="AY147" s="120" t="str">
        <f t="shared" si="73"/>
        <v/>
      </c>
      <c r="AZ147" s="120" t="str">
        <f t="shared" si="74"/>
        <v/>
      </c>
      <c r="BA147" s="120" t="str">
        <f t="shared" si="75"/>
        <v/>
      </c>
      <c r="BB147" s="120" t="str">
        <f t="shared" si="76"/>
        <v/>
      </c>
      <c r="BC147" s="120" t="str">
        <f t="shared" si="77"/>
        <v/>
      </c>
      <c r="BD147" s="120" t="str">
        <f t="shared" si="78"/>
        <v/>
      </c>
      <c r="BE147" s="129" t="str">
        <f t="shared" si="70"/>
        <v/>
      </c>
      <c r="BF147" s="120"/>
      <c r="BG147" s="129" t="str">
        <f>IFERROR(RANK(BE147,$BE$3:$BE$502,0)+COUNTIF($BE$3:BE147,BE147)-1, "")</f>
        <v/>
      </c>
    </row>
    <row r="148" spans="1:59" x14ac:dyDescent="0.25">
      <c r="A148" s="44">
        <v>146</v>
      </c>
      <c r="B148" s="32" t="str">
        <f>IF('Birding Tally List'!D155="", "", 'Birding Tally List'!D155)</f>
        <v/>
      </c>
      <c r="C148" s="45">
        <f>IF('Birding Tally List'!G155="", 0, 'Birding Tally List'!G155)</f>
        <v>0</v>
      </c>
      <c r="D148" s="46">
        <f>IF('Birding Tally List'!H155="", 0, 'Birding Tally List'!H155)</f>
        <v>0</v>
      </c>
      <c r="E148" s="46">
        <f>IF('Birding Tally List'!I155="", 0, 'Birding Tally List'!I155)</f>
        <v>0</v>
      </c>
      <c r="F148" s="46">
        <f>IF('Birding Tally List'!J155="", 0, 'Birding Tally List'!J155)</f>
        <v>0</v>
      </c>
      <c r="G148" s="46">
        <f>IF('Birding Tally List'!K155="", 0, 'Birding Tally List'!K155)</f>
        <v>0</v>
      </c>
      <c r="H148" s="46">
        <f>IF('Birding Tally List'!L155="", 0, 'Birding Tally List'!L155)</f>
        <v>0</v>
      </c>
      <c r="I148" s="47">
        <f>IF('Birding Tally List'!M155="", 0, 'Birding Tally List'!M155)</f>
        <v>0</v>
      </c>
      <c r="J148" s="48">
        <f t="shared" si="61"/>
        <v>0</v>
      </c>
      <c r="L148" s="49" t="str">
        <f t="shared" si="62"/>
        <v/>
      </c>
      <c r="M148" s="48">
        <f t="shared" si="63"/>
        <v>0</v>
      </c>
      <c r="W148" s="52" t="str">
        <f t="shared" si="64"/>
        <v/>
      </c>
      <c r="X148" s="53" t="str">
        <f t="shared" si="60"/>
        <v/>
      </c>
      <c r="Z148" s="54">
        <f>RANK(M148,$M$3:$M$502,0)+COUNTIF($M$3:M148,M148)-1</f>
        <v>146</v>
      </c>
      <c r="AA148" s="44">
        <v>146</v>
      </c>
      <c r="AB148" s="44">
        <f t="shared" si="65"/>
        <v>146</v>
      </c>
      <c r="AC148" s="44" t="str">
        <f t="shared" si="66"/>
        <v/>
      </c>
      <c r="AD148" s="44"/>
      <c r="AE148" s="44" t="str">
        <f t="shared" si="67"/>
        <v/>
      </c>
      <c r="AF148" s="44" t="str">
        <f t="shared" si="68"/>
        <v/>
      </c>
      <c r="AH148" s="44" t="str">
        <f t="shared" si="71"/>
        <v/>
      </c>
      <c r="AJ148" s="44" t="str">
        <f>IF('Birding Tally List'!E155="", "", 'Birding Tally List'!E155)</f>
        <v/>
      </c>
      <c r="AV148" s="93" t="str">
        <f>IF('Birding Tally List'!F155="", "", 'Birding Tally List'!F155)</f>
        <v/>
      </c>
      <c r="AW148" s="93" t="str">
        <f t="shared" si="69"/>
        <v/>
      </c>
      <c r="AX148" s="119" t="str">
        <f t="shared" si="72"/>
        <v/>
      </c>
      <c r="AY148" s="120" t="str">
        <f t="shared" si="73"/>
        <v/>
      </c>
      <c r="AZ148" s="120" t="str">
        <f t="shared" si="74"/>
        <v/>
      </c>
      <c r="BA148" s="120" t="str">
        <f t="shared" si="75"/>
        <v/>
      </c>
      <c r="BB148" s="120" t="str">
        <f t="shared" si="76"/>
        <v/>
      </c>
      <c r="BC148" s="120" t="str">
        <f t="shared" si="77"/>
        <v/>
      </c>
      <c r="BD148" s="120" t="str">
        <f t="shared" si="78"/>
        <v/>
      </c>
      <c r="BE148" s="129" t="str">
        <f t="shared" si="70"/>
        <v/>
      </c>
      <c r="BF148" s="120"/>
      <c r="BG148" s="129" t="str">
        <f>IFERROR(RANK(BE148,$BE$3:$BE$502,0)+COUNTIF($BE$3:BE148,BE148)-1, "")</f>
        <v/>
      </c>
    </row>
    <row r="149" spans="1:59" x14ac:dyDescent="0.25">
      <c r="A149" s="44">
        <v>147</v>
      </c>
      <c r="B149" s="32" t="str">
        <f>IF('Birding Tally List'!D156="", "", 'Birding Tally List'!D156)</f>
        <v/>
      </c>
      <c r="C149" s="45">
        <f>IF('Birding Tally List'!G156="", 0, 'Birding Tally List'!G156)</f>
        <v>0</v>
      </c>
      <c r="D149" s="46">
        <f>IF('Birding Tally List'!H156="", 0, 'Birding Tally List'!H156)</f>
        <v>0</v>
      </c>
      <c r="E149" s="46">
        <f>IF('Birding Tally List'!I156="", 0, 'Birding Tally List'!I156)</f>
        <v>0</v>
      </c>
      <c r="F149" s="46">
        <f>IF('Birding Tally List'!J156="", 0, 'Birding Tally List'!J156)</f>
        <v>0</v>
      </c>
      <c r="G149" s="46">
        <f>IF('Birding Tally List'!K156="", 0, 'Birding Tally List'!K156)</f>
        <v>0</v>
      </c>
      <c r="H149" s="46">
        <f>IF('Birding Tally List'!L156="", 0, 'Birding Tally List'!L156)</f>
        <v>0</v>
      </c>
      <c r="I149" s="47">
        <f>IF('Birding Tally List'!M156="", 0, 'Birding Tally List'!M156)</f>
        <v>0</v>
      </c>
      <c r="J149" s="48">
        <f t="shared" si="61"/>
        <v>0</v>
      </c>
      <c r="L149" s="49" t="str">
        <f t="shared" si="62"/>
        <v/>
      </c>
      <c r="M149" s="48">
        <f t="shared" si="63"/>
        <v>0</v>
      </c>
      <c r="W149" s="52" t="str">
        <f t="shared" si="64"/>
        <v/>
      </c>
      <c r="X149" s="53" t="str">
        <f t="shared" si="60"/>
        <v/>
      </c>
      <c r="Z149" s="54">
        <f>RANK(M149,$M$3:$M$502,0)+COUNTIF($M$3:M149,M149)-1</f>
        <v>147</v>
      </c>
      <c r="AA149" s="44">
        <v>147</v>
      </c>
      <c r="AB149" s="44">
        <f t="shared" si="65"/>
        <v>147</v>
      </c>
      <c r="AC149" s="44" t="str">
        <f t="shared" si="66"/>
        <v/>
      </c>
      <c r="AD149" s="44"/>
      <c r="AE149" s="44" t="str">
        <f t="shared" si="67"/>
        <v/>
      </c>
      <c r="AF149" s="44" t="str">
        <f t="shared" si="68"/>
        <v/>
      </c>
      <c r="AH149" s="44" t="str">
        <f t="shared" si="71"/>
        <v/>
      </c>
      <c r="AJ149" s="44" t="str">
        <f>IF('Birding Tally List'!E156="", "", 'Birding Tally List'!E156)</f>
        <v/>
      </c>
      <c r="AV149" s="93" t="str">
        <f>IF('Birding Tally List'!F156="", "", 'Birding Tally List'!F156)</f>
        <v/>
      </c>
      <c r="AW149" s="93" t="str">
        <f t="shared" si="69"/>
        <v/>
      </c>
      <c r="AX149" s="119" t="str">
        <f t="shared" si="72"/>
        <v/>
      </c>
      <c r="AY149" s="120" t="str">
        <f t="shared" si="73"/>
        <v/>
      </c>
      <c r="AZ149" s="120" t="str">
        <f t="shared" si="74"/>
        <v/>
      </c>
      <c r="BA149" s="120" t="str">
        <f t="shared" si="75"/>
        <v/>
      </c>
      <c r="BB149" s="120" t="str">
        <f t="shared" si="76"/>
        <v/>
      </c>
      <c r="BC149" s="120" t="str">
        <f t="shared" si="77"/>
        <v/>
      </c>
      <c r="BD149" s="120" t="str">
        <f t="shared" si="78"/>
        <v/>
      </c>
      <c r="BE149" s="129" t="str">
        <f t="shared" si="70"/>
        <v/>
      </c>
      <c r="BF149" s="120"/>
      <c r="BG149" s="129" t="str">
        <f>IFERROR(RANK(BE149,$BE$3:$BE$502,0)+COUNTIF($BE$3:BE149,BE149)-1, "")</f>
        <v/>
      </c>
    </row>
    <row r="150" spans="1:59" x14ac:dyDescent="0.25">
      <c r="A150" s="44">
        <v>148</v>
      </c>
      <c r="B150" s="32" t="str">
        <f>IF('Birding Tally List'!D157="", "", 'Birding Tally List'!D157)</f>
        <v/>
      </c>
      <c r="C150" s="45">
        <f>IF('Birding Tally List'!G157="", 0, 'Birding Tally List'!G157)</f>
        <v>0</v>
      </c>
      <c r="D150" s="46">
        <f>IF('Birding Tally List'!H157="", 0, 'Birding Tally List'!H157)</f>
        <v>0</v>
      </c>
      <c r="E150" s="46">
        <f>IF('Birding Tally List'!I157="", 0, 'Birding Tally List'!I157)</f>
        <v>0</v>
      </c>
      <c r="F150" s="46">
        <f>IF('Birding Tally List'!J157="", 0, 'Birding Tally List'!J157)</f>
        <v>0</v>
      </c>
      <c r="G150" s="46">
        <f>IF('Birding Tally List'!K157="", 0, 'Birding Tally List'!K157)</f>
        <v>0</v>
      </c>
      <c r="H150" s="46">
        <f>IF('Birding Tally List'!L157="", 0, 'Birding Tally List'!L157)</f>
        <v>0</v>
      </c>
      <c r="I150" s="47">
        <f>IF('Birding Tally List'!M157="", 0, 'Birding Tally List'!M157)</f>
        <v>0</v>
      </c>
      <c r="J150" s="48">
        <f t="shared" si="61"/>
        <v>0</v>
      </c>
      <c r="L150" s="49" t="str">
        <f t="shared" si="62"/>
        <v/>
      </c>
      <c r="M150" s="48">
        <f t="shared" si="63"/>
        <v>0</v>
      </c>
      <c r="W150" s="52" t="str">
        <f t="shared" si="64"/>
        <v/>
      </c>
      <c r="X150" s="53" t="str">
        <f t="shared" si="60"/>
        <v/>
      </c>
      <c r="Z150" s="54">
        <f>RANK(M150,$M$3:$M$502,0)+COUNTIF($M$3:M150,M150)-1</f>
        <v>148</v>
      </c>
      <c r="AA150" s="44">
        <v>148</v>
      </c>
      <c r="AB150" s="44">
        <f t="shared" si="65"/>
        <v>148</v>
      </c>
      <c r="AC150" s="44" t="str">
        <f t="shared" si="66"/>
        <v/>
      </c>
      <c r="AD150" s="44"/>
      <c r="AE150" s="44" t="str">
        <f t="shared" si="67"/>
        <v/>
      </c>
      <c r="AF150" s="44" t="str">
        <f t="shared" si="68"/>
        <v/>
      </c>
      <c r="AH150" s="44" t="str">
        <f t="shared" si="71"/>
        <v/>
      </c>
      <c r="AJ150" s="44" t="str">
        <f>IF('Birding Tally List'!E157="", "", 'Birding Tally List'!E157)</f>
        <v/>
      </c>
      <c r="AV150" s="93" t="str">
        <f>IF('Birding Tally List'!F157="", "", 'Birding Tally List'!F157)</f>
        <v/>
      </c>
      <c r="AW150" s="93" t="str">
        <f t="shared" si="69"/>
        <v/>
      </c>
      <c r="AX150" s="119" t="str">
        <f t="shared" si="72"/>
        <v/>
      </c>
      <c r="AY150" s="120" t="str">
        <f t="shared" si="73"/>
        <v/>
      </c>
      <c r="AZ150" s="120" t="str">
        <f t="shared" si="74"/>
        <v/>
      </c>
      <c r="BA150" s="120" t="str">
        <f t="shared" si="75"/>
        <v/>
      </c>
      <c r="BB150" s="120" t="str">
        <f t="shared" si="76"/>
        <v/>
      </c>
      <c r="BC150" s="120" t="str">
        <f t="shared" si="77"/>
        <v/>
      </c>
      <c r="BD150" s="120" t="str">
        <f t="shared" si="78"/>
        <v/>
      </c>
      <c r="BE150" s="129" t="str">
        <f t="shared" si="70"/>
        <v/>
      </c>
      <c r="BF150" s="120"/>
      <c r="BG150" s="129" t="str">
        <f>IFERROR(RANK(BE150,$BE$3:$BE$502,0)+COUNTIF($BE$3:BE150,BE150)-1, "")</f>
        <v/>
      </c>
    </row>
    <row r="151" spans="1:59" x14ac:dyDescent="0.25">
      <c r="A151" s="44">
        <v>149</v>
      </c>
      <c r="B151" s="32" t="str">
        <f>IF('Birding Tally List'!D158="", "", 'Birding Tally List'!D158)</f>
        <v/>
      </c>
      <c r="C151" s="45">
        <f>IF('Birding Tally List'!G158="", 0, 'Birding Tally List'!G158)</f>
        <v>0</v>
      </c>
      <c r="D151" s="46">
        <f>IF('Birding Tally List'!H158="", 0, 'Birding Tally List'!H158)</f>
        <v>0</v>
      </c>
      <c r="E151" s="46">
        <f>IF('Birding Tally List'!I158="", 0, 'Birding Tally List'!I158)</f>
        <v>0</v>
      </c>
      <c r="F151" s="46">
        <f>IF('Birding Tally List'!J158="", 0, 'Birding Tally List'!J158)</f>
        <v>0</v>
      </c>
      <c r="G151" s="46">
        <f>IF('Birding Tally List'!K158="", 0, 'Birding Tally List'!K158)</f>
        <v>0</v>
      </c>
      <c r="H151" s="46">
        <f>IF('Birding Tally List'!L158="", 0, 'Birding Tally List'!L158)</f>
        <v>0</v>
      </c>
      <c r="I151" s="47">
        <f>IF('Birding Tally List'!M158="", 0, 'Birding Tally List'!M158)</f>
        <v>0</v>
      </c>
      <c r="J151" s="48">
        <f t="shared" si="61"/>
        <v>0</v>
      </c>
      <c r="L151" s="49" t="str">
        <f t="shared" si="62"/>
        <v/>
      </c>
      <c r="M151" s="48">
        <f t="shared" si="63"/>
        <v>0</v>
      </c>
      <c r="W151" s="52" t="str">
        <f t="shared" si="64"/>
        <v/>
      </c>
      <c r="X151" s="53" t="str">
        <f t="shared" si="60"/>
        <v/>
      </c>
      <c r="Z151" s="54">
        <f>RANK(M151,$M$3:$M$502,0)+COUNTIF($M$3:M151,M151)-1</f>
        <v>149</v>
      </c>
      <c r="AA151" s="44">
        <v>149</v>
      </c>
      <c r="AB151" s="44">
        <f t="shared" si="65"/>
        <v>149</v>
      </c>
      <c r="AC151" s="44" t="str">
        <f t="shared" si="66"/>
        <v/>
      </c>
      <c r="AD151" s="44"/>
      <c r="AE151" s="44" t="str">
        <f t="shared" si="67"/>
        <v/>
      </c>
      <c r="AF151" s="44" t="str">
        <f t="shared" si="68"/>
        <v/>
      </c>
      <c r="AH151" s="44" t="str">
        <f t="shared" si="71"/>
        <v/>
      </c>
      <c r="AJ151" s="44" t="str">
        <f>IF('Birding Tally List'!E158="", "", 'Birding Tally List'!E158)</f>
        <v/>
      </c>
      <c r="AV151" s="93" t="str">
        <f>IF('Birding Tally List'!F158="", "", 'Birding Tally List'!F158)</f>
        <v/>
      </c>
      <c r="AW151" s="93" t="str">
        <f t="shared" si="69"/>
        <v/>
      </c>
      <c r="AX151" s="119" t="str">
        <f t="shared" si="72"/>
        <v/>
      </c>
      <c r="AY151" s="120" t="str">
        <f t="shared" si="73"/>
        <v/>
      </c>
      <c r="AZ151" s="120" t="str">
        <f t="shared" si="74"/>
        <v/>
      </c>
      <c r="BA151" s="120" t="str">
        <f t="shared" si="75"/>
        <v/>
      </c>
      <c r="BB151" s="120" t="str">
        <f t="shared" si="76"/>
        <v/>
      </c>
      <c r="BC151" s="120" t="str">
        <f t="shared" si="77"/>
        <v/>
      </c>
      <c r="BD151" s="120" t="str">
        <f t="shared" si="78"/>
        <v/>
      </c>
      <c r="BE151" s="129" t="str">
        <f t="shared" si="70"/>
        <v/>
      </c>
      <c r="BF151" s="120"/>
      <c r="BG151" s="129" t="str">
        <f>IFERROR(RANK(BE151,$BE$3:$BE$502,0)+COUNTIF($BE$3:BE151,BE151)-1, "")</f>
        <v/>
      </c>
    </row>
    <row r="152" spans="1:59" x14ac:dyDescent="0.25">
      <c r="A152" s="44">
        <v>150</v>
      </c>
      <c r="B152" s="32" t="str">
        <f>IF('Birding Tally List'!D159="", "", 'Birding Tally List'!D159)</f>
        <v/>
      </c>
      <c r="C152" s="45">
        <f>IF('Birding Tally List'!G159="", 0, 'Birding Tally List'!G159)</f>
        <v>0</v>
      </c>
      <c r="D152" s="46">
        <f>IF('Birding Tally List'!H159="", 0, 'Birding Tally List'!H159)</f>
        <v>0</v>
      </c>
      <c r="E152" s="46">
        <f>IF('Birding Tally List'!I159="", 0, 'Birding Tally List'!I159)</f>
        <v>0</v>
      </c>
      <c r="F152" s="46">
        <f>IF('Birding Tally List'!J159="", 0, 'Birding Tally List'!J159)</f>
        <v>0</v>
      </c>
      <c r="G152" s="46">
        <f>IF('Birding Tally List'!K159="", 0, 'Birding Tally List'!K159)</f>
        <v>0</v>
      </c>
      <c r="H152" s="46">
        <f>IF('Birding Tally List'!L159="", 0, 'Birding Tally List'!L159)</f>
        <v>0</v>
      </c>
      <c r="I152" s="47">
        <f>IF('Birding Tally List'!M159="", 0, 'Birding Tally List'!M159)</f>
        <v>0</v>
      </c>
      <c r="J152" s="48">
        <f t="shared" si="61"/>
        <v>0</v>
      </c>
      <c r="L152" s="49" t="str">
        <f t="shared" si="62"/>
        <v/>
      </c>
      <c r="M152" s="48">
        <f t="shared" si="63"/>
        <v>0</v>
      </c>
      <c r="W152" s="52" t="str">
        <f t="shared" si="64"/>
        <v/>
      </c>
      <c r="X152" s="53" t="str">
        <f t="shared" si="60"/>
        <v/>
      </c>
      <c r="Z152" s="54">
        <f>RANK(M152,$M$3:$M$502,0)+COUNTIF($M$3:M152,M152)-1</f>
        <v>150</v>
      </c>
      <c r="AA152" s="44">
        <v>150</v>
      </c>
      <c r="AB152" s="44">
        <f t="shared" si="65"/>
        <v>150</v>
      </c>
      <c r="AC152" s="44" t="str">
        <f t="shared" si="66"/>
        <v/>
      </c>
      <c r="AD152" s="44"/>
      <c r="AE152" s="44" t="str">
        <f t="shared" si="67"/>
        <v/>
      </c>
      <c r="AF152" s="44" t="str">
        <f t="shared" si="68"/>
        <v/>
      </c>
      <c r="AH152" s="44" t="str">
        <f t="shared" si="71"/>
        <v/>
      </c>
      <c r="AJ152" s="44" t="str">
        <f>IF('Birding Tally List'!E159="", "", 'Birding Tally List'!E159)</f>
        <v/>
      </c>
      <c r="AV152" s="93" t="str">
        <f>IF('Birding Tally List'!F159="", "", 'Birding Tally List'!F159)</f>
        <v/>
      </c>
      <c r="AW152" s="93" t="str">
        <f t="shared" si="69"/>
        <v/>
      </c>
      <c r="AX152" s="119" t="str">
        <f t="shared" si="72"/>
        <v/>
      </c>
      <c r="AY152" s="120" t="str">
        <f t="shared" si="73"/>
        <v/>
      </c>
      <c r="AZ152" s="120" t="str">
        <f t="shared" si="74"/>
        <v/>
      </c>
      <c r="BA152" s="120" t="str">
        <f t="shared" si="75"/>
        <v/>
      </c>
      <c r="BB152" s="120" t="str">
        <f t="shared" si="76"/>
        <v/>
      </c>
      <c r="BC152" s="120" t="str">
        <f t="shared" si="77"/>
        <v/>
      </c>
      <c r="BD152" s="120" t="str">
        <f t="shared" si="78"/>
        <v/>
      </c>
      <c r="BE152" s="129" t="str">
        <f t="shared" si="70"/>
        <v/>
      </c>
      <c r="BF152" s="120"/>
      <c r="BG152" s="129" t="str">
        <f>IFERROR(RANK(BE152,$BE$3:$BE$502,0)+COUNTIF($BE$3:BE152,BE152)-1, "")</f>
        <v/>
      </c>
    </row>
    <row r="153" spans="1:59" x14ac:dyDescent="0.25">
      <c r="A153" s="44">
        <v>151</v>
      </c>
      <c r="B153" s="32" t="str">
        <f>IF('Birding Tally List'!D160="", "", 'Birding Tally List'!D160)</f>
        <v/>
      </c>
      <c r="C153" s="45">
        <f>IF('Birding Tally List'!G160="", 0, 'Birding Tally List'!G160)</f>
        <v>0</v>
      </c>
      <c r="D153" s="46">
        <f>IF('Birding Tally List'!H160="", 0, 'Birding Tally List'!H160)</f>
        <v>0</v>
      </c>
      <c r="E153" s="46">
        <f>IF('Birding Tally List'!I160="", 0, 'Birding Tally List'!I160)</f>
        <v>0</v>
      </c>
      <c r="F153" s="46">
        <f>IF('Birding Tally List'!J160="", 0, 'Birding Tally List'!J160)</f>
        <v>0</v>
      </c>
      <c r="G153" s="46">
        <f>IF('Birding Tally List'!K160="", 0, 'Birding Tally List'!K160)</f>
        <v>0</v>
      </c>
      <c r="H153" s="46">
        <f>IF('Birding Tally List'!L160="", 0, 'Birding Tally List'!L160)</f>
        <v>0</v>
      </c>
      <c r="I153" s="47">
        <f>IF('Birding Tally List'!M160="", 0, 'Birding Tally List'!M160)</f>
        <v>0</v>
      </c>
      <c r="J153" s="48">
        <f t="shared" si="61"/>
        <v>0</v>
      </c>
      <c r="L153" s="49" t="str">
        <f t="shared" si="62"/>
        <v/>
      </c>
      <c r="M153" s="48">
        <f t="shared" si="63"/>
        <v>0</v>
      </c>
      <c r="W153" s="52" t="str">
        <f t="shared" si="64"/>
        <v/>
      </c>
      <c r="X153" s="53" t="str">
        <f t="shared" si="60"/>
        <v/>
      </c>
      <c r="Z153" s="54">
        <f>RANK(M153,$M$3:$M$502,0)+COUNTIF($M$3:M153,M153)-1</f>
        <v>151</v>
      </c>
      <c r="AA153" s="44">
        <v>151</v>
      </c>
      <c r="AB153" s="44">
        <f t="shared" si="65"/>
        <v>151</v>
      </c>
      <c r="AC153" s="44" t="str">
        <f t="shared" si="66"/>
        <v/>
      </c>
      <c r="AD153" s="44"/>
      <c r="AE153" s="44" t="str">
        <f t="shared" si="67"/>
        <v/>
      </c>
      <c r="AF153" s="44" t="str">
        <f t="shared" si="68"/>
        <v/>
      </c>
      <c r="AH153" s="44" t="str">
        <f t="shared" si="71"/>
        <v/>
      </c>
      <c r="AJ153" s="44" t="str">
        <f>IF('Birding Tally List'!E160="", "", 'Birding Tally List'!E160)</f>
        <v/>
      </c>
      <c r="AV153" s="93" t="str">
        <f>IF('Birding Tally List'!F160="", "", 'Birding Tally List'!F160)</f>
        <v/>
      </c>
      <c r="AW153" s="93" t="str">
        <f t="shared" si="69"/>
        <v/>
      </c>
      <c r="AX153" s="119" t="str">
        <f t="shared" si="72"/>
        <v/>
      </c>
      <c r="AY153" s="120" t="str">
        <f t="shared" si="73"/>
        <v/>
      </c>
      <c r="AZ153" s="120" t="str">
        <f t="shared" si="74"/>
        <v/>
      </c>
      <c r="BA153" s="120" t="str">
        <f t="shared" si="75"/>
        <v/>
      </c>
      <c r="BB153" s="120" t="str">
        <f t="shared" si="76"/>
        <v/>
      </c>
      <c r="BC153" s="120" t="str">
        <f t="shared" si="77"/>
        <v/>
      </c>
      <c r="BD153" s="120" t="str">
        <f t="shared" si="78"/>
        <v/>
      </c>
      <c r="BE153" s="129" t="str">
        <f t="shared" si="70"/>
        <v/>
      </c>
      <c r="BF153" s="120"/>
      <c r="BG153" s="129" t="str">
        <f>IFERROR(RANK(BE153,$BE$3:$BE$502,0)+COUNTIF($BE$3:BE153,BE153)-1, "")</f>
        <v/>
      </c>
    </row>
    <row r="154" spans="1:59" x14ac:dyDescent="0.25">
      <c r="A154" s="44">
        <v>152</v>
      </c>
      <c r="B154" s="32" t="str">
        <f>IF('Birding Tally List'!D161="", "", 'Birding Tally List'!D161)</f>
        <v/>
      </c>
      <c r="C154" s="45">
        <f>IF('Birding Tally List'!G161="", 0, 'Birding Tally List'!G161)</f>
        <v>0</v>
      </c>
      <c r="D154" s="46">
        <f>IF('Birding Tally List'!H161="", 0, 'Birding Tally List'!H161)</f>
        <v>0</v>
      </c>
      <c r="E154" s="46">
        <f>IF('Birding Tally List'!I161="", 0, 'Birding Tally List'!I161)</f>
        <v>0</v>
      </c>
      <c r="F154" s="46">
        <f>IF('Birding Tally List'!J161="", 0, 'Birding Tally List'!J161)</f>
        <v>0</v>
      </c>
      <c r="G154" s="46">
        <f>IF('Birding Tally List'!K161="", 0, 'Birding Tally List'!K161)</f>
        <v>0</v>
      </c>
      <c r="H154" s="46">
        <f>IF('Birding Tally List'!L161="", 0, 'Birding Tally List'!L161)</f>
        <v>0</v>
      </c>
      <c r="I154" s="47">
        <f>IF('Birding Tally List'!M161="", 0, 'Birding Tally List'!M161)</f>
        <v>0</v>
      </c>
      <c r="J154" s="48">
        <f t="shared" si="61"/>
        <v>0</v>
      </c>
      <c r="L154" s="49" t="str">
        <f t="shared" si="62"/>
        <v/>
      </c>
      <c r="M154" s="48">
        <f t="shared" si="63"/>
        <v>0</v>
      </c>
      <c r="W154" s="52" t="str">
        <f t="shared" si="64"/>
        <v/>
      </c>
      <c r="X154" s="53" t="str">
        <f t="shared" si="60"/>
        <v/>
      </c>
      <c r="Z154" s="54">
        <f>RANK(M154,$M$3:$M$502,0)+COUNTIF($M$3:M154,M154)-1</f>
        <v>152</v>
      </c>
      <c r="AA154" s="44">
        <v>152</v>
      </c>
      <c r="AB154" s="44">
        <f t="shared" si="65"/>
        <v>152</v>
      </c>
      <c r="AC154" s="44" t="str">
        <f t="shared" si="66"/>
        <v/>
      </c>
      <c r="AD154" s="44"/>
      <c r="AE154" s="44" t="str">
        <f t="shared" si="67"/>
        <v/>
      </c>
      <c r="AF154" s="44" t="str">
        <f t="shared" si="68"/>
        <v/>
      </c>
      <c r="AH154" s="44" t="str">
        <f t="shared" si="71"/>
        <v/>
      </c>
      <c r="AJ154" s="44" t="str">
        <f>IF('Birding Tally List'!E161="", "", 'Birding Tally List'!E161)</f>
        <v/>
      </c>
      <c r="AV154" s="93" t="str">
        <f>IF('Birding Tally List'!F161="", "", 'Birding Tally List'!F161)</f>
        <v/>
      </c>
      <c r="AW154" s="93" t="str">
        <f t="shared" si="69"/>
        <v/>
      </c>
      <c r="AX154" s="119" t="str">
        <f t="shared" si="72"/>
        <v/>
      </c>
      <c r="AY154" s="120" t="str">
        <f t="shared" si="73"/>
        <v/>
      </c>
      <c r="AZ154" s="120" t="str">
        <f t="shared" si="74"/>
        <v/>
      </c>
      <c r="BA154" s="120" t="str">
        <f t="shared" si="75"/>
        <v/>
      </c>
      <c r="BB154" s="120" t="str">
        <f t="shared" si="76"/>
        <v/>
      </c>
      <c r="BC154" s="120" t="str">
        <f t="shared" si="77"/>
        <v/>
      </c>
      <c r="BD154" s="120" t="str">
        <f t="shared" si="78"/>
        <v/>
      </c>
      <c r="BE154" s="129" t="str">
        <f t="shared" si="70"/>
        <v/>
      </c>
      <c r="BF154" s="120"/>
      <c r="BG154" s="129" t="str">
        <f>IFERROR(RANK(BE154,$BE$3:$BE$502,0)+COUNTIF($BE$3:BE154,BE154)-1, "")</f>
        <v/>
      </c>
    </row>
    <row r="155" spans="1:59" x14ac:dyDescent="0.25">
      <c r="A155" s="44">
        <v>153</v>
      </c>
      <c r="B155" s="32" t="str">
        <f>IF('Birding Tally List'!D162="", "", 'Birding Tally List'!D162)</f>
        <v/>
      </c>
      <c r="C155" s="45">
        <f>IF('Birding Tally List'!G162="", 0, 'Birding Tally List'!G162)</f>
        <v>0</v>
      </c>
      <c r="D155" s="46">
        <f>IF('Birding Tally List'!H162="", 0, 'Birding Tally List'!H162)</f>
        <v>0</v>
      </c>
      <c r="E155" s="46">
        <f>IF('Birding Tally List'!I162="", 0, 'Birding Tally List'!I162)</f>
        <v>0</v>
      </c>
      <c r="F155" s="46">
        <f>IF('Birding Tally List'!J162="", 0, 'Birding Tally List'!J162)</f>
        <v>0</v>
      </c>
      <c r="G155" s="46">
        <f>IF('Birding Tally List'!K162="", 0, 'Birding Tally List'!K162)</f>
        <v>0</v>
      </c>
      <c r="H155" s="46">
        <f>IF('Birding Tally List'!L162="", 0, 'Birding Tally List'!L162)</f>
        <v>0</v>
      </c>
      <c r="I155" s="47">
        <f>IF('Birding Tally List'!M162="", 0, 'Birding Tally List'!M162)</f>
        <v>0</v>
      </c>
      <c r="J155" s="48">
        <f t="shared" si="61"/>
        <v>0</v>
      </c>
      <c r="L155" s="49" t="str">
        <f t="shared" si="62"/>
        <v/>
      </c>
      <c r="M155" s="48">
        <f t="shared" si="63"/>
        <v>0</v>
      </c>
      <c r="W155" s="52" t="str">
        <f t="shared" si="64"/>
        <v/>
      </c>
      <c r="X155" s="53" t="str">
        <f t="shared" si="60"/>
        <v/>
      </c>
      <c r="Z155" s="54">
        <f>RANK(M155,$M$3:$M$502,0)+COUNTIF($M$3:M155,M155)-1</f>
        <v>153</v>
      </c>
      <c r="AA155" s="44">
        <v>153</v>
      </c>
      <c r="AB155" s="44">
        <f t="shared" si="65"/>
        <v>153</v>
      </c>
      <c r="AC155" s="44" t="str">
        <f t="shared" si="66"/>
        <v/>
      </c>
      <c r="AD155" s="44"/>
      <c r="AE155" s="44" t="str">
        <f t="shared" si="67"/>
        <v/>
      </c>
      <c r="AF155" s="44" t="str">
        <f t="shared" si="68"/>
        <v/>
      </c>
      <c r="AH155" s="44" t="str">
        <f t="shared" si="71"/>
        <v/>
      </c>
      <c r="AJ155" s="44" t="str">
        <f>IF('Birding Tally List'!E162="", "", 'Birding Tally List'!E162)</f>
        <v/>
      </c>
      <c r="AV155" s="93" t="str">
        <f>IF('Birding Tally List'!F162="", "", 'Birding Tally List'!F162)</f>
        <v/>
      </c>
      <c r="AW155" s="93" t="str">
        <f t="shared" si="69"/>
        <v/>
      </c>
      <c r="AX155" s="119" t="str">
        <f t="shared" si="72"/>
        <v/>
      </c>
      <c r="AY155" s="120" t="str">
        <f t="shared" si="73"/>
        <v/>
      </c>
      <c r="AZ155" s="120" t="str">
        <f t="shared" si="74"/>
        <v/>
      </c>
      <c r="BA155" s="120" t="str">
        <f t="shared" si="75"/>
        <v/>
      </c>
      <c r="BB155" s="120" t="str">
        <f t="shared" si="76"/>
        <v/>
      </c>
      <c r="BC155" s="120" t="str">
        <f t="shared" si="77"/>
        <v/>
      </c>
      <c r="BD155" s="120" t="str">
        <f t="shared" si="78"/>
        <v/>
      </c>
      <c r="BE155" s="129" t="str">
        <f t="shared" si="70"/>
        <v/>
      </c>
      <c r="BF155" s="120"/>
      <c r="BG155" s="129" t="str">
        <f>IFERROR(RANK(BE155,$BE$3:$BE$502,0)+COUNTIF($BE$3:BE155,BE155)-1, "")</f>
        <v/>
      </c>
    </row>
    <row r="156" spans="1:59" x14ac:dyDescent="0.25">
      <c r="A156" s="44">
        <v>154</v>
      </c>
      <c r="B156" s="32" t="str">
        <f>IF('Birding Tally List'!D163="", "", 'Birding Tally List'!D163)</f>
        <v/>
      </c>
      <c r="C156" s="45">
        <f>IF('Birding Tally List'!G163="", 0, 'Birding Tally List'!G163)</f>
        <v>0</v>
      </c>
      <c r="D156" s="46">
        <f>IF('Birding Tally List'!H163="", 0, 'Birding Tally List'!H163)</f>
        <v>0</v>
      </c>
      <c r="E156" s="46">
        <f>IF('Birding Tally List'!I163="", 0, 'Birding Tally List'!I163)</f>
        <v>0</v>
      </c>
      <c r="F156" s="46">
        <f>IF('Birding Tally List'!J163="", 0, 'Birding Tally List'!J163)</f>
        <v>0</v>
      </c>
      <c r="G156" s="46">
        <f>IF('Birding Tally List'!K163="", 0, 'Birding Tally List'!K163)</f>
        <v>0</v>
      </c>
      <c r="H156" s="46">
        <f>IF('Birding Tally List'!L163="", 0, 'Birding Tally List'!L163)</f>
        <v>0</v>
      </c>
      <c r="I156" s="47">
        <f>IF('Birding Tally List'!M163="", 0, 'Birding Tally List'!M163)</f>
        <v>0</v>
      </c>
      <c r="J156" s="48">
        <f t="shared" si="61"/>
        <v>0</v>
      </c>
      <c r="L156" s="49" t="str">
        <f t="shared" si="62"/>
        <v/>
      </c>
      <c r="M156" s="48">
        <f t="shared" si="63"/>
        <v>0</v>
      </c>
      <c r="W156" s="52" t="str">
        <f t="shared" si="64"/>
        <v/>
      </c>
      <c r="X156" s="53" t="str">
        <f t="shared" si="60"/>
        <v/>
      </c>
      <c r="Z156" s="54">
        <f>RANK(M156,$M$3:$M$502,0)+COUNTIF($M$3:M156,M156)-1</f>
        <v>154</v>
      </c>
      <c r="AA156" s="44">
        <v>154</v>
      </c>
      <c r="AB156" s="44">
        <f t="shared" si="65"/>
        <v>154</v>
      </c>
      <c r="AC156" s="44" t="str">
        <f t="shared" si="66"/>
        <v/>
      </c>
      <c r="AD156" s="44"/>
      <c r="AE156" s="44" t="str">
        <f t="shared" si="67"/>
        <v/>
      </c>
      <c r="AF156" s="44" t="str">
        <f t="shared" si="68"/>
        <v/>
      </c>
      <c r="AH156" s="44" t="str">
        <f t="shared" si="71"/>
        <v/>
      </c>
      <c r="AJ156" s="44" t="str">
        <f>IF('Birding Tally List'!E163="", "", 'Birding Tally List'!E163)</f>
        <v/>
      </c>
      <c r="AV156" s="93" t="str">
        <f>IF('Birding Tally List'!F163="", "", 'Birding Tally List'!F163)</f>
        <v/>
      </c>
      <c r="AW156" s="93" t="str">
        <f t="shared" si="69"/>
        <v/>
      </c>
      <c r="AX156" s="119" t="str">
        <f t="shared" si="72"/>
        <v/>
      </c>
      <c r="AY156" s="120" t="str">
        <f t="shared" si="73"/>
        <v/>
      </c>
      <c r="AZ156" s="120" t="str">
        <f t="shared" si="74"/>
        <v/>
      </c>
      <c r="BA156" s="120" t="str">
        <f t="shared" si="75"/>
        <v/>
      </c>
      <c r="BB156" s="120" t="str">
        <f t="shared" si="76"/>
        <v/>
      </c>
      <c r="BC156" s="120" t="str">
        <f t="shared" si="77"/>
        <v/>
      </c>
      <c r="BD156" s="120" t="str">
        <f t="shared" si="78"/>
        <v/>
      </c>
      <c r="BE156" s="129" t="str">
        <f t="shared" si="70"/>
        <v/>
      </c>
      <c r="BF156" s="120"/>
      <c r="BG156" s="129" t="str">
        <f>IFERROR(RANK(BE156,$BE$3:$BE$502,0)+COUNTIF($BE$3:BE156,BE156)-1, "")</f>
        <v/>
      </c>
    </row>
    <row r="157" spans="1:59" x14ac:dyDescent="0.25">
      <c r="A157" s="44">
        <v>155</v>
      </c>
      <c r="B157" s="32" t="str">
        <f>IF('Birding Tally List'!D164="", "", 'Birding Tally List'!D164)</f>
        <v/>
      </c>
      <c r="C157" s="45">
        <f>IF('Birding Tally List'!G164="", 0, 'Birding Tally List'!G164)</f>
        <v>0</v>
      </c>
      <c r="D157" s="46">
        <f>IF('Birding Tally List'!H164="", 0, 'Birding Tally List'!H164)</f>
        <v>0</v>
      </c>
      <c r="E157" s="46">
        <f>IF('Birding Tally List'!I164="", 0, 'Birding Tally List'!I164)</f>
        <v>0</v>
      </c>
      <c r="F157" s="46">
        <f>IF('Birding Tally List'!J164="", 0, 'Birding Tally List'!J164)</f>
        <v>0</v>
      </c>
      <c r="G157" s="46">
        <f>IF('Birding Tally List'!K164="", 0, 'Birding Tally List'!K164)</f>
        <v>0</v>
      </c>
      <c r="H157" s="46">
        <f>IF('Birding Tally List'!L164="", 0, 'Birding Tally List'!L164)</f>
        <v>0</v>
      </c>
      <c r="I157" s="47">
        <f>IF('Birding Tally List'!M164="", 0, 'Birding Tally List'!M164)</f>
        <v>0</v>
      </c>
      <c r="J157" s="48">
        <f t="shared" si="61"/>
        <v>0</v>
      </c>
      <c r="L157" s="49" t="str">
        <f t="shared" si="62"/>
        <v/>
      </c>
      <c r="M157" s="48">
        <f t="shared" si="63"/>
        <v>0</v>
      </c>
      <c r="W157" s="52" t="str">
        <f t="shared" si="64"/>
        <v/>
      </c>
      <c r="X157" s="53" t="str">
        <f t="shared" si="60"/>
        <v/>
      </c>
      <c r="Z157" s="54">
        <f>RANK(M157,$M$3:$M$502,0)+COUNTIF($M$3:M157,M157)-1</f>
        <v>155</v>
      </c>
      <c r="AA157" s="44">
        <v>155</v>
      </c>
      <c r="AB157" s="44">
        <f t="shared" si="65"/>
        <v>155</v>
      </c>
      <c r="AC157" s="44" t="str">
        <f t="shared" si="66"/>
        <v/>
      </c>
      <c r="AD157" s="44"/>
      <c r="AE157" s="44" t="str">
        <f t="shared" si="67"/>
        <v/>
      </c>
      <c r="AF157" s="44" t="str">
        <f t="shared" si="68"/>
        <v/>
      </c>
      <c r="AH157" s="44" t="str">
        <f t="shared" si="71"/>
        <v/>
      </c>
      <c r="AJ157" s="44" t="str">
        <f>IF('Birding Tally List'!E164="", "", 'Birding Tally List'!E164)</f>
        <v/>
      </c>
      <c r="AV157" s="93" t="str">
        <f>IF('Birding Tally List'!F164="", "", 'Birding Tally List'!F164)</f>
        <v/>
      </c>
      <c r="AW157" s="93" t="str">
        <f t="shared" si="69"/>
        <v/>
      </c>
      <c r="AX157" s="119" t="str">
        <f t="shared" si="72"/>
        <v/>
      </c>
      <c r="AY157" s="120" t="str">
        <f t="shared" si="73"/>
        <v/>
      </c>
      <c r="AZ157" s="120" t="str">
        <f t="shared" si="74"/>
        <v/>
      </c>
      <c r="BA157" s="120" t="str">
        <f t="shared" si="75"/>
        <v/>
      </c>
      <c r="BB157" s="120" t="str">
        <f t="shared" si="76"/>
        <v/>
      </c>
      <c r="BC157" s="120" t="str">
        <f t="shared" si="77"/>
        <v/>
      </c>
      <c r="BD157" s="120" t="str">
        <f t="shared" si="78"/>
        <v/>
      </c>
      <c r="BE157" s="129" t="str">
        <f t="shared" si="70"/>
        <v/>
      </c>
      <c r="BF157" s="120"/>
      <c r="BG157" s="129" t="str">
        <f>IFERROR(RANK(BE157,$BE$3:$BE$502,0)+COUNTIF($BE$3:BE157,BE157)-1, "")</f>
        <v/>
      </c>
    </row>
    <row r="158" spans="1:59" x14ac:dyDescent="0.25">
      <c r="A158" s="44">
        <v>156</v>
      </c>
      <c r="B158" s="32" t="str">
        <f>IF('Birding Tally List'!D165="", "", 'Birding Tally List'!D165)</f>
        <v/>
      </c>
      <c r="C158" s="45">
        <f>IF('Birding Tally List'!G165="", 0, 'Birding Tally List'!G165)</f>
        <v>0</v>
      </c>
      <c r="D158" s="46">
        <f>IF('Birding Tally List'!H165="", 0, 'Birding Tally List'!H165)</f>
        <v>0</v>
      </c>
      <c r="E158" s="46">
        <f>IF('Birding Tally List'!I165="", 0, 'Birding Tally List'!I165)</f>
        <v>0</v>
      </c>
      <c r="F158" s="46">
        <f>IF('Birding Tally List'!J165="", 0, 'Birding Tally List'!J165)</f>
        <v>0</v>
      </c>
      <c r="G158" s="46">
        <f>IF('Birding Tally List'!K165="", 0, 'Birding Tally List'!K165)</f>
        <v>0</v>
      </c>
      <c r="H158" s="46">
        <f>IF('Birding Tally List'!L165="", 0, 'Birding Tally List'!L165)</f>
        <v>0</v>
      </c>
      <c r="I158" s="47">
        <f>IF('Birding Tally List'!M165="", 0, 'Birding Tally List'!M165)</f>
        <v>0</v>
      </c>
      <c r="J158" s="48">
        <f t="shared" si="61"/>
        <v>0</v>
      </c>
      <c r="L158" s="49" t="str">
        <f t="shared" si="62"/>
        <v/>
      </c>
      <c r="M158" s="48">
        <f t="shared" si="63"/>
        <v>0</v>
      </c>
      <c r="W158" s="52" t="str">
        <f t="shared" si="64"/>
        <v/>
      </c>
      <c r="X158" s="53" t="str">
        <f t="shared" si="60"/>
        <v/>
      </c>
      <c r="Z158" s="54">
        <f>RANK(M158,$M$3:$M$502,0)+COUNTIF($M$3:M158,M158)-1</f>
        <v>156</v>
      </c>
      <c r="AA158" s="44">
        <v>156</v>
      </c>
      <c r="AB158" s="44">
        <f t="shared" si="65"/>
        <v>156</v>
      </c>
      <c r="AC158" s="44" t="str">
        <f t="shared" si="66"/>
        <v/>
      </c>
      <c r="AD158" s="44"/>
      <c r="AE158" s="44" t="str">
        <f t="shared" si="67"/>
        <v/>
      </c>
      <c r="AF158" s="44" t="str">
        <f t="shared" si="68"/>
        <v/>
      </c>
      <c r="AH158" s="44" t="str">
        <f t="shared" si="71"/>
        <v/>
      </c>
      <c r="AJ158" s="44" t="str">
        <f>IF('Birding Tally List'!E165="", "", 'Birding Tally List'!E165)</f>
        <v/>
      </c>
      <c r="AV158" s="93" t="str">
        <f>IF('Birding Tally List'!F165="", "", 'Birding Tally List'!F165)</f>
        <v/>
      </c>
      <c r="AW158" s="93" t="str">
        <f t="shared" si="69"/>
        <v/>
      </c>
      <c r="AX158" s="119" t="str">
        <f t="shared" si="72"/>
        <v/>
      </c>
      <c r="AY158" s="120" t="str">
        <f t="shared" si="73"/>
        <v/>
      </c>
      <c r="AZ158" s="120" t="str">
        <f t="shared" si="74"/>
        <v/>
      </c>
      <c r="BA158" s="120" t="str">
        <f t="shared" si="75"/>
        <v/>
      </c>
      <c r="BB158" s="120" t="str">
        <f t="shared" si="76"/>
        <v/>
      </c>
      <c r="BC158" s="120" t="str">
        <f t="shared" si="77"/>
        <v/>
      </c>
      <c r="BD158" s="120" t="str">
        <f t="shared" si="78"/>
        <v/>
      </c>
      <c r="BE158" s="129" t="str">
        <f t="shared" si="70"/>
        <v/>
      </c>
      <c r="BF158" s="120"/>
      <c r="BG158" s="129" t="str">
        <f>IFERROR(RANK(BE158,$BE$3:$BE$502,0)+COUNTIF($BE$3:BE158,BE158)-1, "")</f>
        <v/>
      </c>
    </row>
    <row r="159" spans="1:59" x14ac:dyDescent="0.25">
      <c r="A159" s="44">
        <v>157</v>
      </c>
      <c r="B159" s="32" t="str">
        <f>IF('Birding Tally List'!D166="", "", 'Birding Tally List'!D166)</f>
        <v/>
      </c>
      <c r="C159" s="45">
        <f>IF('Birding Tally List'!G166="", 0, 'Birding Tally List'!G166)</f>
        <v>0</v>
      </c>
      <c r="D159" s="46">
        <f>IF('Birding Tally List'!H166="", 0, 'Birding Tally List'!H166)</f>
        <v>0</v>
      </c>
      <c r="E159" s="46">
        <f>IF('Birding Tally List'!I166="", 0, 'Birding Tally List'!I166)</f>
        <v>0</v>
      </c>
      <c r="F159" s="46">
        <f>IF('Birding Tally List'!J166="", 0, 'Birding Tally List'!J166)</f>
        <v>0</v>
      </c>
      <c r="G159" s="46">
        <f>IF('Birding Tally List'!K166="", 0, 'Birding Tally List'!K166)</f>
        <v>0</v>
      </c>
      <c r="H159" s="46">
        <f>IF('Birding Tally List'!L166="", 0, 'Birding Tally List'!L166)</f>
        <v>0</v>
      </c>
      <c r="I159" s="47">
        <f>IF('Birding Tally List'!M166="", 0, 'Birding Tally List'!M166)</f>
        <v>0</v>
      </c>
      <c r="J159" s="48">
        <f t="shared" si="61"/>
        <v>0</v>
      </c>
      <c r="L159" s="49" t="str">
        <f t="shared" si="62"/>
        <v/>
      </c>
      <c r="M159" s="48">
        <f t="shared" si="63"/>
        <v>0</v>
      </c>
      <c r="W159" s="52" t="str">
        <f t="shared" si="64"/>
        <v/>
      </c>
      <c r="X159" s="53" t="str">
        <f t="shared" si="60"/>
        <v/>
      </c>
      <c r="Z159" s="54">
        <f>RANK(M159,$M$3:$M$502,0)+COUNTIF($M$3:M159,M159)-1</f>
        <v>157</v>
      </c>
      <c r="AA159" s="44">
        <v>157</v>
      </c>
      <c r="AB159" s="44">
        <f t="shared" si="65"/>
        <v>157</v>
      </c>
      <c r="AC159" s="44" t="str">
        <f t="shared" si="66"/>
        <v/>
      </c>
      <c r="AD159" s="44"/>
      <c r="AE159" s="44" t="str">
        <f t="shared" si="67"/>
        <v/>
      </c>
      <c r="AF159" s="44" t="str">
        <f t="shared" si="68"/>
        <v/>
      </c>
      <c r="AH159" s="44" t="str">
        <f t="shared" si="71"/>
        <v/>
      </c>
      <c r="AJ159" s="44" t="str">
        <f>IF('Birding Tally List'!E166="", "", 'Birding Tally List'!E166)</f>
        <v/>
      </c>
      <c r="AV159" s="93" t="str">
        <f>IF('Birding Tally List'!F166="", "", 'Birding Tally List'!F166)</f>
        <v/>
      </c>
      <c r="AW159" s="93" t="str">
        <f t="shared" si="69"/>
        <v/>
      </c>
      <c r="AX159" s="119" t="str">
        <f t="shared" si="72"/>
        <v/>
      </c>
      <c r="AY159" s="120" t="str">
        <f t="shared" si="73"/>
        <v/>
      </c>
      <c r="AZ159" s="120" t="str">
        <f t="shared" si="74"/>
        <v/>
      </c>
      <c r="BA159" s="120" t="str">
        <f t="shared" si="75"/>
        <v/>
      </c>
      <c r="BB159" s="120" t="str">
        <f t="shared" si="76"/>
        <v/>
      </c>
      <c r="BC159" s="120" t="str">
        <f t="shared" si="77"/>
        <v/>
      </c>
      <c r="BD159" s="120" t="str">
        <f t="shared" si="78"/>
        <v/>
      </c>
      <c r="BE159" s="129" t="str">
        <f t="shared" si="70"/>
        <v/>
      </c>
      <c r="BF159" s="120"/>
      <c r="BG159" s="129" t="str">
        <f>IFERROR(RANK(BE159,$BE$3:$BE$502,0)+COUNTIF($BE$3:BE159,BE159)-1, "")</f>
        <v/>
      </c>
    </row>
    <row r="160" spans="1:59" x14ac:dyDescent="0.25">
      <c r="A160" s="44">
        <v>158</v>
      </c>
      <c r="B160" s="32" t="str">
        <f>IF('Birding Tally List'!D167="", "", 'Birding Tally List'!D167)</f>
        <v/>
      </c>
      <c r="C160" s="45">
        <f>IF('Birding Tally List'!G167="", 0, 'Birding Tally List'!G167)</f>
        <v>0</v>
      </c>
      <c r="D160" s="46">
        <f>IF('Birding Tally List'!H167="", 0, 'Birding Tally List'!H167)</f>
        <v>0</v>
      </c>
      <c r="E160" s="46">
        <f>IF('Birding Tally List'!I167="", 0, 'Birding Tally List'!I167)</f>
        <v>0</v>
      </c>
      <c r="F160" s="46">
        <f>IF('Birding Tally List'!J167="", 0, 'Birding Tally List'!J167)</f>
        <v>0</v>
      </c>
      <c r="G160" s="46">
        <f>IF('Birding Tally List'!K167="", 0, 'Birding Tally List'!K167)</f>
        <v>0</v>
      </c>
      <c r="H160" s="46">
        <f>IF('Birding Tally List'!L167="", 0, 'Birding Tally List'!L167)</f>
        <v>0</v>
      </c>
      <c r="I160" s="47">
        <f>IF('Birding Tally List'!M167="", 0, 'Birding Tally List'!M167)</f>
        <v>0</v>
      </c>
      <c r="J160" s="48">
        <f t="shared" si="61"/>
        <v>0</v>
      </c>
      <c r="L160" s="49" t="str">
        <f t="shared" si="62"/>
        <v/>
      </c>
      <c r="M160" s="48">
        <f t="shared" si="63"/>
        <v>0</v>
      </c>
      <c r="W160" s="52" t="str">
        <f t="shared" si="64"/>
        <v/>
      </c>
      <c r="X160" s="53" t="str">
        <f t="shared" si="60"/>
        <v/>
      </c>
      <c r="Z160" s="54">
        <f>RANK(M160,$M$3:$M$502,0)+COUNTIF($M$3:M160,M160)-1</f>
        <v>158</v>
      </c>
      <c r="AA160" s="44">
        <v>158</v>
      </c>
      <c r="AB160" s="44">
        <f t="shared" si="65"/>
        <v>158</v>
      </c>
      <c r="AC160" s="44" t="str">
        <f t="shared" si="66"/>
        <v/>
      </c>
      <c r="AD160" s="44"/>
      <c r="AE160" s="44" t="str">
        <f t="shared" si="67"/>
        <v/>
      </c>
      <c r="AF160" s="44" t="str">
        <f t="shared" si="68"/>
        <v/>
      </c>
      <c r="AH160" s="44" t="str">
        <f t="shared" si="71"/>
        <v/>
      </c>
      <c r="AJ160" s="44" t="str">
        <f>IF('Birding Tally List'!E167="", "", 'Birding Tally List'!E167)</f>
        <v/>
      </c>
      <c r="AV160" s="93" t="str">
        <f>IF('Birding Tally List'!F167="", "", 'Birding Tally List'!F167)</f>
        <v/>
      </c>
      <c r="AW160" s="93" t="str">
        <f t="shared" si="69"/>
        <v/>
      </c>
      <c r="AX160" s="119" t="str">
        <f t="shared" si="72"/>
        <v/>
      </c>
      <c r="AY160" s="120" t="str">
        <f t="shared" si="73"/>
        <v/>
      </c>
      <c r="AZ160" s="120" t="str">
        <f t="shared" si="74"/>
        <v/>
      </c>
      <c r="BA160" s="120" t="str">
        <f t="shared" si="75"/>
        <v/>
      </c>
      <c r="BB160" s="120" t="str">
        <f t="shared" si="76"/>
        <v/>
      </c>
      <c r="BC160" s="120" t="str">
        <f t="shared" si="77"/>
        <v/>
      </c>
      <c r="BD160" s="120" t="str">
        <f t="shared" si="78"/>
        <v/>
      </c>
      <c r="BE160" s="129" t="str">
        <f t="shared" si="70"/>
        <v/>
      </c>
      <c r="BF160" s="120"/>
      <c r="BG160" s="129" t="str">
        <f>IFERROR(RANK(BE160,$BE$3:$BE$502,0)+COUNTIF($BE$3:BE160,BE160)-1, "")</f>
        <v/>
      </c>
    </row>
    <row r="161" spans="1:59" x14ac:dyDescent="0.25">
      <c r="A161" s="44">
        <v>159</v>
      </c>
      <c r="B161" s="32" t="str">
        <f>IF('Birding Tally List'!D168="", "", 'Birding Tally List'!D168)</f>
        <v/>
      </c>
      <c r="C161" s="45">
        <f>IF('Birding Tally List'!G168="", 0, 'Birding Tally List'!G168)</f>
        <v>0</v>
      </c>
      <c r="D161" s="46">
        <f>IF('Birding Tally List'!H168="", 0, 'Birding Tally List'!H168)</f>
        <v>0</v>
      </c>
      <c r="E161" s="46">
        <f>IF('Birding Tally List'!I168="", 0, 'Birding Tally List'!I168)</f>
        <v>0</v>
      </c>
      <c r="F161" s="46">
        <f>IF('Birding Tally List'!J168="", 0, 'Birding Tally List'!J168)</f>
        <v>0</v>
      </c>
      <c r="G161" s="46">
        <f>IF('Birding Tally List'!K168="", 0, 'Birding Tally List'!K168)</f>
        <v>0</v>
      </c>
      <c r="H161" s="46">
        <f>IF('Birding Tally List'!L168="", 0, 'Birding Tally List'!L168)</f>
        <v>0</v>
      </c>
      <c r="I161" s="47">
        <f>IF('Birding Tally List'!M168="", 0, 'Birding Tally List'!M168)</f>
        <v>0</v>
      </c>
      <c r="J161" s="48">
        <f t="shared" si="61"/>
        <v>0</v>
      </c>
      <c r="L161" s="49" t="str">
        <f t="shared" si="62"/>
        <v/>
      </c>
      <c r="M161" s="48">
        <f t="shared" si="63"/>
        <v>0</v>
      </c>
      <c r="W161" s="52" t="str">
        <f t="shared" si="64"/>
        <v/>
      </c>
      <c r="X161" s="53" t="str">
        <f t="shared" si="60"/>
        <v/>
      </c>
      <c r="Z161" s="54">
        <f>RANK(M161,$M$3:$M$502,0)+COUNTIF($M$3:M161,M161)-1</f>
        <v>159</v>
      </c>
      <c r="AA161" s="44">
        <v>159</v>
      </c>
      <c r="AB161" s="44">
        <f t="shared" si="65"/>
        <v>159</v>
      </c>
      <c r="AC161" s="44" t="str">
        <f t="shared" si="66"/>
        <v/>
      </c>
      <c r="AD161" s="44"/>
      <c r="AE161" s="44" t="str">
        <f t="shared" si="67"/>
        <v/>
      </c>
      <c r="AF161" s="44" t="str">
        <f t="shared" si="68"/>
        <v/>
      </c>
      <c r="AH161" s="44" t="str">
        <f t="shared" si="71"/>
        <v/>
      </c>
      <c r="AJ161" s="44" t="str">
        <f>IF('Birding Tally List'!E168="", "", 'Birding Tally List'!E168)</f>
        <v/>
      </c>
      <c r="AV161" s="93" t="str">
        <f>IF('Birding Tally List'!F168="", "", 'Birding Tally List'!F168)</f>
        <v/>
      </c>
      <c r="AW161" s="93" t="str">
        <f t="shared" si="69"/>
        <v/>
      </c>
      <c r="AX161" s="119" t="str">
        <f t="shared" si="72"/>
        <v/>
      </c>
      <c r="AY161" s="120" t="str">
        <f t="shared" si="73"/>
        <v/>
      </c>
      <c r="AZ161" s="120" t="str">
        <f t="shared" si="74"/>
        <v/>
      </c>
      <c r="BA161" s="120" t="str">
        <f t="shared" si="75"/>
        <v/>
      </c>
      <c r="BB161" s="120" t="str">
        <f t="shared" si="76"/>
        <v/>
      </c>
      <c r="BC161" s="120" t="str">
        <f t="shared" si="77"/>
        <v/>
      </c>
      <c r="BD161" s="120" t="str">
        <f t="shared" si="78"/>
        <v/>
      </c>
      <c r="BE161" s="129" t="str">
        <f t="shared" si="70"/>
        <v/>
      </c>
      <c r="BF161" s="120"/>
      <c r="BG161" s="129" t="str">
        <f>IFERROR(RANK(BE161,$BE$3:$BE$502,0)+COUNTIF($BE$3:BE161,BE161)-1, "")</f>
        <v/>
      </c>
    </row>
    <row r="162" spans="1:59" x14ac:dyDescent="0.25">
      <c r="A162" s="44">
        <v>160</v>
      </c>
      <c r="B162" s="32" t="str">
        <f>IF('Birding Tally List'!D169="", "", 'Birding Tally List'!D169)</f>
        <v/>
      </c>
      <c r="C162" s="45">
        <f>IF('Birding Tally List'!G169="", 0, 'Birding Tally List'!G169)</f>
        <v>0</v>
      </c>
      <c r="D162" s="46">
        <f>IF('Birding Tally List'!H169="", 0, 'Birding Tally List'!H169)</f>
        <v>0</v>
      </c>
      <c r="E162" s="46">
        <f>IF('Birding Tally List'!I169="", 0, 'Birding Tally List'!I169)</f>
        <v>0</v>
      </c>
      <c r="F162" s="46">
        <f>IF('Birding Tally List'!J169="", 0, 'Birding Tally List'!J169)</f>
        <v>0</v>
      </c>
      <c r="G162" s="46">
        <f>IF('Birding Tally List'!K169="", 0, 'Birding Tally List'!K169)</f>
        <v>0</v>
      </c>
      <c r="H162" s="46">
        <f>IF('Birding Tally List'!L169="", 0, 'Birding Tally List'!L169)</f>
        <v>0</v>
      </c>
      <c r="I162" s="47">
        <f>IF('Birding Tally List'!M169="", 0, 'Birding Tally List'!M169)</f>
        <v>0</v>
      </c>
      <c r="J162" s="48">
        <f t="shared" si="61"/>
        <v>0</v>
      </c>
      <c r="L162" s="49" t="str">
        <f t="shared" si="62"/>
        <v/>
      </c>
      <c r="M162" s="48">
        <f t="shared" si="63"/>
        <v>0</v>
      </c>
      <c r="W162" s="52" t="str">
        <f t="shared" si="64"/>
        <v/>
      </c>
      <c r="X162" s="53" t="str">
        <f t="shared" si="60"/>
        <v/>
      </c>
      <c r="Z162" s="54">
        <f>RANK(M162,$M$3:$M$502,0)+COUNTIF($M$3:M162,M162)-1</f>
        <v>160</v>
      </c>
      <c r="AA162" s="44">
        <v>160</v>
      </c>
      <c r="AB162" s="44">
        <f t="shared" si="65"/>
        <v>160</v>
      </c>
      <c r="AC162" s="44" t="str">
        <f t="shared" si="66"/>
        <v/>
      </c>
      <c r="AD162" s="44"/>
      <c r="AE162" s="44" t="str">
        <f t="shared" si="67"/>
        <v/>
      </c>
      <c r="AF162" s="44" t="str">
        <f t="shared" si="68"/>
        <v/>
      </c>
      <c r="AH162" s="44" t="str">
        <f t="shared" si="71"/>
        <v/>
      </c>
      <c r="AJ162" s="44" t="str">
        <f>IF('Birding Tally List'!E169="", "", 'Birding Tally List'!E169)</f>
        <v/>
      </c>
      <c r="AV162" s="93" t="str">
        <f>IF('Birding Tally List'!F169="", "", 'Birding Tally List'!F169)</f>
        <v/>
      </c>
      <c r="AW162" s="93" t="str">
        <f t="shared" si="69"/>
        <v/>
      </c>
      <c r="AX162" s="119" t="str">
        <f t="shared" si="72"/>
        <v/>
      </c>
      <c r="AY162" s="120" t="str">
        <f t="shared" si="73"/>
        <v/>
      </c>
      <c r="AZ162" s="120" t="str">
        <f t="shared" si="74"/>
        <v/>
      </c>
      <c r="BA162" s="120" t="str">
        <f t="shared" si="75"/>
        <v/>
      </c>
      <c r="BB162" s="120" t="str">
        <f t="shared" si="76"/>
        <v/>
      </c>
      <c r="BC162" s="120" t="str">
        <f t="shared" si="77"/>
        <v/>
      </c>
      <c r="BD162" s="120" t="str">
        <f t="shared" si="78"/>
        <v/>
      </c>
      <c r="BE162" s="129" t="str">
        <f t="shared" si="70"/>
        <v/>
      </c>
      <c r="BF162" s="120"/>
      <c r="BG162" s="129" t="str">
        <f>IFERROR(RANK(BE162,$BE$3:$BE$502,0)+COUNTIF($BE$3:BE162,BE162)-1, "")</f>
        <v/>
      </c>
    </row>
    <row r="163" spans="1:59" x14ac:dyDescent="0.25">
      <c r="A163" s="44">
        <v>161</v>
      </c>
      <c r="B163" s="32" t="str">
        <f>IF('Birding Tally List'!D170="", "", 'Birding Tally List'!D170)</f>
        <v/>
      </c>
      <c r="C163" s="45">
        <f>IF('Birding Tally List'!G170="", 0, 'Birding Tally List'!G170)</f>
        <v>0</v>
      </c>
      <c r="D163" s="46">
        <f>IF('Birding Tally List'!H170="", 0, 'Birding Tally List'!H170)</f>
        <v>0</v>
      </c>
      <c r="E163" s="46">
        <f>IF('Birding Tally List'!I170="", 0, 'Birding Tally List'!I170)</f>
        <v>0</v>
      </c>
      <c r="F163" s="46">
        <f>IF('Birding Tally List'!J170="", 0, 'Birding Tally List'!J170)</f>
        <v>0</v>
      </c>
      <c r="G163" s="46">
        <f>IF('Birding Tally List'!K170="", 0, 'Birding Tally List'!K170)</f>
        <v>0</v>
      </c>
      <c r="H163" s="46">
        <f>IF('Birding Tally List'!L170="", 0, 'Birding Tally List'!L170)</f>
        <v>0</v>
      </c>
      <c r="I163" s="47">
        <f>IF('Birding Tally List'!M170="", 0, 'Birding Tally List'!M170)</f>
        <v>0</v>
      </c>
      <c r="J163" s="48">
        <f t="shared" si="61"/>
        <v>0</v>
      </c>
      <c r="L163" s="49" t="str">
        <f t="shared" si="62"/>
        <v/>
      </c>
      <c r="M163" s="48">
        <f t="shared" si="63"/>
        <v>0</v>
      </c>
      <c r="W163" s="52" t="str">
        <f t="shared" si="64"/>
        <v/>
      </c>
      <c r="X163" s="53" t="str">
        <f t="shared" si="60"/>
        <v/>
      </c>
      <c r="Z163" s="54">
        <f>RANK(M163,$M$3:$M$502,0)+COUNTIF($M$3:M163,M163)-1</f>
        <v>161</v>
      </c>
      <c r="AA163" s="44">
        <v>161</v>
      </c>
      <c r="AB163" s="44">
        <f t="shared" si="65"/>
        <v>161</v>
      </c>
      <c r="AC163" s="44" t="str">
        <f t="shared" si="66"/>
        <v/>
      </c>
      <c r="AD163" s="44"/>
      <c r="AE163" s="44" t="str">
        <f t="shared" si="67"/>
        <v/>
      </c>
      <c r="AF163" s="44" t="str">
        <f t="shared" si="68"/>
        <v/>
      </c>
      <c r="AH163" s="44" t="str">
        <f t="shared" si="71"/>
        <v/>
      </c>
      <c r="AJ163" s="44" t="str">
        <f>IF('Birding Tally List'!E170="", "", 'Birding Tally List'!E170)</f>
        <v/>
      </c>
      <c r="AV163" s="93" t="str">
        <f>IF('Birding Tally List'!F170="", "", 'Birding Tally List'!F170)</f>
        <v/>
      </c>
      <c r="AW163" s="93" t="str">
        <f t="shared" si="69"/>
        <v/>
      </c>
      <c r="AX163" s="119" t="str">
        <f t="shared" si="72"/>
        <v/>
      </c>
      <c r="AY163" s="120" t="str">
        <f t="shared" si="73"/>
        <v/>
      </c>
      <c r="AZ163" s="120" t="str">
        <f t="shared" si="74"/>
        <v/>
      </c>
      <c r="BA163" s="120" t="str">
        <f t="shared" si="75"/>
        <v/>
      </c>
      <c r="BB163" s="120" t="str">
        <f t="shared" si="76"/>
        <v/>
      </c>
      <c r="BC163" s="120" t="str">
        <f t="shared" si="77"/>
        <v/>
      </c>
      <c r="BD163" s="120" t="str">
        <f t="shared" si="78"/>
        <v/>
      </c>
      <c r="BE163" s="129" t="str">
        <f t="shared" si="70"/>
        <v/>
      </c>
      <c r="BF163" s="120"/>
      <c r="BG163" s="129" t="str">
        <f>IFERROR(RANK(BE163,$BE$3:$BE$502,0)+COUNTIF($BE$3:BE163,BE163)-1, "")</f>
        <v/>
      </c>
    </row>
    <row r="164" spans="1:59" x14ac:dyDescent="0.25">
      <c r="A164" s="44">
        <v>162</v>
      </c>
      <c r="B164" s="32" t="str">
        <f>IF('Birding Tally List'!D171="", "", 'Birding Tally List'!D171)</f>
        <v/>
      </c>
      <c r="C164" s="45">
        <f>IF('Birding Tally List'!G171="", 0, 'Birding Tally List'!G171)</f>
        <v>0</v>
      </c>
      <c r="D164" s="46">
        <f>IF('Birding Tally List'!H171="", 0, 'Birding Tally List'!H171)</f>
        <v>0</v>
      </c>
      <c r="E164" s="46">
        <f>IF('Birding Tally List'!I171="", 0, 'Birding Tally List'!I171)</f>
        <v>0</v>
      </c>
      <c r="F164" s="46">
        <f>IF('Birding Tally List'!J171="", 0, 'Birding Tally List'!J171)</f>
        <v>0</v>
      </c>
      <c r="G164" s="46">
        <f>IF('Birding Tally List'!K171="", 0, 'Birding Tally List'!K171)</f>
        <v>0</v>
      </c>
      <c r="H164" s="46">
        <f>IF('Birding Tally List'!L171="", 0, 'Birding Tally List'!L171)</f>
        <v>0</v>
      </c>
      <c r="I164" s="47">
        <f>IF('Birding Tally List'!M171="", 0, 'Birding Tally List'!M171)</f>
        <v>0</v>
      </c>
      <c r="J164" s="48">
        <f t="shared" si="61"/>
        <v>0</v>
      </c>
      <c r="L164" s="49" t="str">
        <f t="shared" si="62"/>
        <v/>
      </c>
      <c r="M164" s="48">
        <f t="shared" si="63"/>
        <v>0</v>
      </c>
      <c r="W164" s="52" t="str">
        <f t="shared" si="64"/>
        <v/>
      </c>
      <c r="X164" s="53" t="str">
        <f t="shared" si="60"/>
        <v/>
      </c>
      <c r="Z164" s="54">
        <f>RANK(M164,$M$3:$M$502,0)+COUNTIF($M$3:M164,M164)-1</f>
        <v>162</v>
      </c>
      <c r="AA164" s="44">
        <v>162</v>
      </c>
      <c r="AB164" s="44">
        <f t="shared" si="65"/>
        <v>162</v>
      </c>
      <c r="AC164" s="44" t="str">
        <f t="shared" si="66"/>
        <v/>
      </c>
      <c r="AD164" s="44"/>
      <c r="AE164" s="44" t="str">
        <f t="shared" si="67"/>
        <v/>
      </c>
      <c r="AF164" s="44" t="str">
        <f t="shared" si="68"/>
        <v/>
      </c>
      <c r="AH164" s="44" t="str">
        <f t="shared" si="71"/>
        <v/>
      </c>
      <c r="AJ164" s="44" t="str">
        <f>IF('Birding Tally List'!E171="", "", 'Birding Tally List'!E171)</f>
        <v/>
      </c>
      <c r="AV164" s="93" t="str">
        <f>IF('Birding Tally List'!F171="", "", 'Birding Tally List'!F171)</f>
        <v/>
      </c>
      <c r="AW164" s="93" t="str">
        <f t="shared" si="69"/>
        <v/>
      </c>
      <c r="AX164" s="119" t="str">
        <f t="shared" si="72"/>
        <v/>
      </c>
      <c r="AY164" s="120" t="str">
        <f t="shared" si="73"/>
        <v/>
      </c>
      <c r="AZ164" s="120" t="str">
        <f t="shared" si="74"/>
        <v/>
      </c>
      <c r="BA164" s="120" t="str">
        <f t="shared" si="75"/>
        <v/>
      </c>
      <c r="BB164" s="120" t="str">
        <f t="shared" si="76"/>
        <v/>
      </c>
      <c r="BC164" s="120" t="str">
        <f t="shared" si="77"/>
        <v/>
      </c>
      <c r="BD164" s="120" t="str">
        <f t="shared" si="78"/>
        <v/>
      </c>
      <c r="BE164" s="129" t="str">
        <f t="shared" si="70"/>
        <v/>
      </c>
      <c r="BF164" s="120"/>
      <c r="BG164" s="129" t="str">
        <f>IFERROR(RANK(BE164,$BE$3:$BE$502,0)+COUNTIF($BE$3:BE164,BE164)-1, "")</f>
        <v/>
      </c>
    </row>
    <row r="165" spans="1:59" x14ac:dyDescent="0.25">
      <c r="A165" s="44">
        <v>163</v>
      </c>
      <c r="B165" s="32" t="str">
        <f>IF('Birding Tally List'!D172="", "", 'Birding Tally List'!D172)</f>
        <v/>
      </c>
      <c r="C165" s="45">
        <f>IF('Birding Tally List'!G172="", 0, 'Birding Tally List'!G172)</f>
        <v>0</v>
      </c>
      <c r="D165" s="46">
        <f>IF('Birding Tally List'!H172="", 0, 'Birding Tally List'!H172)</f>
        <v>0</v>
      </c>
      <c r="E165" s="46">
        <f>IF('Birding Tally List'!I172="", 0, 'Birding Tally List'!I172)</f>
        <v>0</v>
      </c>
      <c r="F165" s="46">
        <f>IF('Birding Tally List'!J172="", 0, 'Birding Tally List'!J172)</f>
        <v>0</v>
      </c>
      <c r="G165" s="46">
        <f>IF('Birding Tally List'!K172="", 0, 'Birding Tally List'!K172)</f>
        <v>0</v>
      </c>
      <c r="H165" s="46">
        <f>IF('Birding Tally List'!L172="", 0, 'Birding Tally List'!L172)</f>
        <v>0</v>
      </c>
      <c r="I165" s="47">
        <f>IF('Birding Tally List'!M172="", 0, 'Birding Tally List'!M172)</f>
        <v>0</v>
      </c>
      <c r="J165" s="48">
        <f t="shared" si="61"/>
        <v>0</v>
      </c>
      <c r="L165" s="49" t="str">
        <f t="shared" si="62"/>
        <v/>
      </c>
      <c r="M165" s="48">
        <f t="shared" si="63"/>
        <v>0</v>
      </c>
      <c r="W165" s="52" t="str">
        <f t="shared" si="64"/>
        <v/>
      </c>
      <c r="X165" s="53" t="str">
        <f t="shared" si="60"/>
        <v/>
      </c>
      <c r="Z165" s="54">
        <f>RANK(M165,$M$3:$M$502,0)+COUNTIF($M$3:M165,M165)-1</f>
        <v>163</v>
      </c>
      <c r="AA165" s="44">
        <v>163</v>
      </c>
      <c r="AB165" s="44">
        <f t="shared" si="65"/>
        <v>163</v>
      </c>
      <c r="AC165" s="44" t="str">
        <f t="shared" si="66"/>
        <v/>
      </c>
      <c r="AD165" s="44"/>
      <c r="AE165" s="44" t="str">
        <f t="shared" si="67"/>
        <v/>
      </c>
      <c r="AF165" s="44" t="str">
        <f t="shared" si="68"/>
        <v/>
      </c>
      <c r="AH165" s="44" t="str">
        <f t="shared" si="71"/>
        <v/>
      </c>
      <c r="AJ165" s="44" t="str">
        <f>IF('Birding Tally List'!E172="", "", 'Birding Tally List'!E172)</f>
        <v/>
      </c>
      <c r="AV165" s="93" t="str">
        <f>IF('Birding Tally List'!F172="", "", 'Birding Tally List'!F172)</f>
        <v/>
      </c>
      <c r="AW165" s="93" t="str">
        <f t="shared" si="69"/>
        <v/>
      </c>
      <c r="AX165" s="119" t="str">
        <f t="shared" si="72"/>
        <v/>
      </c>
      <c r="AY165" s="120" t="str">
        <f t="shared" si="73"/>
        <v/>
      </c>
      <c r="AZ165" s="120" t="str">
        <f t="shared" si="74"/>
        <v/>
      </c>
      <c r="BA165" s="120" t="str">
        <f t="shared" si="75"/>
        <v/>
      </c>
      <c r="BB165" s="120" t="str">
        <f t="shared" si="76"/>
        <v/>
      </c>
      <c r="BC165" s="120" t="str">
        <f t="shared" si="77"/>
        <v/>
      </c>
      <c r="BD165" s="120" t="str">
        <f t="shared" si="78"/>
        <v/>
      </c>
      <c r="BE165" s="129" t="str">
        <f t="shared" si="70"/>
        <v/>
      </c>
      <c r="BF165" s="120"/>
      <c r="BG165" s="129" t="str">
        <f>IFERROR(RANK(BE165,$BE$3:$BE$502,0)+COUNTIF($BE$3:BE165,BE165)-1, "")</f>
        <v/>
      </c>
    </row>
    <row r="166" spans="1:59" x14ac:dyDescent="0.25">
      <c r="A166" s="44">
        <v>164</v>
      </c>
      <c r="B166" s="32" t="str">
        <f>IF('Birding Tally List'!D173="", "", 'Birding Tally List'!D173)</f>
        <v/>
      </c>
      <c r="C166" s="45">
        <f>IF('Birding Tally List'!G173="", 0, 'Birding Tally List'!G173)</f>
        <v>0</v>
      </c>
      <c r="D166" s="46">
        <f>IF('Birding Tally List'!H173="", 0, 'Birding Tally List'!H173)</f>
        <v>0</v>
      </c>
      <c r="E166" s="46">
        <f>IF('Birding Tally List'!I173="", 0, 'Birding Tally List'!I173)</f>
        <v>0</v>
      </c>
      <c r="F166" s="46">
        <f>IF('Birding Tally List'!J173="", 0, 'Birding Tally List'!J173)</f>
        <v>0</v>
      </c>
      <c r="G166" s="46">
        <f>IF('Birding Tally List'!K173="", 0, 'Birding Tally List'!K173)</f>
        <v>0</v>
      </c>
      <c r="H166" s="46">
        <f>IF('Birding Tally List'!L173="", 0, 'Birding Tally List'!L173)</f>
        <v>0</v>
      </c>
      <c r="I166" s="47">
        <f>IF('Birding Tally List'!M173="", 0, 'Birding Tally List'!M173)</f>
        <v>0</v>
      </c>
      <c r="J166" s="48">
        <f t="shared" si="61"/>
        <v>0</v>
      </c>
      <c r="L166" s="49" t="str">
        <f t="shared" si="62"/>
        <v/>
      </c>
      <c r="M166" s="48">
        <f t="shared" si="63"/>
        <v>0</v>
      </c>
      <c r="W166" s="52" t="str">
        <f t="shared" si="64"/>
        <v/>
      </c>
      <c r="X166" s="53" t="str">
        <f t="shared" si="60"/>
        <v/>
      </c>
      <c r="Z166" s="54">
        <f>RANK(M166,$M$3:$M$502,0)+COUNTIF($M$3:M166,M166)-1</f>
        <v>164</v>
      </c>
      <c r="AA166" s="44">
        <v>164</v>
      </c>
      <c r="AB166" s="44">
        <f t="shared" si="65"/>
        <v>164</v>
      </c>
      <c r="AC166" s="44" t="str">
        <f t="shared" si="66"/>
        <v/>
      </c>
      <c r="AD166" s="44"/>
      <c r="AE166" s="44" t="str">
        <f t="shared" si="67"/>
        <v/>
      </c>
      <c r="AF166" s="44" t="str">
        <f t="shared" si="68"/>
        <v/>
      </c>
      <c r="AH166" s="44" t="str">
        <f t="shared" si="71"/>
        <v/>
      </c>
      <c r="AJ166" s="44" t="str">
        <f>IF('Birding Tally List'!E173="", "", 'Birding Tally List'!E173)</f>
        <v/>
      </c>
      <c r="AV166" s="93" t="str">
        <f>IF('Birding Tally List'!F173="", "", 'Birding Tally List'!F173)</f>
        <v/>
      </c>
      <c r="AW166" s="93" t="str">
        <f t="shared" si="69"/>
        <v/>
      </c>
      <c r="AX166" s="119" t="str">
        <f t="shared" si="72"/>
        <v/>
      </c>
      <c r="AY166" s="120" t="str">
        <f t="shared" si="73"/>
        <v/>
      </c>
      <c r="AZ166" s="120" t="str">
        <f t="shared" si="74"/>
        <v/>
      </c>
      <c r="BA166" s="120" t="str">
        <f t="shared" si="75"/>
        <v/>
      </c>
      <c r="BB166" s="120" t="str">
        <f t="shared" si="76"/>
        <v/>
      </c>
      <c r="BC166" s="120" t="str">
        <f t="shared" si="77"/>
        <v/>
      </c>
      <c r="BD166" s="120" t="str">
        <f t="shared" si="78"/>
        <v/>
      </c>
      <c r="BE166" s="129" t="str">
        <f t="shared" si="70"/>
        <v/>
      </c>
      <c r="BF166" s="120"/>
      <c r="BG166" s="129" t="str">
        <f>IFERROR(RANK(BE166,$BE$3:$BE$502,0)+COUNTIF($BE$3:BE166,BE166)-1, "")</f>
        <v/>
      </c>
    </row>
    <row r="167" spans="1:59" x14ac:dyDescent="0.25">
      <c r="A167" s="44">
        <v>165</v>
      </c>
      <c r="B167" s="32" t="str">
        <f>IF('Birding Tally List'!D174="", "", 'Birding Tally List'!D174)</f>
        <v/>
      </c>
      <c r="C167" s="45">
        <f>IF('Birding Tally List'!G174="", 0, 'Birding Tally List'!G174)</f>
        <v>0</v>
      </c>
      <c r="D167" s="46">
        <f>IF('Birding Tally List'!H174="", 0, 'Birding Tally List'!H174)</f>
        <v>0</v>
      </c>
      <c r="E167" s="46">
        <f>IF('Birding Tally List'!I174="", 0, 'Birding Tally List'!I174)</f>
        <v>0</v>
      </c>
      <c r="F167" s="46">
        <f>IF('Birding Tally List'!J174="", 0, 'Birding Tally List'!J174)</f>
        <v>0</v>
      </c>
      <c r="G167" s="46">
        <f>IF('Birding Tally List'!K174="", 0, 'Birding Tally List'!K174)</f>
        <v>0</v>
      </c>
      <c r="H167" s="46">
        <f>IF('Birding Tally List'!L174="", 0, 'Birding Tally List'!L174)</f>
        <v>0</v>
      </c>
      <c r="I167" s="47">
        <f>IF('Birding Tally List'!M174="", 0, 'Birding Tally List'!M174)</f>
        <v>0</v>
      </c>
      <c r="J167" s="48">
        <f t="shared" si="61"/>
        <v>0</v>
      </c>
      <c r="L167" s="49" t="str">
        <f t="shared" si="62"/>
        <v/>
      </c>
      <c r="M167" s="48">
        <f t="shared" si="63"/>
        <v>0</v>
      </c>
      <c r="W167" s="52" t="str">
        <f t="shared" si="64"/>
        <v/>
      </c>
      <c r="X167" s="53" t="str">
        <f t="shared" si="60"/>
        <v/>
      </c>
      <c r="Z167" s="54">
        <f>RANK(M167,$M$3:$M$502,0)+COUNTIF($M$3:M167,M167)-1</f>
        <v>165</v>
      </c>
      <c r="AA167" s="44">
        <v>165</v>
      </c>
      <c r="AB167" s="44">
        <f t="shared" si="65"/>
        <v>165</v>
      </c>
      <c r="AC167" s="44" t="str">
        <f t="shared" si="66"/>
        <v/>
      </c>
      <c r="AD167" s="44"/>
      <c r="AE167" s="44" t="str">
        <f t="shared" si="67"/>
        <v/>
      </c>
      <c r="AF167" s="44" t="str">
        <f t="shared" si="68"/>
        <v/>
      </c>
      <c r="AH167" s="44" t="str">
        <f t="shared" si="71"/>
        <v/>
      </c>
      <c r="AJ167" s="44" t="str">
        <f>IF('Birding Tally List'!E174="", "", 'Birding Tally List'!E174)</f>
        <v/>
      </c>
      <c r="AV167" s="93" t="str">
        <f>IF('Birding Tally List'!F174="", "", 'Birding Tally List'!F174)</f>
        <v/>
      </c>
      <c r="AW167" s="93" t="str">
        <f t="shared" si="69"/>
        <v/>
      </c>
      <c r="AX167" s="119" t="str">
        <f t="shared" si="72"/>
        <v/>
      </c>
      <c r="AY167" s="120" t="str">
        <f t="shared" si="73"/>
        <v/>
      </c>
      <c r="AZ167" s="120" t="str">
        <f t="shared" si="74"/>
        <v/>
      </c>
      <c r="BA167" s="120" t="str">
        <f t="shared" si="75"/>
        <v/>
      </c>
      <c r="BB167" s="120" t="str">
        <f t="shared" si="76"/>
        <v/>
      </c>
      <c r="BC167" s="120" t="str">
        <f t="shared" si="77"/>
        <v/>
      </c>
      <c r="BD167" s="120" t="str">
        <f t="shared" si="78"/>
        <v/>
      </c>
      <c r="BE167" s="129" t="str">
        <f t="shared" si="70"/>
        <v/>
      </c>
      <c r="BF167" s="120"/>
      <c r="BG167" s="129" t="str">
        <f>IFERROR(RANK(BE167,$BE$3:$BE$502,0)+COUNTIF($BE$3:BE167,BE167)-1, "")</f>
        <v/>
      </c>
    </row>
    <row r="168" spans="1:59" x14ac:dyDescent="0.25">
      <c r="A168" s="44">
        <v>166</v>
      </c>
      <c r="B168" s="32" t="str">
        <f>IF('Birding Tally List'!D175="", "", 'Birding Tally List'!D175)</f>
        <v/>
      </c>
      <c r="C168" s="45">
        <f>IF('Birding Tally List'!G175="", 0, 'Birding Tally List'!G175)</f>
        <v>0</v>
      </c>
      <c r="D168" s="46">
        <f>IF('Birding Tally List'!H175="", 0, 'Birding Tally List'!H175)</f>
        <v>0</v>
      </c>
      <c r="E168" s="46">
        <f>IF('Birding Tally List'!I175="", 0, 'Birding Tally List'!I175)</f>
        <v>0</v>
      </c>
      <c r="F168" s="46">
        <f>IF('Birding Tally List'!J175="", 0, 'Birding Tally List'!J175)</f>
        <v>0</v>
      </c>
      <c r="G168" s="46">
        <f>IF('Birding Tally List'!K175="", 0, 'Birding Tally List'!K175)</f>
        <v>0</v>
      </c>
      <c r="H168" s="46">
        <f>IF('Birding Tally List'!L175="", 0, 'Birding Tally List'!L175)</f>
        <v>0</v>
      </c>
      <c r="I168" s="47">
        <f>IF('Birding Tally List'!M175="", 0, 'Birding Tally List'!M175)</f>
        <v>0</v>
      </c>
      <c r="J168" s="48">
        <f t="shared" si="61"/>
        <v>0</v>
      </c>
      <c r="L168" s="49" t="str">
        <f t="shared" si="62"/>
        <v/>
      </c>
      <c r="M168" s="48">
        <f t="shared" si="63"/>
        <v>0</v>
      </c>
      <c r="W168" s="52" t="str">
        <f t="shared" si="64"/>
        <v/>
      </c>
      <c r="X168" s="53" t="str">
        <f t="shared" si="60"/>
        <v/>
      </c>
      <c r="Z168" s="54">
        <f>RANK(M168,$M$3:$M$502,0)+COUNTIF($M$3:M168,M168)-1</f>
        <v>166</v>
      </c>
      <c r="AA168" s="44">
        <v>166</v>
      </c>
      <c r="AB168" s="44">
        <f t="shared" si="65"/>
        <v>166</v>
      </c>
      <c r="AC168" s="44" t="str">
        <f t="shared" si="66"/>
        <v/>
      </c>
      <c r="AD168" s="44"/>
      <c r="AE168" s="44" t="str">
        <f t="shared" si="67"/>
        <v/>
      </c>
      <c r="AF168" s="44" t="str">
        <f t="shared" si="68"/>
        <v/>
      </c>
      <c r="AH168" s="44" t="str">
        <f t="shared" si="71"/>
        <v/>
      </c>
      <c r="AJ168" s="44" t="str">
        <f>IF('Birding Tally List'!E175="", "", 'Birding Tally List'!E175)</f>
        <v/>
      </c>
      <c r="AV168" s="93" t="str">
        <f>IF('Birding Tally List'!F175="", "", 'Birding Tally List'!F175)</f>
        <v/>
      </c>
      <c r="AW168" s="93" t="str">
        <f t="shared" si="69"/>
        <v/>
      </c>
      <c r="AX168" s="119" t="str">
        <f t="shared" si="72"/>
        <v/>
      </c>
      <c r="AY168" s="120" t="str">
        <f t="shared" si="73"/>
        <v/>
      </c>
      <c r="AZ168" s="120" t="str">
        <f t="shared" si="74"/>
        <v/>
      </c>
      <c r="BA168" s="120" t="str">
        <f t="shared" si="75"/>
        <v/>
      </c>
      <c r="BB168" s="120" t="str">
        <f t="shared" si="76"/>
        <v/>
      </c>
      <c r="BC168" s="120" t="str">
        <f t="shared" si="77"/>
        <v/>
      </c>
      <c r="BD168" s="120" t="str">
        <f t="shared" si="78"/>
        <v/>
      </c>
      <c r="BE168" s="129" t="str">
        <f t="shared" si="70"/>
        <v/>
      </c>
      <c r="BF168" s="120"/>
      <c r="BG168" s="129" t="str">
        <f>IFERROR(RANK(BE168,$BE$3:$BE$502,0)+COUNTIF($BE$3:BE168,BE168)-1, "")</f>
        <v/>
      </c>
    </row>
    <row r="169" spans="1:59" x14ac:dyDescent="0.25">
      <c r="A169" s="44">
        <v>167</v>
      </c>
      <c r="B169" s="32" t="str">
        <f>IF('Birding Tally List'!D176="", "", 'Birding Tally List'!D176)</f>
        <v/>
      </c>
      <c r="C169" s="45">
        <f>IF('Birding Tally List'!G176="", 0, 'Birding Tally List'!G176)</f>
        <v>0</v>
      </c>
      <c r="D169" s="46">
        <f>IF('Birding Tally List'!H176="", 0, 'Birding Tally List'!H176)</f>
        <v>0</v>
      </c>
      <c r="E169" s="46">
        <f>IF('Birding Tally List'!I176="", 0, 'Birding Tally List'!I176)</f>
        <v>0</v>
      </c>
      <c r="F169" s="46">
        <f>IF('Birding Tally List'!J176="", 0, 'Birding Tally List'!J176)</f>
        <v>0</v>
      </c>
      <c r="G169" s="46">
        <f>IF('Birding Tally List'!K176="", 0, 'Birding Tally List'!K176)</f>
        <v>0</v>
      </c>
      <c r="H169" s="46">
        <f>IF('Birding Tally List'!L176="", 0, 'Birding Tally List'!L176)</f>
        <v>0</v>
      </c>
      <c r="I169" s="47">
        <f>IF('Birding Tally List'!M176="", 0, 'Birding Tally List'!M176)</f>
        <v>0</v>
      </c>
      <c r="J169" s="48">
        <f t="shared" si="61"/>
        <v>0</v>
      </c>
      <c r="L169" s="49" t="str">
        <f t="shared" si="62"/>
        <v/>
      </c>
      <c r="M169" s="48">
        <f t="shared" si="63"/>
        <v>0</v>
      </c>
      <c r="W169" s="52" t="str">
        <f t="shared" si="64"/>
        <v/>
      </c>
      <c r="X169" s="53" t="str">
        <f t="shared" si="60"/>
        <v/>
      </c>
      <c r="Z169" s="54">
        <f>RANK(M169,$M$3:$M$502,0)+COUNTIF($M$3:M169,M169)-1</f>
        <v>167</v>
      </c>
      <c r="AA169" s="44">
        <v>167</v>
      </c>
      <c r="AB169" s="44">
        <f t="shared" si="65"/>
        <v>167</v>
      </c>
      <c r="AC169" s="44" t="str">
        <f t="shared" si="66"/>
        <v/>
      </c>
      <c r="AD169" s="44"/>
      <c r="AE169" s="44" t="str">
        <f t="shared" si="67"/>
        <v/>
      </c>
      <c r="AF169" s="44" t="str">
        <f t="shared" si="68"/>
        <v/>
      </c>
      <c r="AH169" s="44" t="str">
        <f t="shared" si="71"/>
        <v/>
      </c>
      <c r="AJ169" s="44" t="str">
        <f>IF('Birding Tally List'!E176="", "", 'Birding Tally List'!E176)</f>
        <v/>
      </c>
      <c r="AV169" s="93" t="str">
        <f>IF('Birding Tally List'!F176="", "", 'Birding Tally List'!F176)</f>
        <v/>
      </c>
      <c r="AW169" s="93" t="str">
        <f t="shared" si="69"/>
        <v/>
      </c>
      <c r="AX169" s="119" t="str">
        <f t="shared" si="72"/>
        <v/>
      </c>
      <c r="AY169" s="120" t="str">
        <f t="shared" si="73"/>
        <v/>
      </c>
      <c r="AZ169" s="120" t="str">
        <f t="shared" si="74"/>
        <v/>
      </c>
      <c r="BA169" s="120" t="str">
        <f t="shared" si="75"/>
        <v/>
      </c>
      <c r="BB169" s="120" t="str">
        <f t="shared" si="76"/>
        <v/>
      </c>
      <c r="BC169" s="120" t="str">
        <f t="shared" si="77"/>
        <v/>
      </c>
      <c r="BD169" s="120" t="str">
        <f t="shared" si="78"/>
        <v/>
      </c>
      <c r="BE169" s="129" t="str">
        <f t="shared" si="70"/>
        <v/>
      </c>
      <c r="BF169" s="120"/>
      <c r="BG169" s="129" t="str">
        <f>IFERROR(RANK(BE169,$BE$3:$BE$502,0)+COUNTIF($BE$3:BE169,BE169)-1, "")</f>
        <v/>
      </c>
    </row>
    <row r="170" spans="1:59" x14ac:dyDescent="0.25">
      <c r="A170" s="44">
        <v>168</v>
      </c>
      <c r="B170" s="32" t="str">
        <f>IF('Birding Tally List'!D177="", "", 'Birding Tally List'!D177)</f>
        <v/>
      </c>
      <c r="C170" s="45">
        <f>IF('Birding Tally List'!G177="", 0, 'Birding Tally List'!G177)</f>
        <v>0</v>
      </c>
      <c r="D170" s="46">
        <f>IF('Birding Tally List'!H177="", 0, 'Birding Tally List'!H177)</f>
        <v>0</v>
      </c>
      <c r="E170" s="46">
        <f>IF('Birding Tally List'!I177="", 0, 'Birding Tally List'!I177)</f>
        <v>0</v>
      </c>
      <c r="F170" s="46">
        <f>IF('Birding Tally List'!J177="", 0, 'Birding Tally List'!J177)</f>
        <v>0</v>
      </c>
      <c r="G170" s="46">
        <f>IF('Birding Tally List'!K177="", 0, 'Birding Tally List'!K177)</f>
        <v>0</v>
      </c>
      <c r="H170" s="46">
        <f>IF('Birding Tally List'!L177="", 0, 'Birding Tally List'!L177)</f>
        <v>0</v>
      </c>
      <c r="I170" s="47">
        <f>IF('Birding Tally List'!M177="", 0, 'Birding Tally List'!M177)</f>
        <v>0</v>
      </c>
      <c r="J170" s="48">
        <f t="shared" si="61"/>
        <v>0</v>
      </c>
      <c r="L170" s="49" t="str">
        <f t="shared" si="62"/>
        <v/>
      </c>
      <c r="M170" s="48">
        <f t="shared" si="63"/>
        <v>0</v>
      </c>
      <c r="W170" s="52" t="str">
        <f t="shared" si="64"/>
        <v/>
      </c>
      <c r="X170" s="53" t="str">
        <f t="shared" si="60"/>
        <v/>
      </c>
      <c r="Z170" s="54">
        <f>RANK(M170,$M$3:$M$502,0)+COUNTIF($M$3:M170,M170)-1</f>
        <v>168</v>
      </c>
      <c r="AA170" s="44">
        <v>168</v>
      </c>
      <c r="AB170" s="44">
        <f t="shared" si="65"/>
        <v>168</v>
      </c>
      <c r="AC170" s="44" t="str">
        <f t="shared" si="66"/>
        <v/>
      </c>
      <c r="AD170" s="44"/>
      <c r="AE170" s="44" t="str">
        <f t="shared" si="67"/>
        <v/>
      </c>
      <c r="AF170" s="44" t="str">
        <f t="shared" si="68"/>
        <v/>
      </c>
      <c r="AH170" s="44" t="str">
        <f t="shared" si="71"/>
        <v/>
      </c>
      <c r="AJ170" s="44" t="str">
        <f>IF('Birding Tally List'!E177="", "", 'Birding Tally List'!E177)</f>
        <v/>
      </c>
      <c r="AV170" s="93" t="str">
        <f>IF('Birding Tally List'!F177="", "", 'Birding Tally List'!F177)</f>
        <v/>
      </c>
      <c r="AW170" s="93" t="str">
        <f t="shared" si="69"/>
        <v/>
      </c>
      <c r="AX170" s="119" t="str">
        <f t="shared" si="72"/>
        <v/>
      </c>
      <c r="AY170" s="120" t="str">
        <f t="shared" si="73"/>
        <v/>
      </c>
      <c r="AZ170" s="120" t="str">
        <f t="shared" si="74"/>
        <v/>
      </c>
      <c r="BA170" s="120" t="str">
        <f t="shared" si="75"/>
        <v/>
      </c>
      <c r="BB170" s="120" t="str">
        <f t="shared" si="76"/>
        <v/>
      </c>
      <c r="BC170" s="120" t="str">
        <f t="shared" si="77"/>
        <v/>
      </c>
      <c r="BD170" s="120" t="str">
        <f t="shared" si="78"/>
        <v/>
      </c>
      <c r="BE170" s="129" t="str">
        <f t="shared" si="70"/>
        <v/>
      </c>
      <c r="BF170" s="120"/>
      <c r="BG170" s="129" t="str">
        <f>IFERROR(RANK(BE170,$BE$3:$BE$502,0)+COUNTIF($BE$3:BE170,BE170)-1, "")</f>
        <v/>
      </c>
    </row>
    <row r="171" spans="1:59" x14ac:dyDescent="0.25">
      <c r="A171" s="44">
        <v>169</v>
      </c>
      <c r="B171" s="32" t="str">
        <f>IF('Birding Tally List'!D178="", "", 'Birding Tally List'!D178)</f>
        <v/>
      </c>
      <c r="C171" s="45">
        <f>IF('Birding Tally List'!G178="", 0, 'Birding Tally List'!G178)</f>
        <v>0</v>
      </c>
      <c r="D171" s="46">
        <f>IF('Birding Tally List'!H178="", 0, 'Birding Tally List'!H178)</f>
        <v>0</v>
      </c>
      <c r="E171" s="46">
        <f>IF('Birding Tally List'!I178="", 0, 'Birding Tally List'!I178)</f>
        <v>0</v>
      </c>
      <c r="F171" s="46">
        <f>IF('Birding Tally List'!J178="", 0, 'Birding Tally List'!J178)</f>
        <v>0</v>
      </c>
      <c r="G171" s="46">
        <f>IF('Birding Tally List'!K178="", 0, 'Birding Tally List'!K178)</f>
        <v>0</v>
      </c>
      <c r="H171" s="46">
        <f>IF('Birding Tally List'!L178="", 0, 'Birding Tally List'!L178)</f>
        <v>0</v>
      </c>
      <c r="I171" s="47">
        <f>IF('Birding Tally List'!M178="", 0, 'Birding Tally List'!M178)</f>
        <v>0</v>
      </c>
      <c r="J171" s="48">
        <f t="shared" si="61"/>
        <v>0</v>
      </c>
      <c r="L171" s="49" t="str">
        <f t="shared" si="62"/>
        <v/>
      </c>
      <c r="M171" s="48">
        <f t="shared" si="63"/>
        <v>0</v>
      </c>
      <c r="W171" s="52" t="str">
        <f t="shared" si="64"/>
        <v/>
      </c>
      <c r="X171" s="53" t="str">
        <f t="shared" si="60"/>
        <v/>
      </c>
      <c r="Z171" s="54">
        <f>RANK(M171,$M$3:$M$502,0)+COUNTIF($M$3:M171,M171)-1</f>
        <v>169</v>
      </c>
      <c r="AA171" s="44">
        <v>169</v>
      </c>
      <c r="AB171" s="44">
        <f t="shared" si="65"/>
        <v>169</v>
      </c>
      <c r="AC171" s="44" t="str">
        <f t="shared" si="66"/>
        <v/>
      </c>
      <c r="AD171" s="44"/>
      <c r="AE171" s="44" t="str">
        <f t="shared" si="67"/>
        <v/>
      </c>
      <c r="AF171" s="44" t="str">
        <f t="shared" si="68"/>
        <v/>
      </c>
      <c r="AH171" s="44" t="str">
        <f t="shared" si="71"/>
        <v/>
      </c>
      <c r="AJ171" s="44" t="str">
        <f>IF('Birding Tally List'!E178="", "", 'Birding Tally List'!E178)</f>
        <v/>
      </c>
      <c r="AV171" s="93" t="str">
        <f>IF('Birding Tally List'!F178="", "", 'Birding Tally List'!F178)</f>
        <v/>
      </c>
      <c r="AW171" s="93" t="str">
        <f t="shared" si="69"/>
        <v/>
      </c>
      <c r="AX171" s="119" t="str">
        <f t="shared" si="72"/>
        <v/>
      </c>
      <c r="AY171" s="120" t="str">
        <f t="shared" si="73"/>
        <v/>
      </c>
      <c r="AZ171" s="120" t="str">
        <f t="shared" si="74"/>
        <v/>
      </c>
      <c r="BA171" s="120" t="str">
        <f t="shared" si="75"/>
        <v/>
      </c>
      <c r="BB171" s="120" t="str">
        <f t="shared" si="76"/>
        <v/>
      </c>
      <c r="BC171" s="120" t="str">
        <f t="shared" si="77"/>
        <v/>
      </c>
      <c r="BD171" s="120" t="str">
        <f t="shared" si="78"/>
        <v/>
      </c>
      <c r="BE171" s="129" t="str">
        <f t="shared" si="70"/>
        <v/>
      </c>
      <c r="BF171" s="120"/>
      <c r="BG171" s="129" t="str">
        <f>IFERROR(RANK(BE171,$BE$3:$BE$502,0)+COUNTIF($BE$3:BE171,BE171)-1, "")</f>
        <v/>
      </c>
    </row>
    <row r="172" spans="1:59" x14ac:dyDescent="0.25">
      <c r="A172" s="44">
        <v>170</v>
      </c>
      <c r="B172" s="32" t="str">
        <f>IF('Birding Tally List'!D179="", "", 'Birding Tally List'!D179)</f>
        <v/>
      </c>
      <c r="C172" s="45">
        <f>IF('Birding Tally List'!G179="", 0, 'Birding Tally List'!G179)</f>
        <v>0</v>
      </c>
      <c r="D172" s="46">
        <f>IF('Birding Tally List'!H179="", 0, 'Birding Tally List'!H179)</f>
        <v>0</v>
      </c>
      <c r="E172" s="46">
        <f>IF('Birding Tally List'!I179="", 0, 'Birding Tally List'!I179)</f>
        <v>0</v>
      </c>
      <c r="F172" s="46">
        <f>IF('Birding Tally List'!J179="", 0, 'Birding Tally List'!J179)</f>
        <v>0</v>
      </c>
      <c r="G172" s="46">
        <f>IF('Birding Tally List'!K179="", 0, 'Birding Tally List'!K179)</f>
        <v>0</v>
      </c>
      <c r="H172" s="46">
        <f>IF('Birding Tally List'!L179="", 0, 'Birding Tally List'!L179)</f>
        <v>0</v>
      </c>
      <c r="I172" s="47">
        <f>IF('Birding Tally List'!M179="", 0, 'Birding Tally List'!M179)</f>
        <v>0</v>
      </c>
      <c r="J172" s="48">
        <f t="shared" si="61"/>
        <v>0</v>
      </c>
      <c r="L172" s="49" t="str">
        <f t="shared" si="62"/>
        <v/>
      </c>
      <c r="M172" s="48">
        <f t="shared" si="63"/>
        <v>0</v>
      </c>
      <c r="W172" s="52" t="str">
        <f t="shared" si="64"/>
        <v/>
      </c>
      <c r="X172" s="53" t="str">
        <f t="shared" si="60"/>
        <v/>
      </c>
      <c r="Z172" s="54">
        <f>RANK(M172,$M$3:$M$502,0)+COUNTIF($M$3:M172,M172)-1</f>
        <v>170</v>
      </c>
      <c r="AA172" s="44">
        <v>170</v>
      </c>
      <c r="AB172" s="44">
        <f t="shared" si="65"/>
        <v>170</v>
      </c>
      <c r="AC172" s="44" t="str">
        <f t="shared" si="66"/>
        <v/>
      </c>
      <c r="AD172" s="44"/>
      <c r="AE172" s="44" t="str">
        <f t="shared" si="67"/>
        <v/>
      </c>
      <c r="AF172" s="44" t="str">
        <f t="shared" si="68"/>
        <v/>
      </c>
      <c r="AH172" s="44" t="str">
        <f t="shared" si="71"/>
        <v/>
      </c>
      <c r="AJ172" s="44" t="str">
        <f>IF('Birding Tally List'!E179="", "", 'Birding Tally List'!E179)</f>
        <v/>
      </c>
      <c r="AV172" s="93" t="str">
        <f>IF('Birding Tally List'!F179="", "", 'Birding Tally List'!F179)</f>
        <v/>
      </c>
      <c r="AW172" s="93" t="str">
        <f t="shared" si="69"/>
        <v/>
      </c>
      <c r="AX172" s="119" t="str">
        <f t="shared" si="72"/>
        <v/>
      </c>
      <c r="AY172" s="120" t="str">
        <f t="shared" si="73"/>
        <v/>
      </c>
      <c r="AZ172" s="120" t="str">
        <f t="shared" si="74"/>
        <v/>
      </c>
      <c r="BA172" s="120" t="str">
        <f t="shared" si="75"/>
        <v/>
      </c>
      <c r="BB172" s="120" t="str">
        <f t="shared" si="76"/>
        <v/>
      </c>
      <c r="BC172" s="120" t="str">
        <f t="shared" si="77"/>
        <v/>
      </c>
      <c r="BD172" s="120" t="str">
        <f t="shared" si="78"/>
        <v/>
      </c>
      <c r="BE172" s="129" t="str">
        <f t="shared" si="70"/>
        <v/>
      </c>
      <c r="BF172" s="120"/>
      <c r="BG172" s="129" t="str">
        <f>IFERROR(RANK(BE172,$BE$3:$BE$502,0)+COUNTIF($BE$3:BE172,BE172)-1, "")</f>
        <v/>
      </c>
    </row>
    <row r="173" spans="1:59" x14ac:dyDescent="0.25">
      <c r="A173" s="44">
        <v>171</v>
      </c>
      <c r="B173" s="32" t="str">
        <f>IF('Birding Tally List'!D180="", "", 'Birding Tally List'!D180)</f>
        <v/>
      </c>
      <c r="C173" s="45">
        <f>IF('Birding Tally List'!G180="", 0, 'Birding Tally List'!G180)</f>
        <v>0</v>
      </c>
      <c r="D173" s="46">
        <f>IF('Birding Tally List'!H180="", 0, 'Birding Tally List'!H180)</f>
        <v>0</v>
      </c>
      <c r="E173" s="46">
        <f>IF('Birding Tally List'!I180="", 0, 'Birding Tally List'!I180)</f>
        <v>0</v>
      </c>
      <c r="F173" s="46">
        <f>IF('Birding Tally List'!J180="", 0, 'Birding Tally List'!J180)</f>
        <v>0</v>
      </c>
      <c r="G173" s="46">
        <f>IF('Birding Tally List'!K180="", 0, 'Birding Tally List'!K180)</f>
        <v>0</v>
      </c>
      <c r="H173" s="46">
        <f>IF('Birding Tally List'!L180="", 0, 'Birding Tally List'!L180)</f>
        <v>0</v>
      </c>
      <c r="I173" s="47">
        <f>IF('Birding Tally List'!M180="", 0, 'Birding Tally List'!M180)</f>
        <v>0</v>
      </c>
      <c r="J173" s="48">
        <f t="shared" si="61"/>
        <v>0</v>
      </c>
      <c r="L173" s="49" t="str">
        <f t="shared" si="62"/>
        <v/>
      </c>
      <c r="M173" s="48">
        <f t="shared" si="63"/>
        <v>0</v>
      </c>
      <c r="W173" s="52" t="str">
        <f t="shared" si="64"/>
        <v/>
      </c>
      <c r="X173" s="53" t="str">
        <f t="shared" si="60"/>
        <v/>
      </c>
      <c r="Z173" s="54">
        <f>RANK(M173,$M$3:$M$502,0)+COUNTIF($M$3:M173,M173)-1</f>
        <v>171</v>
      </c>
      <c r="AA173" s="44">
        <v>171</v>
      </c>
      <c r="AB173" s="44">
        <f t="shared" si="65"/>
        <v>171</v>
      </c>
      <c r="AC173" s="44" t="str">
        <f t="shared" si="66"/>
        <v/>
      </c>
      <c r="AD173" s="44"/>
      <c r="AE173" s="44" t="str">
        <f t="shared" si="67"/>
        <v/>
      </c>
      <c r="AF173" s="44" t="str">
        <f t="shared" si="68"/>
        <v/>
      </c>
      <c r="AH173" s="44" t="str">
        <f t="shared" si="71"/>
        <v/>
      </c>
      <c r="AJ173" s="44" t="str">
        <f>IF('Birding Tally List'!E180="", "", 'Birding Tally List'!E180)</f>
        <v/>
      </c>
      <c r="AV173" s="93" t="str">
        <f>IF('Birding Tally List'!F180="", "", 'Birding Tally List'!F180)</f>
        <v/>
      </c>
      <c r="AW173" s="93" t="str">
        <f t="shared" si="69"/>
        <v/>
      </c>
      <c r="AX173" s="119" t="str">
        <f t="shared" si="72"/>
        <v/>
      </c>
      <c r="AY173" s="120" t="str">
        <f t="shared" si="73"/>
        <v/>
      </c>
      <c r="AZ173" s="120" t="str">
        <f t="shared" si="74"/>
        <v/>
      </c>
      <c r="BA173" s="120" t="str">
        <f t="shared" si="75"/>
        <v/>
      </c>
      <c r="BB173" s="120" t="str">
        <f t="shared" si="76"/>
        <v/>
      </c>
      <c r="BC173" s="120" t="str">
        <f t="shared" si="77"/>
        <v/>
      </c>
      <c r="BD173" s="120" t="str">
        <f t="shared" si="78"/>
        <v/>
      </c>
      <c r="BE173" s="129" t="str">
        <f t="shared" si="70"/>
        <v/>
      </c>
      <c r="BF173" s="120"/>
      <c r="BG173" s="129" t="str">
        <f>IFERROR(RANK(BE173,$BE$3:$BE$502,0)+COUNTIF($BE$3:BE173,BE173)-1, "")</f>
        <v/>
      </c>
    </row>
    <row r="174" spans="1:59" x14ac:dyDescent="0.25">
      <c r="A174" s="44">
        <v>172</v>
      </c>
      <c r="B174" s="32" t="str">
        <f>IF('Birding Tally List'!D181="", "", 'Birding Tally List'!D181)</f>
        <v/>
      </c>
      <c r="C174" s="45">
        <f>IF('Birding Tally List'!G181="", 0, 'Birding Tally List'!G181)</f>
        <v>0</v>
      </c>
      <c r="D174" s="46">
        <f>IF('Birding Tally List'!H181="", 0, 'Birding Tally List'!H181)</f>
        <v>0</v>
      </c>
      <c r="E174" s="46">
        <f>IF('Birding Tally List'!I181="", 0, 'Birding Tally List'!I181)</f>
        <v>0</v>
      </c>
      <c r="F174" s="46">
        <f>IF('Birding Tally List'!J181="", 0, 'Birding Tally List'!J181)</f>
        <v>0</v>
      </c>
      <c r="G174" s="46">
        <f>IF('Birding Tally List'!K181="", 0, 'Birding Tally List'!K181)</f>
        <v>0</v>
      </c>
      <c r="H174" s="46">
        <f>IF('Birding Tally List'!L181="", 0, 'Birding Tally List'!L181)</f>
        <v>0</v>
      </c>
      <c r="I174" s="47">
        <f>IF('Birding Tally List'!M181="", 0, 'Birding Tally List'!M181)</f>
        <v>0</v>
      </c>
      <c r="J174" s="48">
        <f t="shared" si="61"/>
        <v>0</v>
      </c>
      <c r="L174" s="49" t="str">
        <f t="shared" si="62"/>
        <v/>
      </c>
      <c r="M174" s="48">
        <f t="shared" si="63"/>
        <v>0</v>
      </c>
      <c r="W174" s="52" t="str">
        <f t="shared" si="64"/>
        <v/>
      </c>
      <c r="X174" s="53" t="str">
        <f t="shared" si="60"/>
        <v/>
      </c>
      <c r="Z174" s="54">
        <f>RANK(M174,$M$3:$M$502,0)+COUNTIF($M$3:M174,M174)-1</f>
        <v>172</v>
      </c>
      <c r="AA174" s="44">
        <v>172</v>
      </c>
      <c r="AB174" s="44">
        <f t="shared" si="65"/>
        <v>172</v>
      </c>
      <c r="AC174" s="44" t="str">
        <f t="shared" si="66"/>
        <v/>
      </c>
      <c r="AD174" s="44"/>
      <c r="AE174" s="44" t="str">
        <f t="shared" si="67"/>
        <v/>
      </c>
      <c r="AF174" s="44" t="str">
        <f t="shared" si="68"/>
        <v/>
      </c>
      <c r="AH174" s="44" t="str">
        <f t="shared" si="71"/>
        <v/>
      </c>
      <c r="AJ174" s="44" t="str">
        <f>IF('Birding Tally List'!E181="", "", 'Birding Tally List'!E181)</f>
        <v/>
      </c>
      <c r="AV174" s="93" t="str">
        <f>IF('Birding Tally List'!F181="", "", 'Birding Tally List'!F181)</f>
        <v/>
      </c>
      <c r="AW174" s="93" t="str">
        <f t="shared" si="69"/>
        <v/>
      </c>
      <c r="AX174" s="119" t="str">
        <f t="shared" si="72"/>
        <v/>
      </c>
      <c r="AY174" s="120" t="str">
        <f t="shared" si="73"/>
        <v/>
      </c>
      <c r="AZ174" s="120" t="str">
        <f t="shared" si="74"/>
        <v/>
      </c>
      <c r="BA174" s="120" t="str">
        <f t="shared" si="75"/>
        <v/>
      </c>
      <c r="BB174" s="120" t="str">
        <f t="shared" si="76"/>
        <v/>
      </c>
      <c r="BC174" s="120" t="str">
        <f t="shared" si="77"/>
        <v/>
      </c>
      <c r="BD174" s="120" t="str">
        <f t="shared" si="78"/>
        <v/>
      </c>
      <c r="BE174" s="129" t="str">
        <f t="shared" si="70"/>
        <v/>
      </c>
      <c r="BF174" s="120"/>
      <c r="BG174" s="129" t="str">
        <f>IFERROR(RANK(BE174,$BE$3:$BE$502,0)+COUNTIF($BE$3:BE174,BE174)-1, "")</f>
        <v/>
      </c>
    </row>
    <row r="175" spans="1:59" x14ac:dyDescent="0.25">
      <c r="A175" s="44">
        <v>173</v>
      </c>
      <c r="B175" s="32" t="str">
        <f>IF('Birding Tally List'!D182="", "", 'Birding Tally List'!D182)</f>
        <v/>
      </c>
      <c r="C175" s="45">
        <f>IF('Birding Tally List'!G182="", 0, 'Birding Tally List'!G182)</f>
        <v>0</v>
      </c>
      <c r="D175" s="46">
        <f>IF('Birding Tally List'!H182="", 0, 'Birding Tally List'!H182)</f>
        <v>0</v>
      </c>
      <c r="E175" s="46">
        <f>IF('Birding Tally List'!I182="", 0, 'Birding Tally List'!I182)</f>
        <v>0</v>
      </c>
      <c r="F175" s="46">
        <f>IF('Birding Tally List'!J182="", 0, 'Birding Tally List'!J182)</f>
        <v>0</v>
      </c>
      <c r="G175" s="46">
        <f>IF('Birding Tally List'!K182="", 0, 'Birding Tally List'!K182)</f>
        <v>0</v>
      </c>
      <c r="H175" s="46">
        <f>IF('Birding Tally List'!L182="", 0, 'Birding Tally List'!L182)</f>
        <v>0</v>
      </c>
      <c r="I175" s="47">
        <f>IF('Birding Tally List'!M182="", 0, 'Birding Tally List'!M182)</f>
        <v>0</v>
      </c>
      <c r="J175" s="48">
        <f t="shared" si="61"/>
        <v>0</v>
      </c>
      <c r="L175" s="49" t="str">
        <f t="shared" si="62"/>
        <v/>
      </c>
      <c r="M175" s="48">
        <f t="shared" si="63"/>
        <v>0</v>
      </c>
      <c r="W175" s="52" t="str">
        <f t="shared" si="64"/>
        <v/>
      </c>
      <c r="X175" s="53" t="str">
        <f t="shared" si="60"/>
        <v/>
      </c>
      <c r="Z175" s="54">
        <f>RANK(M175,$M$3:$M$502,0)+COUNTIF($M$3:M175,M175)-1</f>
        <v>173</v>
      </c>
      <c r="AA175" s="44">
        <v>173</v>
      </c>
      <c r="AB175" s="44">
        <f t="shared" si="65"/>
        <v>173</v>
      </c>
      <c r="AC175" s="44" t="str">
        <f t="shared" si="66"/>
        <v/>
      </c>
      <c r="AD175" s="44"/>
      <c r="AE175" s="44" t="str">
        <f t="shared" si="67"/>
        <v/>
      </c>
      <c r="AF175" s="44" t="str">
        <f t="shared" si="68"/>
        <v/>
      </c>
      <c r="AH175" s="44" t="str">
        <f t="shared" si="71"/>
        <v/>
      </c>
      <c r="AJ175" s="44" t="str">
        <f>IF('Birding Tally List'!E182="", "", 'Birding Tally List'!E182)</f>
        <v/>
      </c>
      <c r="AV175" s="93" t="str">
        <f>IF('Birding Tally List'!F182="", "", 'Birding Tally List'!F182)</f>
        <v/>
      </c>
      <c r="AW175" s="93" t="str">
        <f t="shared" si="69"/>
        <v/>
      </c>
      <c r="AX175" s="119" t="str">
        <f t="shared" si="72"/>
        <v/>
      </c>
      <c r="AY175" s="120" t="str">
        <f t="shared" si="73"/>
        <v/>
      </c>
      <c r="AZ175" s="120" t="str">
        <f t="shared" si="74"/>
        <v/>
      </c>
      <c r="BA175" s="120" t="str">
        <f t="shared" si="75"/>
        <v/>
      </c>
      <c r="BB175" s="120" t="str">
        <f t="shared" si="76"/>
        <v/>
      </c>
      <c r="BC175" s="120" t="str">
        <f t="shared" si="77"/>
        <v/>
      </c>
      <c r="BD175" s="120" t="str">
        <f t="shared" si="78"/>
        <v/>
      </c>
      <c r="BE175" s="129" t="str">
        <f t="shared" si="70"/>
        <v/>
      </c>
      <c r="BF175" s="120"/>
      <c r="BG175" s="129" t="str">
        <f>IFERROR(RANK(BE175,$BE$3:$BE$502,0)+COUNTIF($BE$3:BE175,BE175)-1, "")</f>
        <v/>
      </c>
    </row>
    <row r="176" spans="1:59" x14ac:dyDescent="0.25">
      <c r="A176" s="44">
        <v>174</v>
      </c>
      <c r="B176" s="32" t="str">
        <f>IF('Birding Tally List'!D183="", "", 'Birding Tally List'!D183)</f>
        <v/>
      </c>
      <c r="C176" s="45">
        <f>IF('Birding Tally List'!G183="", 0, 'Birding Tally List'!G183)</f>
        <v>0</v>
      </c>
      <c r="D176" s="46">
        <f>IF('Birding Tally List'!H183="", 0, 'Birding Tally List'!H183)</f>
        <v>0</v>
      </c>
      <c r="E176" s="46">
        <f>IF('Birding Tally List'!I183="", 0, 'Birding Tally List'!I183)</f>
        <v>0</v>
      </c>
      <c r="F176" s="46">
        <f>IF('Birding Tally List'!J183="", 0, 'Birding Tally List'!J183)</f>
        <v>0</v>
      </c>
      <c r="G176" s="46">
        <f>IF('Birding Tally List'!K183="", 0, 'Birding Tally List'!K183)</f>
        <v>0</v>
      </c>
      <c r="H176" s="46">
        <f>IF('Birding Tally List'!L183="", 0, 'Birding Tally List'!L183)</f>
        <v>0</v>
      </c>
      <c r="I176" s="47">
        <f>IF('Birding Tally List'!M183="", 0, 'Birding Tally List'!M183)</f>
        <v>0</v>
      </c>
      <c r="J176" s="48">
        <f t="shared" si="61"/>
        <v>0</v>
      </c>
      <c r="L176" s="49" t="str">
        <f t="shared" si="62"/>
        <v/>
      </c>
      <c r="M176" s="48">
        <f t="shared" si="63"/>
        <v>0</v>
      </c>
      <c r="W176" s="52" t="str">
        <f t="shared" si="64"/>
        <v/>
      </c>
      <c r="X176" s="53" t="str">
        <f t="shared" si="60"/>
        <v/>
      </c>
      <c r="Z176" s="54">
        <f>RANK(M176,$M$3:$M$502,0)+COUNTIF($M$3:M176,M176)-1</f>
        <v>174</v>
      </c>
      <c r="AA176" s="44">
        <v>174</v>
      </c>
      <c r="AB176" s="44">
        <f t="shared" si="65"/>
        <v>174</v>
      </c>
      <c r="AC176" s="44" t="str">
        <f t="shared" si="66"/>
        <v/>
      </c>
      <c r="AD176" s="44"/>
      <c r="AE176" s="44" t="str">
        <f t="shared" si="67"/>
        <v/>
      </c>
      <c r="AF176" s="44" t="str">
        <f t="shared" si="68"/>
        <v/>
      </c>
      <c r="AH176" s="44" t="str">
        <f t="shared" si="71"/>
        <v/>
      </c>
      <c r="AJ176" s="44" t="str">
        <f>IF('Birding Tally List'!E183="", "", 'Birding Tally List'!E183)</f>
        <v/>
      </c>
      <c r="AV176" s="93" t="str">
        <f>IF('Birding Tally List'!F183="", "", 'Birding Tally List'!F183)</f>
        <v/>
      </c>
      <c r="AW176" s="93" t="str">
        <f t="shared" si="69"/>
        <v/>
      </c>
      <c r="AX176" s="119" t="str">
        <f t="shared" si="72"/>
        <v/>
      </c>
      <c r="AY176" s="120" t="str">
        <f t="shared" si="73"/>
        <v/>
      </c>
      <c r="AZ176" s="120" t="str">
        <f t="shared" si="74"/>
        <v/>
      </c>
      <c r="BA176" s="120" t="str">
        <f t="shared" si="75"/>
        <v/>
      </c>
      <c r="BB176" s="120" t="str">
        <f t="shared" si="76"/>
        <v/>
      </c>
      <c r="BC176" s="120" t="str">
        <f t="shared" si="77"/>
        <v/>
      </c>
      <c r="BD176" s="120" t="str">
        <f t="shared" si="78"/>
        <v/>
      </c>
      <c r="BE176" s="129" t="str">
        <f t="shared" si="70"/>
        <v/>
      </c>
      <c r="BF176" s="120"/>
      <c r="BG176" s="129" t="str">
        <f>IFERROR(RANK(BE176,$BE$3:$BE$502,0)+COUNTIF($BE$3:BE176,BE176)-1, "")</f>
        <v/>
      </c>
    </row>
    <row r="177" spans="1:59" x14ac:dyDescent="0.25">
      <c r="A177" s="44">
        <v>175</v>
      </c>
      <c r="B177" s="32" t="str">
        <f>IF('Birding Tally List'!D184="", "", 'Birding Tally List'!D184)</f>
        <v/>
      </c>
      <c r="C177" s="45">
        <f>IF('Birding Tally List'!G184="", 0, 'Birding Tally List'!G184)</f>
        <v>0</v>
      </c>
      <c r="D177" s="46">
        <f>IF('Birding Tally List'!H184="", 0, 'Birding Tally List'!H184)</f>
        <v>0</v>
      </c>
      <c r="E177" s="46">
        <f>IF('Birding Tally List'!I184="", 0, 'Birding Tally List'!I184)</f>
        <v>0</v>
      </c>
      <c r="F177" s="46">
        <f>IF('Birding Tally List'!J184="", 0, 'Birding Tally List'!J184)</f>
        <v>0</v>
      </c>
      <c r="G177" s="46">
        <f>IF('Birding Tally List'!K184="", 0, 'Birding Tally List'!K184)</f>
        <v>0</v>
      </c>
      <c r="H177" s="46">
        <f>IF('Birding Tally List'!L184="", 0, 'Birding Tally List'!L184)</f>
        <v>0</v>
      </c>
      <c r="I177" s="47">
        <f>IF('Birding Tally List'!M184="", 0, 'Birding Tally List'!M184)</f>
        <v>0</v>
      </c>
      <c r="J177" s="48">
        <f t="shared" si="61"/>
        <v>0</v>
      </c>
      <c r="L177" s="49" t="str">
        <f t="shared" si="62"/>
        <v/>
      </c>
      <c r="M177" s="48">
        <f t="shared" si="63"/>
        <v>0</v>
      </c>
      <c r="W177" s="52" t="str">
        <f t="shared" si="64"/>
        <v/>
      </c>
      <c r="X177" s="53" t="str">
        <f t="shared" si="60"/>
        <v/>
      </c>
      <c r="Z177" s="54">
        <f>RANK(M177,$M$3:$M$502,0)+COUNTIF($M$3:M177,M177)-1</f>
        <v>175</v>
      </c>
      <c r="AA177" s="44">
        <v>175</v>
      </c>
      <c r="AB177" s="44">
        <f t="shared" si="65"/>
        <v>175</v>
      </c>
      <c r="AC177" s="44" t="str">
        <f t="shared" si="66"/>
        <v/>
      </c>
      <c r="AD177" s="44"/>
      <c r="AE177" s="44" t="str">
        <f t="shared" si="67"/>
        <v/>
      </c>
      <c r="AF177" s="44" t="str">
        <f t="shared" si="68"/>
        <v/>
      </c>
      <c r="AH177" s="44" t="str">
        <f t="shared" si="71"/>
        <v/>
      </c>
      <c r="AJ177" s="44" t="str">
        <f>IF('Birding Tally List'!E184="", "", 'Birding Tally List'!E184)</f>
        <v/>
      </c>
      <c r="AV177" s="93" t="str">
        <f>IF('Birding Tally List'!F184="", "", 'Birding Tally List'!F184)</f>
        <v/>
      </c>
      <c r="AW177" s="93" t="str">
        <f t="shared" si="69"/>
        <v/>
      </c>
      <c r="AX177" s="119" t="str">
        <f t="shared" si="72"/>
        <v/>
      </c>
      <c r="AY177" s="120" t="str">
        <f t="shared" si="73"/>
        <v/>
      </c>
      <c r="AZ177" s="120" t="str">
        <f t="shared" si="74"/>
        <v/>
      </c>
      <c r="BA177" s="120" t="str">
        <f t="shared" si="75"/>
        <v/>
      </c>
      <c r="BB177" s="120" t="str">
        <f t="shared" si="76"/>
        <v/>
      </c>
      <c r="BC177" s="120" t="str">
        <f t="shared" si="77"/>
        <v/>
      </c>
      <c r="BD177" s="120" t="str">
        <f t="shared" si="78"/>
        <v/>
      </c>
      <c r="BE177" s="129" t="str">
        <f t="shared" si="70"/>
        <v/>
      </c>
      <c r="BF177" s="120"/>
      <c r="BG177" s="129" t="str">
        <f>IFERROR(RANK(BE177,$BE$3:$BE$502,0)+COUNTIF($BE$3:BE177,BE177)-1, "")</f>
        <v/>
      </c>
    </row>
    <row r="178" spans="1:59" x14ac:dyDescent="0.25">
      <c r="A178" s="44">
        <v>176</v>
      </c>
      <c r="B178" s="32" t="str">
        <f>IF('Birding Tally List'!D185="", "", 'Birding Tally List'!D185)</f>
        <v/>
      </c>
      <c r="C178" s="45">
        <f>IF('Birding Tally List'!G185="", 0, 'Birding Tally List'!G185)</f>
        <v>0</v>
      </c>
      <c r="D178" s="46">
        <f>IF('Birding Tally List'!H185="", 0, 'Birding Tally List'!H185)</f>
        <v>0</v>
      </c>
      <c r="E178" s="46">
        <f>IF('Birding Tally List'!I185="", 0, 'Birding Tally List'!I185)</f>
        <v>0</v>
      </c>
      <c r="F178" s="46">
        <f>IF('Birding Tally List'!J185="", 0, 'Birding Tally List'!J185)</f>
        <v>0</v>
      </c>
      <c r="G178" s="46">
        <f>IF('Birding Tally List'!K185="", 0, 'Birding Tally List'!K185)</f>
        <v>0</v>
      </c>
      <c r="H178" s="46">
        <f>IF('Birding Tally List'!L185="", 0, 'Birding Tally List'!L185)</f>
        <v>0</v>
      </c>
      <c r="I178" s="47">
        <f>IF('Birding Tally List'!M185="", 0, 'Birding Tally List'!M185)</f>
        <v>0</v>
      </c>
      <c r="J178" s="48">
        <f t="shared" si="61"/>
        <v>0</v>
      </c>
      <c r="L178" s="49" t="str">
        <f t="shared" si="62"/>
        <v/>
      </c>
      <c r="M178" s="48">
        <f t="shared" si="63"/>
        <v>0</v>
      </c>
      <c r="W178" s="52" t="str">
        <f t="shared" si="64"/>
        <v/>
      </c>
      <c r="X178" s="53" t="str">
        <f t="shared" si="60"/>
        <v/>
      </c>
      <c r="Z178" s="54">
        <f>RANK(M178,$M$3:$M$502,0)+COUNTIF($M$3:M178,M178)-1</f>
        <v>176</v>
      </c>
      <c r="AA178" s="44">
        <v>176</v>
      </c>
      <c r="AB178" s="44">
        <f t="shared" si="65"/>
        <v>176</v>
      </c>
      <c r="AC178" s="44" t="str">
        <f t="shared" si="66"/>
        <v/>
      </c>
      <c r="AD178" s="44"/>
      <c r="AE178" s="44" t="str">
        <f t="shared" si="67"/>
        <v/>
      </c>
      <c r="AF178" s="44" t="str">
        <f t="shared" si="68"/>
        <v/>
      </c>
      <c r="AH178" s="44" t="str">
        <f t="shared" si="71"/>
        <v/>
      </c>
      <c r="AJ178" s="44" t="str">
        <f>IF('Birding Tally List'!E185="", "", 'Birding Tally List'!E185)</f>
        <v/>
      </c>
      <c r="AV178" s="93" t="str">
        <f>IF('Birding Tally List'!F185="", "", 'Birding Tally List'!F185)</f>
        <v/>
      </c>
      <c r="AW178" s="93" t="str">
        <f t="shared" si="69"/>
        <v/>
      </c>
      <c r="AX178" s="119" t="str">
        <f t="shared" si="72"/>
        <v/>
      </c>
      <c r="AY178" s="120" t="str">
        <f t="shared" si="73"/>
        <v/>
      </c>
      <c r="AZ178" s="120" t="str">
        <f t="shared" si="74"/>
        <v/>
      </c>
      <c r="BA178" s="120" t="str">
        <f t="shared" si="75"/>
        <v/>
      </c>
      <c r="BB178" s="120" t="str">
        <f t="shared" si="76"/>
        <v/>
      </c>
      <c r="BC178" s="120" t="str">
        <f t="shared" si="77"/>
        <v/>
      </c>
      <c r="BD178" s="120" t="str">
        <f t="shared" si="78"/>
        <v/>
      </c>
      <c r="BE178" s="129" t="str">
        <f t="shared" si="70"/>
        <v/>
      </c>
      <c r="BF178" s="120"/>
      <c r="BG178" s="129" t="str">
        <f>IFERROR(RANK(BE178,$BE$3:$BE$502,0)+COUNTIF($BE$3:BE178,BE178)-1, "")</f>
        <v/>
      </c>
    </row>
    <row r="179" spans="1:59" x14ac:dyDescent="0.25">
      <c r="A179" s="44">
        <v>177</v>
      </c>
      <c r="B179" s="32" t="str">
        <f>IF('Birding Tally List'!D186="", "", 'Birding Tally List'!D186)</f>
        <v/>
      </c>
      <c r="C179" s="45">
        <f>IF('Birding Tally List'!G186="", 0, 'Birding Tally List'!G186)</f>
        <v>0</v>
      </c>
      <c r="D179" s="46">
        <f>IF('Birding Tally List'!H186="", 0, 'Birding Tally List'!H186)</f>
        <v>0</v>
      </c>
      <c r="E179" s="46">
        <f>IF('Birding Tally List'!I186="", 0, 'Birding Tally List'!I186)</f>
        <v>0</v>
      </c>
      <c r="F179" s="46">
        <f>IF('Birding Tally List'!J186="", 0, 'Birding Tally List'!J186)</f>
        <v>0</v>
      </c>
      <c r="G179" s="46">
        <f>IF('Birding Tally List'!K186="", 0, 'Birding Tally List'!K186)</f>
        <v>0</v>
      </c>
      <c r="H179" s="46">
        <f>IF('Birding Tally List'!L186="", 0, 'Birding Tally List'!L186)</f>
        <v>0</v>
      </c>
      <c r="I179" s="47">
        <f>IF('Birding Tally List'!M186="", 0, 'Birding Tally List'!M186)</f>
        <v>0</v>
      </c>
      <c r="J179" s="48">
        <f t="shared" si="61"/>
        <v>0</v>
      </c>
      <c r="L179" s="49" t="str">
        <f t="shared" si="62"/>
        <v/>
      </c>
      <c r="M179" s="48">
        <f t="shared" si="63"/>
        <v>0</v>
      </c>
      <c r="W179" s="52" t="str">
        <f t="shared" si="64"/>
        <v/>
      </c>
      <c r="X179" s="53" t="str">
        <f t="shared" si="60"/>
        <v/>
      </c>
      <c r="Z179" s="54">
        <f>RANK(M179,$M$3:$M$502,0)+COUNTIF($M$3:M179,M179)-1</f>
        <v>177</v>
      </c>
      <c r="AA179" s="44">
        <v>177</v>
      </c>
      <c r="AB179" s="44">
        <f t="shared" si="65"/>
        <v>177</v>
      </c>
      <c r="AC179" s="44" t="str">
        <f t="shared" si="66"/>
        <v/>
      </c>
      <c r="AD179" s="44"/>
      <c r="AE179" s="44" t="str">
        <f t="shared" si="67"/>
        <v/>
      </c>
      <c r="AF179" s="44" t="str">
        <f t="shared" si="68"/>
        <v/>
      </c>
      <c r="AH179" s="44" t="str">
        <f t="shared" si="71"/>
        <v/>
      </c>
      <c r="AJ179" s="44" t="str">
        <f>IF('Birding Tally List'!E186="", "", 'Birding Tally List'!E186)</f>
        <v/>
      </c>
      <c r="AV179" s="93" t="str">
        <f>IF('Birding Tally List'!F186="", "", 'Birding Tally List'!F186)</f>
        <v/>
      </c>
      <c r="AW179" s="93" t="str">
        <f t="shared" si="69"/>
        <v/>
      </c>
      <c r="AX179" s="119" t="str">
        <f t="shared" si="72"/>
        <v/>
      </c>
      <c r="AY179" s="120" t="str">
        <f t="shared" si="73"/>
        <v/>
      </c>
      <c r="AZ179" s="120" t="str">
        <f t="shared" si="74"/>
        <v/>
      </c>
      <c r="BA179" s="120" t="str">
        <f t="shared" si="75"/>
        <v/>
      </c>
      <c r="BB179" s="120" t="str">
        <f t="shared" si="76"/>
        <v/>
      </c>
      <c r="BC179" s="120" t="str">
        <f t="shared" si="77"/>
        <v/>
      </c>
      <c r="BD179" s="120" t="str">
        <f t="shared" si="78"/>
        <v/>
      </c>
      <c r="BE179" s="129" t="str">
        <f t="shared" si="70"/>
        <v/>
      </c>
      <c r="BF179" s="120"/>
      <c r="BG179" s="129" t="str">
        <f>IFERROR(RANK(BE179,$BE$3:$BE$502,0)+COUNTIF($BE$3:BE179,BE179)-1, "")</f>
        <v/>
      </c>
    </row>
    <row r="180" spans="1:59" x14ac:dyDescent="0.25">
      <c r="A180" s="44">
        <v>178</v>
      </c>
      <c r="B180" s="32" t="str">
        <f>IF('Birding Tally List'!D187="", "", 'Birding Tally List'!D187)</f>
        <v/>
      </c>
      <c r="C180" s="45">
        <f>IF('Birding Tally List'!G187="", 0, 'Birding Tally List'!G187)</f>
        <v>0</v>
      </c>
      <c r="D180" s="46">
        <f>IF('Birding Tally List'!H187="", 0, 'Birding Tally List'!H187)</f>
        <v>0</v>
      </c>
      <c r="E180" s="46">
        <f>IF('Birding Tally List'!I187="", 0, 'Birding Tally List'!I187)</f>
        <v>0</v>
      </c>
      <c r="F180" s="46">
        <f>IF('Birding Tally List'!J187="", 0, 'Birding Tally List'!J187)</f>
        <v>0</v>
      </c>
      <c r="G180" s="46">
        <f>IF('Birding Tally List'!K187="", 0, 'Birding Tally List'!K187)</f>
        <v>0</v>
      </c>
      <c r="H180" s="46">
        <f>IF('Birding Tally List'!L187="", 0, 'Birding Tally List'!L187)</f>
        <v>0</v>
      </c>
      <c r="I180" s="47">
        <f>IF('Birding Tally List'!M187="", 0, 'Birding Tally List'!M187)</f>
        <v>0</v>
      </c>
      <c r="J180" s="48">
        <f t="shared" si="61"/>
        <v>0</v>
      </c>
      <c r="L180" s="49" t="str">
        <f t="shared" si="62"/>
        <v/>
      </c>
      <c r="M180" s="48">
        <f t="shared" si="63"/>
        <v>0</v>
      </c>
      <c r="W180" s="52" t="str">
        <f t="shared" si="64"/>
        <v/>
      </c>
      <c r="X180" s="53" t="str">
        <f t="shared" si="60"/>
        <v/>
      </c>
      <c r="Z180" s="54">
        <f>RANK(M180,$M$3:$M$502,0)+COUNTIF($M$3:M180,M180)-1</f>
        <v>178</v>
      </c>
      <c r="AA180" s="44">
        <v>178</v>
      </c>
      <c r="AB180" s="44">
        <f t="shared" si="65"/>
        <v>178</v>
      </c>
      <c r="AC180" s="44" t="str">
        <f t="shared" si="66"/>
        <v/>
      </c>
      <c r="AD180" s="44"/>
      <c r="AE180" s="44" t="str">
        <f t="shared" si="67"/>
        <v/>
      </c>
      <c r="AF180" s="44" t="str">
        <f t="shared" si="68"/>
        <v/>
      </c>
      <c r="AH180" s="44" t="str">
        <f t="shared" si="71"/>
        <v/>
      </c>
      <c r="AJ180" s="44" t="str">
        <f>IF('Birding Tally List'!E187="", "", 'Birding Tally List'!E187)</f>
        <v/>
      </c>
      <c r="AV180" s="93" t="str">
        <f>IF('Birding Tally List'!F187="", "", 'Birding Tally List'!F187)</f>
        <v/>
      </c>
      <c r="AW180" s="93" t="str">
        <f t="shared" si="69"/>
        <v/>
      </c>
      <c r="AX180" s="119" t="str">
        <f t="shared" si="72"/>
        <v/>
      </c>
      <c r="AY180" s="120" t="str">
        <f t="shared" si="73"/>
        <v/>
      </c>
      <c r="AZ180" s="120" t="str">
        <f t="shared" si="74"/>
        <v/>
      </c>
      <c r="BA180" s="120" t="str">
        <f t="shared" si="75"/>
        <v/>
      </c>
      <c r="BB180" s="120" t="str">
        <f t="shared" si="76"/>
        <v/>
      </c>
      <c r="BC180" s="120" t="str">
        <f t="shared" si="77"/>
        <v/>
      </c>
      <c r="BD180" s="120" t="str">
        <f t="shared" si="78"/>
        <v/>
      </c>
      <c r="BE180" s="129" t="str">
        <f t="shared" si="70"/>
        <v/>
      </c>
      <c r="BF180" s="120"/>
      <c r="BG180" s="129" t="str">
        <f>IFERROR(RANK(BE180,$BE$3:$BE$502,0)+COUNTIF($BE$3:BE180,BE180)-1, "")</f>
        <v/>
      </c>
    </row>
    <row r="181" spans="1:59" x14ac:dyDescent="0.25">
      <c r="A181" s="44">
        <v>179</v>
      </c>
      <c r="B181" s="32" t="str">
        <f>IF('Birding Tally List'!D188="", "", 'Birding Tally List'!D188)</f>
        <v/>
      </c>
      <c r="C181" s="45">
        <f>IF('Birding Tally List'!G188="", 0, 'Birding Tally List'!G188)</f>
        <v>0</v>
      </c>
      <c r="D181" s="46">
        <f>IF('Birding Tally List'!H188="", 0, 'Birding Tally List'!H188)</f>
        <v>0</v>
      </c>
      <c r="E181" s="46">
        <f>IF('Birding Tally List'!I188="", 0, 'Birding Tally List'!I188)</f>
        <v>0</v>
      </c>
      <c r="F181" s="46">
        <f>IF('Birding Tally List'!J188="", 0, 'Birding Tally List'!J188)</f>
        <v>0</v>
      </c>
      <c r="G181" s="46">
        <f>IF('Birding Tally List'!K188="", 0, 'Birding Tally List'!K188)</f>
        <v>0</v>
      </c>
      <c r="H181" s="46">
        <f>IF('Birding Tally List'!L188="", 0, 'Birding Tally List'!L188)</f>
        <v>0</v>
      </c>
      <c r="I181" s="47">
        <f>IF('Birding Tally List'!M188="", 0, 'Birding Tally List'!M188)</f>
        <v>0</v>
      </c>
      <c r="J181" s="48">
        <f t="shared" si="61"/>
        <v>0</v>
      </c>
      <c r="L181" s="49" t="str">
        <f t="shared" si="62"/>
        <v/>
      </c>
      <c r="M181" s="48">
        <f t="shared" si="63"/>
        <v>0</v>
      </c>
      <c r="W181" s="52" t="str">
        <f t="shared" si="64"/>
        <v/>
      </c>
      <c r="X181" s="53" t="str">
        <f t="shared" si="60"/>
        <v/>
      </c>
      <c r="Z181" s="54">
        <f>RANK(M181,$M$3:$M$502,0)+COUNTIF($M$3:M181,M181)-1</f>
        <v>179</v>
      </c>
      <c r="AA181" s="44">
        <v>179</v>
      </c>
      <c r="AB181" s="44">
        <f t="shared" si="65"/>
        <v>179</v>
      </c>
      <c r="AC181" s="44" t="str">
        <f t="shared" si="66"/>
        <v/>
      </c>
      <c r="AD181" s="44"/>
      <c r="AE181" s="44" t="str">
        <f t="shared" si="67"/>
        <v/>
      </c>
      <c r="AF181" s="44" t="str">
        <f t="shared" si="68"/>
        <v/>
      </c>
      <c r="AH181" s="44" t="str">
        <f t="shared" si="71"/>
        <v/>
      </c>
      <c r="AJ181" s="44" t="str">
        <f>IF('Birding Tally List'!E188="", "", 'Birding Tally List'!E188)</f>
        <v/>
      </c>
      <c r="AV181" s="93" t="str">
        <f>IF('Birding Tally List'!F188="", "", 'Birding Tally List'!F188)</f>
        <v/>
      </c>
      <c r="AW181" s="93" t="str">
        <f t="shared" si="69"/>
        <v/>
      </c>
      <c r="AX181" s="119" t="str">
        <f t="shared" si="72"/>
        <v/>
      </c>
      <c r="AY181" s="120" t="str">
        <f t="shared" si="73"/>
        <v/>
      </c>
      <c r="AZ181" s="120" t="str">
        <f t="shared" si="74"/>
        <v/>
      </c>
      <c r="BA181" s="120" t="str">
        <f t="shared" si="75"/>
        <v/>
      </c>
      <c r="BB181" s="120" t="str">
        <f t="shared" si="76"/>
        <v/>
      </c>
      <c r="BC181" s="120" t="str">
        <f t="shared" si="77"/>
        <v/>
      </c>
      <c r="BD181" s="120" t="str">
        <f t="shared" si="78"/>
        <v/>
      </c>
      <c r="BE181" s="129" t="str">
        <f t="shared" si="70"/>
        <v/>
      </c>
      <c r="BF181" s="120"/>
      <c r="BG181" s="129" t="str">
        <f>IFERROR(RANK(BE181,$BE$3:$BE$502,0)+COUNTIF($BE$3:BE181,BE181)-1, "")</f>
        <v/>
      </c>
    </row>
    <row r="182" spans="1:59" x14ac:dyDescent="0.25">
      <c r="A182" s="44">
        <v>180</v>
      </c>
      <c r="B182" s="32" t="str">
        <f>IF('Birding Tally List'!D189="", "", 'Birding Tally List'!D189)</f>
        <v/>
      </c>
      <c r="C182" s="45">
        <f>IF('Birding Tally List'!G189="", 0, 'Birding Tally List'!G189)</f>
        <v>0</v>
      </c>
      <c r="D182" s="46">
        <f>IF('Birding Tally List'!H189="", 0, 'Birding Tally List'!H189)</f>
        <v>0</v>
      </c>
      <c r="E182" s="46">
        <f>IF('Birding Tally List'!I189="", 0, 'Birding Tally List'!I189)</f>
        <v>0</v>
      </c>
      <c r="F182" s="46">
        <f>IF('Birding Tally List'!J189="", 0, 'Birding Tally List'!J189)</f>
        <v>0</v>
      </c>
      <c r="G182" s="46">
        <f>IF('Birding Tally List'!K189="", 0, 'Birding Tally List'!K189)</f>
        <v>0</v>
      </c>
      <c r="H182" s="46">
        <f>IF('Birding Tally List'!L189="", 0, 'Birding Tally List'!L189)</f>
        <v>0</v>
      </c>
      <c r="I182" s="47">
        <f>IF('Birding Tally List'!M189="", 0, 'Birding Tally List'!M189)</f>
        <v>0</v>
      </c>
      <c r="J182" s="48">
        <f t="shared" si="61"/>
        <v>0</v>
      </c>
      <c r="L182" s="49" t="str">
        <f t="shared" si="62"/>
        <v/>
      </c>
      <c r="M182" s="48">
        <f t="shared" si="63"/>
        <v>0</v>
      </c>
      <c r="W182" s="52" t="str">
        <f t="shared" si="64"/>
        <v/>
      </c>
      <c r="X182" s="53" t="str">
        <f t="shared" si="60"/>
        <v/>
      </c>
      <c r="Z182" s="54">
        <f>RANK(M182,$M$3:$M$502,0)+COUNTIF($M$3:M182,M182)-1</f>
        <v>180</v>
      </c>
      <c r="AA182" s="44">
        <v>180</v>
      </c>
      <c r="AB182" s="44">
        <f t="shared" si="65"/>
        <v>180</v>
      </c>
      <c r="AC182" s="44" t="str">
        <f t="shared" si="66"/>
        <v/>
      </c>
      <c r="AD182" s="44"/>
      <c r="AE182" s="44" t="str">
        <f t="shared" si="67"/>
        <v/>
      </c>
      <c r="AF182" s="44" t="str">
        <f t="shared" si="68"/>
        <v/>
      </c>
      <c r="AH182" s="44" t="str">
        <f t="shared" si="71"/>
        <v/>
      </c>
      <c r="AJ182" s="44" t="str">
        <f>IF('Birding Tally List'!E189="", "", 'Birding Tally List'!E189)</f>
        <v/>
      </c>
      <c r="AV182" s="93" t="str">
        <f>IF('Birding Tally List'!F189="", "", 'Birding Tally List'!F189)</f>
        <v/>
      </c>
      <c r="AW182" s="93" t="str">
        <f t="shared" si="69"/>
        <v/>
      </c>
      <c r="AX182" s="119" t="str">
        <f t="shared" si="72"/>
        <v/>
      </c>
      <c r="AY182" s="120" t="str">
        <f t="shared" si="73"/>
        <v/>
      </c>
      <c r="AZ182" s="120" t="str">
        <f t="shared" si="74"/>
        <v/>
      </c>
      <c r="BA182" s="120" t="str">
        <f t="shared" si="75"/>
        <v/>
      </c>
      <c r="BB182" s="120" t="str">
        <f t="shared" si="76"/>
        <v/>
      </c>
      <c r="BC182" s="120" t="str">
        <f t="shared" si="77"/>
        <v/>
      </c>
      <c r="BD182" s="120" t="str">
        <f t="shared" si="78"/>
        <v/>
      </c>
      <c r="BE182" s="129" t="str">
        <f t="shared" si="70"/>
        <v/>
      </c>
      <c r="BF182" s="120"/>
      <c r="BG182" s="129" t="str">
        <f>IFERROR(RANK(BE182,$BE$3:$BE$502,0)+COUNTIF($BE$3:BE182,BE182)-1, "")</f>
        <v/>
      </c>
    </row>
    <row r="183" spans="1:59" x14ac:dyDescent="0.25">
      <c r="A183" s="44">
        <v>181</v>
      </c>
      <c r="B183" s="32" t="str">
        <f>IF('Birding Tally List'!D190="", "", 'Birding Tally List'!D190)</f>
        <v/>
      </c>
      <c r="C183" s="45">
        <f>IF('Birding Tally List'!G190="", 0, 'Birding Tally List'!G190)</f>
        <v>0</v>
      </c>
      <c r="D183" s="46">
        <f>IF('Birding Tally List'!H190="", 0, 'Birding Tally List'!H190)</f>
        <v>0</v>
      </c>
      <c r="E183" s="46">
        <f>IF('Birding Tally List'!I190="", 0, 'Birding Tally List'!I190)</f>
        <v>0</v>
      </c>
      <c r="F183" s="46">
        <f>IF('Birding Tally List'!J190="", 0, 'Birding Tally List'!J190)</f>
        <v>0</v>
      </c>
      <c r="G183" s="46">
        <f>IF('Birding Tally List'!K190="", 0, 'Birding Tally List'!K190)</f>
        <v>0</v>
      </c>
      <c r="H183" s="46">
        <f>IF('Birding Tally List'!L190="", 0, 'Birding Tally List'!L190)</f>
        <v>0</v>
      </c>
      <c r="I183" s="47">
        <f>IF('Birding Tally List'!M190="", 0, 'Birding Tally List'!M190)</f>
        <v>0</v>
      </c>
      <c r="J183" s="48">
        <f t="shared" si="61"/>
        <v>0</v>
      </c>
      <c r="L183" s="49" t="str">
        <f t="shared" si="62"/>
        <v/>
      </c>
      <c r="M183" s="48">
        <f t="shared" si="63"/>
        <v>0</v>
      </c>
      <c r="W183" s="52" t="str">
        <f t="shared" si="64"/>
        <v/>
      </c>
      <c r="X183" s="53" t="str">
        <f t="shared" si="60"/>
        <v/>
      </c>
      <c r="Z183" s="54">
        <f>RANK(M183,$M$3:$M$502,0)+COUNTIF($M$3:M183,M183)-1</f>
        <v>181</v>
      </c>
      <c r="AA183" s="44">
        <v>181</v>
      </c>
      <c r="AB183" s="44">
        <f t="shared" si="65"/>
        <v>181</v>
      </c>
      <c r="AC183" s="44" t="str">
        <f t="shared" si="66"/>
        <v/>
      </c>
      <c r="AD183" s="44"/>
      <c r="AE183" s="44" t="str">
        <f t="shared" si="67"/>
        <v/>
      </c>
      <c r="AF183" s="44" t="str">
        <f t="shared" si="68"/>
        <v/>
      </c>
      <c r="AH183" s="44" t="str">
        <f t="shared" si="71"/>
        <v/>
      </c>
      <c r="AJ183" s="44" t="str">
        <f>IF('Birding Tally List'!E190="", "", 'Birding Tally List'!E190)</f>
        <v/>
      </c>
      <c r="AV183" s="93" t="str">
        <f>IF('Birding Tally List'!F190="", "", 'Birding Tally List'!F190)</f>
        <v/>
      </c>
      <c r="AW183" s="93" t="str">
        <f t="shared" si="69"/>
        <v/>
      </c>
      <c r="AX183" s="119" t="str">
        <f t="shared" si="72"/>
        <v/>
      </c>
      <c r="AY183" s="120" t="str">
        <f t="shared" si="73"/>
        <v/>
      </c>
      <c r="AZ183" s="120" t="str">
        <f t="shared" si="74"/>
        <v/>
      </c>
      <c r="BA183" s="120" t="str">
        <f t="shared" si="75"/>
        <v/>
      </c>
      <c r="BB183" s="120" t="str">
        <f t="shared" si="76"/>
        <v/>
      </c>
      <c r="BC183" s="120" t="str">
        <f t="shared" si="77"/>
        <v/>
      </c>
      <c r="BD183" s="120" t="str">
        <f t="shared" si="78"/>
        <v/>
      </c>
      <c r="BE183" s="129" t="str">
        <f t="shared" si="70"/>
        <v/>
      </c>
      <c r="BF183" s="120"/>
      <c r="BG183" s="129" t="str">
        <f>IFERROR(RANK(BE183,$BE$3:$BE$502,0)+COUNTIF($BE$3:BE183,BE183)-1, "")</f>
        <v/>
      </c>
    </row>
    <row r="184" spans="1:59" x14ac:dyDescent="0.25">
      <c r="A184" s="44">
        <v>182</v>
      </c>
      <c r="B184" s="32" t="str">
        <f>IF('Birding Tally List'!D191="", "", 'Birding Tally List'!D191)</f>
        <v/>
      </c>
      <c r="C184" s="45">
        <f>IF('Birding Tally List'!G191="", 0, 'Birding Tally List'!G191)</f>
        <v>0</v>
      </c>
      <c r="D184" s="46">
        <f>IF('Birding Tally List'!H191="", 0, 'Birding Tally List'!H191)</f>
        <v>0</v>
      </c>
      <c r="E184" s="46">
        <f>IF('Birding Tally List'!I191="", 0, 'Birding Tally List'!I191)</f>
        <v>0</v>
      </c>
      <c r="F184" s="46">
        <f>IF('Birding Tally List'!J191="", 0, 'Birding Tally List'!J191)</f>
        <v>0</v>
      </c>
      <c r="G184" s="46">
        <f>IF('Birding Tally List'!K191="", 0, 'Birding Tally List'!K191)</f>
        <v>0</v>
      </c>
      <c r="H184" s="46">
        <f>IF('Birding Tally List'!L191="", 0, 'Birding Tally List'!L191)</f>
        <v>0</v>
      </c>
      <c r="I184" s="47">
        <f>IF('Birding Tally List'!M191="", 0, 'Birding Tally List'!M191)</f>
        <v>0</v>
      </c>
      <c r="J184" s="48">
        <f t="shared" si="61"/>
        <v>0</v>
      </c>
      <c r="L184" s="49" t="str">
        <f t="shared" si="62"/>
        <v/>
      </c>
      <c r="M184" s="48">
        <f t="shared" si="63"/>
        <v>0</v>
      </c>
      <c r="W184" s="52" t="str">
        <f t="shared" si="64"/>
        <v/>
      </c>
      <c r="X184" s="53" t="str">
        <f t="shared" si="60"/>
        <v/>
      </c>
      <c r="Z184" s="54">
        <f>RANK(M184,$M$3:$M$502,0)+COUNTIF($M$3:M184,M184)-1</f>
        <v>182</v>
      </c>
      <c r="AA184" s="44">
        <v>182</v>
      </c>
      <c r="AB184" s="44">
        <f t="shared" si="65"/>
        <v>182</v>
      </c>
      <c r="AC184" s="44" t="str">
        <f t="shared" si="66"/>
        <v/>
      </c>
      <c r="AD184" s="44"/>
      <c r="AE184" s="44" t="str">
        <f t="shared" si="67"/>
        <v/>
      </c>
      <c r="AF184" s="44" t="str">
        <f t="shared" si="68"/>
        <v/>
      </c>
      <c r="AH184" s="44" t="str">
        <f t="shared" si="71"/>
        <v/>
      </c>
      <c r="AJ184" s="44" t="str">
        <f>IF('Birding Tally List'!E191="", "", 'Birding Tally List'!E191)</f>
        <v/>
      </c>
      <c r="AV184" s="93" t="str">
        <f>IF('Birding Tally List'!F191="", "", 'Birding Tally List'!F191)</f>
        <v/>
      </c>
      <c r="AW184" s="93" t="str">
        <f t="shared" si="69"/>
        <v/>
      </c>
      <c r="AX184" s="119" t="str">
        <f t="shared" si="72"/>
        <v/>
      </c>
      <c r="AY184" s="120" t="str">
        <f t="shared" si="73"/>
        <v/>
      </c>
      <c r="AZ184" s="120" t="str">
        <f t="shared" si="74"/>
        <v/>
      </c>
      <c r="BA184" s="120" t="str">
        <f t="shared" si="75"/>
        <v/>
      </c>
      <c r="BB184" s="120" t="str">
        <f t="shared" si="76"/>
        <v/>
      </c>
      <c r="BC184" s="120" t="str">
        <f t="shared" si="77"/>
        <v/>
      </c>
      <c r="BD184" s="120" t="str">
        <f t="shared" si="78"/>
        <v/>
      </c>
      <c r="BE184" s="129" t="str">
        <f t="shared" si="70"/>
        <v/>
      </c>
      <c r="BF184" s="120"/>
      <c r="BG184" s="129" t="str">
        <f>IFERROR(RANK(BE184,$BE$3:$BE$502,0)+COUNTIF($BE$3:BE184,BE184)-1, "")</f>
        <v/>
      </c>
    </row>
    <row r="185" spans="1:59" x14ac:dyDescent="0.25">
      <c r="A185" s="44">
        <v>183</v>
      </c>
      <c r="B185" s="32" t="str">
        <f>IF('Birding Tally List'!D192="", "", 'Birding Tally List'!D192)</f>
        <v/>
      </c>
      <c r="C185" s="45">
        <f>IF('Birding Tally List'!G192="", 0, 'Birding Tally List'!G192)</f>
        <v>0</v>
      </c>
      <c r="D185" s="46">
        <f>IF('Birding Tally List'!H192="", 0, 'Birding Tally List'!H192)</f>
        <v>0</v>
      </c>
      <c r="E185" s="46">
        <f>IF('Birding Tally List'!I192="", 0, 'Birding Tally List'!I192)</f>
        <v>0</v>
      </c>
      <c r="F185" s="46">
        <f>IF('Birding Tally List'!J192="", 0, 'Birding Tally List'!J192)</f>
        <v>0</v>
      </c>
      <c r="G185" s="46">
        <f>IF('Birding Tally List'!K192="", 0, 'Birding Tally List'!K192)</f>
        <v>0</v>
      </c>
      <c r="H185" s="46">
        <f>IF('Birding Tally List'!L192="", 0, 'Birding Tally List'!L192)</f>
        <v>0</v>
      </c>
      <c r="I185" s="47">
        <f>IF('Birding Tally List'!M192="", 0, 'Birding Tally List'!M192)</f>
        <v>0</v>
      </c>
      <c r="J185" s="48">
        <f t="shared" si="61"/>
        <v>0</v>
      </c>
      <c r="L185" s="49" t="str">
        <f t="shared" si="62"/>
        <v/>
      </c>
      <c r="M185" s="48">
        <f t="shared" si="63"/>
        <v>0</v>
      </c>
      <c r="W185" s="52" t="str">
        <f t="shared" si="64"/>
        <v/>
      </c>
      <c r="X185" s="53" t="str">
        <f t="shared" si="60"/>
        <v/>
      </c>
      <c r="Z185" s="54">
        <f>RANK(M185,$M$3:$M$502,0)+COUNTIF($M$3:M185,M185)-1</f>
        <v>183</v>
      </c>
      <c r="AA185" s="44">
        <v>183</v>
      </c>
      <c r="AB185" s="44">
        <f t="shared" si="65"/>
        <v>183</v>
      </c>
      <c r="AC185" s="44" t="str">
        <f t="shared" si="66"/>
        <v/>
      </c>
      <c r="AD185" s="44"/>
      <c r="AE185" s="44" t="str">
        <f t="shared" si="67"/>
        <v/>
      </c>
      <c r="AF185" s="44" t="str">
        <f t="shared" si="68"/>
        <v/>
      </c>
      <c r="AH185" s="44" t="str">
        <f t="shared" si="71"/>
        <v/>
      </c>
      <c r="AJ185" s="44" t="str">
        <f>IF('Birding Tally List'!E192="", "", 'Birding Tally List'!E192)</f>
        <v/>
      </c>
      <c r="AV185" s="93" t="str">
        <f>IF('Birding Tally List'!F192="", "", 'Birding Tally List'!F192)</f>
        <v/>
      </c>
      <c r="AW185" s="93" t="str">
        <f t="shared" si="69"/>
        <v/>
      </c>
      <c r="AX185" s="119" t="str">
        <f t="shared" si="72"/>
        <v/>
      </c>
      <c r="AY185" s="120" t="str">
        <f t="shared" si="73"/>
        <v/>
      </c>
      <c r="AZ185" s="120" t="str">
        <f t="shared" si="74"/>
        <v/>
      </c>
      <c r="BA185" s="120" t="str">
        <f t="shared" si="75"/>
        <v/>
      </c>
      <c r="BB185" s="120" t="str">
        <f t="shared" si="76"/>
        <v/>
      </c>
      <c r="BC185" s="120" t="str">
        <f t="shared" si="77"/>
        <v/>
      </c>
      <c r="BD185" s="120" t="str">
        <f t="shared" si="78"/>
        <v/>
      </c>
      <c r="BE185" s="129" t="str">
        <f t="shared" si="70"/>
        <v/>
      </c>
      <c r="BF185" s="120"/>
      <c r="BG185" s="129" t="str">
        <f>IFERROR(RANK(BE185,$BE$3:$BE$502,0)+COUNTIF($BE$3:BE185,BE185)-1, "")</f>
        <v/>
      </c>
    </row>
    <row r="186" spans="1:59" x14ac:dyDescent="0.25">
      <c r="A186" s="44">
        <v>184</v>
      </c>
      <c r="B186" s="32" t="str">
        <f>IF('Birding Tally List'!D193="", "", 'Birding Tally List'!D193)</f>
        <v/>
      </c>
      <c r="C186" s="45">
        <f>IF('Birding Tally List'!G193="", 0, 'Birding Tally List'!G193)</f>
        <v>0</v>
      </c>
      <c r="D186" s="46">
        <f>IF('Birding Tally List'!H193="", 0, 'Birding Tally List'!H193)</f>
        <v>0</v>
      </c>
      <c r="E186" s="46">
        <f>IF('Birding Tally List'!I193="", 0, 'Birding Tally List'!I193)</f>
        <v>0</v>
      </c>
      <c r="F186" s="46">
        <f>IF('Birding Tally List'!J193="", 0, 'Birding Tally List'!J193)</f>
        <v>0</v>
      </c>
      <c r="G186" s="46">
        <f>IF('Birding Tally List'!K193="", 0, 'Birding Tally List'!K193)</f>
        <v>0</v>
      </c>
      <c r="H186" s="46">
        <f>IF('Birding Tally List'!L193="", 0, 'Birding Tally List'!L193)</f>
        <v>0</v>
      </c>
      <c r="I186" s="47">
        <f>IF('Birding Tally List'!M193="", 0, 'Birding Tally List'!M193)</f>
        <v>0</v>
      </c>
      <c r="J186" s="48">
        <f t="shared" si="61"/>
        <v>0</v>
      </c>
      <c r="L186" s="49" t="str">
        <f t="shared" si="62"/>
        <v/>
      </c>
      <c r="M186" s="48">
        <f t="shared" si="63"/>
        <v>0</v>
      </c>
      <c r="W186" s="52" t="str">
        <f t="shared" si="64"/>
        <v/>
      </c>
      <c r="X186" s="53" t="str">
        <f t="shared" si="60"/>
        <v/>
      </c>
      <c r="Z186" s="54">
        <f>RANK(M186,$M$3:$M$502,0)+COUNTIF($M$3:M186,M186)-1</f>
        <v>184</v>
      </c>
      <c r="AA186" s="44">
        <v>184</v>
      </c>
      <c r="AB186" s="44">
        <f t="shared" si="65"/>
        <v>184</v>
      </c>
      <c r="AC186" s="44" t="str">
        <f t="shared" si="66"/>
        <v/>
      </c>
      <c r="AD186" s="44"/>
      <c r="AE186" s="44" t="str">
        <f t="shared" si="67"/>
        <v/>
      </c>
      <c r="AF186" s="44" t="str">
        <f t="shared" si="68"/>
        <v/>
      </c>
      <c r="AH186" s="44" t="str">
        <f t="shared" si="71"/>
        <v/>
      </c>
      <c r="AJ186" s="44" t="str">
        <f>IF('Birding Tally List'!E193="", "", 'Birding Tally List'!E193)</f>
        <v/>
      </c>
      <c r="AV186" s="93" t="str">
        <f>IF('Birding Tally List'!F193="", "", 'Birding Tally List'!F193)</f>
        <v/>
      </c>
      <c r="AW186" s="93" t="str">
        <f t="shared" si="69"/>
        <v/>
      </c>
      <c r="AX186" s="119" t="str">
        <f t="shared" si="72"/>
        <v/>
      </c>
      <c r="AY186" s="120" t="str">
        <f t="shared" si="73"/>
        <v/>
      </c>
      <c r="AZ186" s="120" t="str">
        <f t="shared" si="74"/>
        <v/>
      </c>
      <c r="BA186" s="120" t="str">
        <f t="shared" si="75"/>
        <v/>
      </c>
      <c r="BB186" s="120" t="str">
        <f t="shared" si="76"/>
        <v/>
      </c>
      <c r="BC186" s="120" t="str">
        <f t="shared" si="77"/>
        <v/>
      </c>
      <c r="BD186" s="120" t="str">
        <f t="shared" si="78"/>
        <v/>
      </c>
      <c r="BE186" s="129" t="str">
        <f t="shared" si="70"/>
        <v/>
      </c>
      <c r="BF186" s="120"/>
      <c r="BG186" s="129" t="str">
        <f>IFERROR(RANK(BE186,$BE$3:$BE$502,0)+COUNTIF($BE$3:BE186,BE186)-1, "")</f>
        <v/>
      </c>
    </row>
    <row r="187" spans="1:59" x14ac:dyDescent="0.25">
      <c r="A187" s="44">
        <v>185</v>
      </c>
      <c r="B187" s="32" t="str">
        <f>IF('Birding Tally List'!D194="", "", 'Birding Tally List'!D194)</f>
        <v/>
      </c>
      <c r="C187" s="45">
        <f>IF('Birding Tally List'!G194="", 0, 'Birding Tally List'!G194)</f>
        <v>0</v>
      </c>
      <c r="D187" s="46">
        <f>IF('Birding Tally List'!H194="", 0, 'Birding Tally List'!H194)</f>
        <v>0</v>
      </c>
      <c r="E187" s="46">
        <f>IF('Birding Tally List'!I194="", 0, 'Birding Tally List'!I194)</f>
        <v>0</v>
      </c>
      <c r="F187" s="46">
        <f>IF('Birding Tally List'!J194="", 0, 'Birding Tally List'!J194)</f>
        <v>0</v>
      </c>
      <c r="G187" s="46">
        <f>IF('Birding Tally List'!K194="", 0, 'Birding Tally List'!K194)</f>
        <v>0</v>
      </c>
      <c r="H187" s="46">
        <f>IF('Birding Tally List'!L194="", 0, 'Birding Tally List'!L194)</f>
        <v>0</v>
      </c>
      <c r="I187" s="47">
        <f>IF('Birding Tally List'!M194="", 0, 'Birding Tally List'!M194)</f>
        <v>0</v>
      </c>
      <c r="J187" s="48">
        <f t="shared" si="61"/>
        <v>0</v>
      </c>
      <c r="L187" s="49" t="str">
        <f t="shared" si="62"/>
        <v/>
      </c>
      <c r="M187" s="48">
        <f t="shared" si="63"/>
        <v>0</v>
      </c>
      <c r="W187" s="52" t="str">
        <f t="shared" si="64"/>
        <v/>
      </c>
      <c r="X187" s="53" t="str">
        <f t="shared" si="60"/>
        <v/>
      </c>
      <c r="Z187" s="54">
        <f>RANK(M187,$M$3:$M$502,0)+COUNTIF($M$3:M187,M187)-1</f>
        <v>185</v>
      </c>
      <c r="AA187" s="44">
        <v>185</v>
      </c>
      <c r="AB187" s="44">
        <f t="shared" si="65"/>
        <v>185</v>
      </c>
      <c r="AC187" s="44" t="str">
        <f t="shared" si="66"/>
        <v/>
      </c>
      <c r="AD187" s="44"/>
      <c r="AE187" s="44" t="str">
        <f t="shared" si="67"/>
        <v/>
      </c>
      <c r="AF187" s="44" t="str">
        <f t="shared" si="68"/>
        <v/>
      </c>
      <c r="AH187" s="44" t="str">
        <f t="shared" si="71"/>
        <v/>
      </c>
      <c r="AJ187" s="44" t="str">
        <f>IF('Birding Tally List'!E194="", "", 'Birding Tally List'!E194)</f>
        <v/>
      </c>
      <c r="AV187" s="93" t="str">
        <f>IF('Birding Tally List'!F194="", "", 'Birding Tally List'!F194)</f>
        <v/>
      </c>
      <c r="AW187" s="93" t="str">
        <f t="shared" si="69"/>
        <v/>
      </c>
      <c r="AX187" s="119" t="str">
        <f t="shared" si="72"/>
        <v/>
      </c>
      <c r="AY187" s="120" t="str">
        <f t="shared" si="73"/>
        <v/>
      </c>
      <c r="AZ187" s="120" t="str">
        <f t="shared" si="74"/>
        <v/>
      </c>
      <c r="BA187" s="120" t="str">
        <f t="shared" si="75"/>
        <v/>
      </c>
      <c r="BB187" s="120" t="str">
        <f t="shared" si="76"/>
        <v/>
      </c>
      <c r="BC187" s="120" t="str">
        <f t="shared" si="77"/>
        <v/>
      </c>
      <c r="BD187" s="120" t="str">
        <f t="shared" si="78"/>
        <v/>
      </c>
      <c r="BE187" s="129" t="str">
        <f t="shared" si="70"/>
        <v/>
      </c>
      <c r="BF187" s="120"/>
      <c r="BG187" s="129" t="str">
        <f>IFERROR(RANK(BE187,$BE$3:$BE$502,0)+COUNTIF($BE$3:BE187,BE187)-1, "")</f>
        <v/>
      </c>
    </row>
    <row r="188" spans="1:59" x14ac:dyDescent="0.25">
      <c r="A188" s="44">
        <v>186</v>
      </c>
      <c r="B188" s="32" t="str">
        <f>IF('Birding Tally List'!D195="", "", 'Birding Tally List'!D195)</f>
        <v/>
      </c>
      <c r="C188" s="45">
        <f>IF('Birding Tally List'!G195="", 0, 'Birding Tally List'!G195)</f>
        <v>0</v>
      </c>
      <c r="D188" s="46">
        <f>IF('Birding Tally List'!H195="", 0, 'Birding Tally List'!H195)</f>
        <v>0</v>
      </c>
      <c r="E188" s="46">
        <f>IF('Birding Tally List'!I195="", 0, 'Birding Tally List'!I195)</f>
        <v>0</v>
      </c>
      <c r="F188" s="46">
        <f>IF('Birding Tally List'!J195="", 0, 'Birding Tally List'!J195)</f>
        <v>0</v>
      </c>
      <c r="G188" s="46">
        <f>IF('Birding Tally List'!K195="", 0, 'Birding Tally List'!K195)</f>
        <v>0</v>
      </c>
      <c r="H188" s="46">
        <f>IF('Birding Tally List'!L195="", 0, 'Birding Tally List'!L195)</f>
        <v>0</v>
      </c>
      <c r="I188" s="47">
        <f>IF('Birding Tally List'!M195="", 0, 'Birding Tally List'!M195)</f>
        <v>0</v>
      </c>
      <c r="J188" s="48">
        <f t="shared" si="61"/>
        <v>0</v>
      </c>
      <c r="L188" s="49" t="str">
        <f t="shared" si="62"/>
        <v/>
      </c>
      <c r="M188" s="48">
        <f t="shared" si="63"/>
        <v>0</v>
      </c>
      <c r="W188" s="52" t="str">
        <f t="shared" si="64"/>
        <v/>
      </c>
      <c r="X188" s="53" t="str">
        <f t="shared" si="60"/>
        <v/>
      </c>
      <c r="Z188" s="54">
        <f>RANK(M188,$M$3:$M$502,0)+COUNTIF($M$3:M188,M188)-1</f>
        <v>186</v>
      </c>
      <c r="AA188" s="44">
        <v>186</v>
      </c>
      <c r="AB188" s="44">
        <f t="shared" si="65"/>
        <v>186</v>
      </c>
      <c r="AC188" s="44" t="str">
        <f t="shared" si="66"/>
        <v/>
      </c>
      <c r="AD188" s="44"/>
      <c r="AE188" s="44" t="str">
        <f t="shared" si="67"/>
        <v/>
      </c>
      <c r="AF188" s="44" t="str">
        <f t="shared" si="68"/>
        <v/>
      </c>
      <c r="AH188" s="44" t="str">
        <f t="shared" si="71"/>
        <v/>
      </c>
      <c r="AJ188" s="44" t="str">
        <f>IF('Birding Tally List'!E195="", "", 'Birding Tally List'!E195)</f>
        <v/>
      </c>
      <c r="AV188" s="93" t="str">
        <f>IF('Birding Tally List'!F195="", "", 'Birding Tally List'!F195)</f>
        <v/>
      </c>
      <c r="AW188" s="93" t="str">
        <f t="shared" si="69"/>
        <v/>
      </c>
      <c r="AX188" s="119" t="str">
        <f t="shared" si="72"/>
        <v/>
      </c>
      <c r="AY188" s="120" t="str">
        <f t="shared" si="73"/>
        <v/>
      </c>
      <c r="AZ188" s="120" t="str">
        <f t="shared" si="74"/>
        <v/>
      </c>
      <c r="BA188" s="120" t="str">
        <f t="shared" si="75"/>
        <v/>
      </c>
      <c r="BB188" s="120" t="str">
        <f t="shared" si="76"/>
        <v/>
      </c>
      <c r="BC188" s="120" t="str">
        <f t="shared" si="77"/>
        <v/>
      </c>
      <c r="BD188" s="120" t="str">
        <f t="shared" si="78"/>
        <v/>
      </c>
      <c r="BE188" s="129" t="str">
        <f t="shared" si="70"/>
        <v/>
      </c>
      <c r="BF188" s="120"/>
      <c r="BG188" s="129" t="str">
        <f>IFERROR(RANK(BE188,$BE$3:$BE$502,0)+COUNTIF($BE$3:BE188,BE188)-1, "")</f>
        <v/>
      </c>
    </row>
    <row r="189" spans="1:59" x14ac:dyDescent="0.25">
      <c r="A189" s="44">
        <v>187</v>
      </c>
      <c r="B189" s="32" t="str">
        <f>IF('Birding Tally List'!D196="", "", 'Birding Tally List'!D196)</f>
        <v/>
      </c>
      <c r="C189" s="45">
        <f>IF('Birding Tally List'!G196="", 0, 'Birding Tally List'!G196)</f>
        <v>0</v>
      </c>
      <c r="D189" s="46">
        <f>IF('Birding Tally List'!H196="", 0, 'Birding Tally List'!H196)</f>
        <v>0</v>
      </c>
      <c r="E189" s="46">
        <f>IF('Birding Tally List'!I196="", 0, 'Birding Tally List'!I196)</f>
        <v>0</v>
      </c>
      <c r="F189" s="46">
        <f>IF('Birding Tally List'!J196="", 0, 'Birding Tally List'!J196)</f>
        <v>0</v>
      </c>
      <c r="G189" s="46">
        <f>IF('Birding Tally List'!K196="", 0, 'Birding Tally List'!K196)</f>
        <v>0</v>
      </c>
      <c r="H189" s="46">
        <f>IF('Birding Tally List'!L196="", 0, 'Birding Tally List'!L196)</f>
        <v>0</v>
      </c>
      <c r="I189" s="47">
        <f>IF('Birding Tally List'!M196="", 0, 'Birding Tally List'!M196)</f>
        <v>0</v>
      </c>
      <c r="J189" s="48">
        <f t="shared" si="61"/>
        <v>0</v>
      </c>
      <c r="L189" s="49" t="str">
        <f t="shared" si="62"/>
        <v/>
      </c>
      <c r="M189" s="48">
        <f t="shared" si="63"/>
        <v>0</v>
      </c>
      <c r="W189" s="52" t="str">
        <f t="shared" si="64"/>
        <v/>
      </c>
      <c r="X189" s="53" t="str">
        <f t="shared" si="60"/>
        <v/>
      </c>
      <c r="Z189" s="54">
        <f>RANK(M189,$M$3:$M$502,0)+COUNTIF($M$3:M189,M189)-1</f>
        <v>187</v>
      </c>
      <c r="AA189" s="44">
        <v>187</v>
      </c>
      <c r="AB189" s="44">
        <f t="shared" si="65"/>
        <v>187</v>
      </c>
      <c r="AC189" s="44" t="str">
        <f t="shared" si="66"/>
        <v/>
      </c>
      <c r="AD189" s="44"/>
      <c r="AE189" s="44" t="str">
        <f t="shared" si="67"/>
        <v/>
      </c>
      <c r="AF189" s="44" t="str">
        <f t="shared" si="68"/>
        <v/>
      </c>
      <c r="AH189" s="44" t="str">
        <f t="shared" si="71"/>
        <v/>
      </c>
      <c r="AJ189" s="44" t="str">
        <f>IF('Birding Tally List'!E196="", "", 'Birding Tally List'!E196)</f>
        <v/>
      </c>
      <c r="AV189" s="93" t="str">
        <f>IF('Birding Tally List'!F196="", "", 'Birding Tally List'!F196)</f>
        <v/>
      </c>
      <c r="AW189" s="93" t="str">
        <f t="shared" si="69"/>
        <v/>
      </c>
      <c r="AX189" s="119" t="str">
        <f t="shared" si="72"/>
        <v/>
      </c>
      <c r="AY189" s="120" t="str">
        <f t="shared" si="73"/>
        <v/>
      </c>
      <c r="AZ189" s="120" t="str">
        <f t="shared" si="74"/>
        <v/>
      </c>
      <c r="BA189" s="120" t="str">
        <f t="shared" si="75"/>
        <v/>
      </c>
      <c r="BB189" s="120" t="str">
        <f t="shared" si="76"/>
        <v/>
      </c>
      <c r="BC189" s="120" t="str">
        <f t="shared" si="77"/>
        <v/>
      </c>
      <c r="BD189" s="120" t="str">
        <f t="shared" si="78"/>
        <v/>
      </c>
      <c r="BE189" s="129" t="str">
        <f t="shared" si="70"/>
        <v/>
      </c>
      <c r="BF189" s="120"/>
      <c r="BG189" s="129" t="str">
        <f>IFERROR(RANK(BE189,$BE$3:$BE$502,0)+COUNTIF($BE$3:BE189,BE189)-1, "")</f>
        <v/>
      </c>
    </row>
    <row r="190" spans="1:59" x14ac:dyDescent="0.25">
      <c r="A190" s="44">
        <v>188</v>
      </c>
      <c r="B190" s="32" t="str">
        <f>IF('Birding Tally List'!D197="", "", 'Birding Tally List'!D197)</f>
        <v/>
      </c>
      <c r="C190" s="45">
        <f>IF('Birding Tally List'!G197="", 0, 'Birding Tally List'!G197)</f>
        <v>0</v>
      </c>
      <c r="D190" s="46">
        <f>IF('Birding Tally List'!H197="", 0, 'Birding Tally List'!H197)</f>
        <v>0</v>
      </c>
      <c r="E190" s="46">
        <f>IF('Birding Tally List'!I197="", 0, 'Birding Tally List'!I197)</f>
        <v>0</v>
      </c>
      <c r="F190" s="46">
        <f>IF('Birding Tally List'!J197="", 0, 'Birding Tally List'!J197)</f>
        <v>0</v>
      </c>
      <c r="G190" s="46">
        <f>IF('Birding Tally List'!K197="", 0, 'Birding Tally List'!K197)</f>
        <v>0</v>
      </c>
      <c r="H190" s="46">
        <f>IF('Birding Tally List'!L197="", 0, 'Birding Tally List'!L197)</f>
        <v>0</v>
      </c>
      <c r="I190" s="47">
        <f>IF('Birding Tally List'!M197="", 0, 'Birding Tally List'!M197)</f>
        <v>0</v>
      </c>
      <c r="J190" s="48">
        <f t="shared" si="61"/>
        <v>0</v>
      </c>
      <c r="L190" s="49" t="str">
        <f t="shared" si="62"/>
        <v/>
      </c>
      <c r="M190" s="48">
        <f t="shared" si="63"/>
        <v>0</v>
      </c>
      <c r="W190" s="52" t="str">
        <f t="shared" si="64"/>
        <v/>
      </c>
      <c r="X190" s="53" t="str">
        <f t="shared" si="60"/>
        <v/>
      </c>
      <c r="Z190" s="54">
        <f>RANK(M190,$M$3:$M$502,0)+COUNTIF($M$3:M190,M190)-1</f>
        <v>188</v>
      </c>
      <c r="AA190" s="44">
        <v>188</v>
      </c>
      <c r="AB190" s="44">
        <f t="shared" si="65"/>
        <v>188</v>
      </c>
      <c r="AC190" s="44" t="str">
        <f t="shared" si="66"/>
        <v/>
      </c>
      <c r="AD190" s="44"/>
      <c r="AE190" s="44" t="str">
        <f t="shared" si="67"/>
        <v/>
      </c>
      <c r="AF190" s="44" t="str">
        <f t="shared" si="68"/>
        <v/>
      </c>
      <c r="AH190" s="44" t="str">
        <f t="shared" si="71"/>
        <v/>
      </c>
      <c r="AJ190" s="44" t="str">
        <f>IF('Birding Tally List'!E197="", "", 'Birding Tally List'!E197)</f>
        <v/>
      </c>
      <c r="AV190" s="93" t="str">
        <f>IF('Birding Tally List'!F197="", "", 'Birding Tally List'!F197)</f>
        <v/>
      </c>
      <c r="AW190" s="93" t="str">
        <f t="shared" si="69"/>
        <v/>
      </c>
      <c r="AX190" s="119" t="str">
        <f t="shared" si="72"/>
        <v/>
      </c>
      <c r="AY190" s="120" t="str">
        <f t="shared" si="73"/>
        <v/>
      </c>
      <c r="AZ190" s="120" t="str">
        <f t="shared" si="74"/>
        <v/>
      </c>
      <c r="BA190" s="120" t="str">
        <f t="shared" si="75"/>
        <v/>
      </c>
      <c r="BB190" s="120" t="str">
        <f t="shared" si="76"/>
        <v/>
      </c>
      <c r="BC190" s="120" t="str">
        <f t="shared" si="77"/>
        <v/>
      </c>
      <c r="BD190" s="120" t="str">
        <f t="shared" si="78"/>
        <v/>
      </c>
      <c r="BE190" s="129" t="str">
        <f t="shared" si="70"/>
        <v/>
      </c>
      <c r="BF190" s="120"/>
      <c r="BG190" s="129" t="str">
        <f>IFERROR(RANK(BE190,$BE$3:$BE$502,0)+COUNTIF($BE$3:BE190,BE190)-1, "")</f>
        <v/>
      </c>
    </row>
    <row r="191" spans="1:59" x14ac:dyDescent="0.25">
      <c r="A191" s="44">
        <v>189</v>
      </c>
      <c r="B191" s="32" t="str">
        <f>IF('Birding Tally List'!D198="", "", 'Birding Tally List'!D198)</f>
        <v/>
      </c>
      <c r="C191" s="45">
        <f>IF('Birding Tally List'!G198="", 0, 'Birding Tally List'!G198)</f>
        <v>0</v>
      </c>
      <c r="D191" s="46">
        <f>IF('Birding Tally List'!H198="", 0, 'Birding Tally List'!H198)</f>
        <v>0</v>
      </c>
      <c r="E191" s="46">
        <f>IF('Birding Tally List'!I198="", 0, 'Birding Tally List'!I198)</f>
        <v>0</v>
      </c>
      <c r="F191" s="46">
        <f>IF('Birding Tally List'!J198="", 0, 'Birding Tally List'!J198)</f>
        <v>0</v>
      </c>
      <c r="G191" s="46">
        <f>IF('Birding Tally List'!K198="", 0, 'Birding Tally List'!K198)</f>
        <v>0</v>
      </c>
      <c r="H191" s="46">
        <f>IF('Birding Tally List'!L198="", 0, 'Birding Tally List'!L198)</f>
        <v>0</v>
      </c>
      <c r="I191" s="47">
        <f>IF('Birding Tally List'!M198="", 0, 'Birding Tally List'!M198)</f>
        <v>0</v>
      </c>
      <c r="J191" s="48">
        <f t="shared" si="61"/>
        <v>0</v>
      </c>
      <c r="L191" s="49" t="str">
        <f t="shared" si="62"/>
        <v/>
      </c>
      <c r="M191" s="48">
        <f t="shared" si="63"/>
        <v>0</v>
      </c>
      <c r="W191" s="52" t="str">
        <f t="shared" si="64"/>
        <v/>
      </c>
      <c r="X191" s="53" t="str">
        <f t="shared" si="60"/>
        <v/>
      </c>
      <c r="Z191" s="54">
        <f>RANK(M191,$M$3:$M$502,0)+COUNTIF($M$3:M191,M191)-1</f>
        <v>189</v>
      </c>
      <c r="AA191" s="44">
        <v>189</v>
      </c>
      <c r="AB191" s="44">
        <f t="shared" si="65"/>
        <v>189</v>
      </c>
      <c r="AC191" s="44" t="str">
        <f t="shared" si="66"/>
        <v/>
      </c>
      <c r="AD191" s="44"/>
      <c r="AE191" s="44" t="str">
        <f t="shared" si="67"/>
        <v/>
      </c>
      <c r="AF191" s="44" t="str">
        <f t="shared" si="68"/>
        <v/>
      </c>
      <c r="AH191" s="44" t="str">
        <f t="shared" si="71"/>
        <v/>
      </c>
      <c r="AJ191" s="44" t="str">
        <f>IF('Birding Tally List'!E198="", "", 'Birding Tally List'!E198)</f>
        <v/>
      </c>
      <c r="AV191" s="93" t="str">
        <f>IF('Birding Tally List'!F198="", "", 'Birding Tally List'!F198)</f>
        <v/>
      </c>
      <c r="AW191" s="93" t="str">
        <f t="shared" si="69"/>
        <v/>
      </c>
      <c r="AX191" s="119" t="str">
        <f t="shared" si="72"/>
        <v/>
      </c>
      <c r="AY191" s="120" t="str">
        <f t="shared" si="73"/>
        <v/>
      </c>
      <c r="AZ191" s="120" t="str">
        <f t="shared" si="74"/>
        <v/>
      </c>
      <c r="BA191" s="120" t="str">
        <f t="shared" si="75"/>
        <v/>
      </c>
      <c r="BB191" s="120" t="str">
        <f t="shared" si="76"/>
        <v/>
      </c>
      <c r="BC191" s="120" t="str">
        <f t="shared" si="77"/>
        <v/>
      </c>
      <c r="BD191" s="120" t="str">
        <f t="shared" si="78"/>
        <v/>
      </c>
      <c r="BE191" s="129" t="str">
        <f t="shared" si="70"/>
        <v/>
      </c>
      <c r="BF191" s="120"/>
      <c r="BG191" s="129" t="str">
        <f>IFERROR(RANK(BE191,$BE$3:$BE$502,0)+COUNTIF($BE$3:BE191,BE191)-1, "")</f>
        <v/>
      </c>
    </row>
    <row r="192" spans="1:59" x14ac:dyDescent="0.25">
      <c r="A192" s="44">
        <v>190</v>
      </c>
      <c r="B192" s="32" t="str">
        <f>IF('Birding Tally List'!D199="", "", 'Birding Tally List'!D199)</f>
        <v/>
      </c>
      <c r="C192" s="45">
        <f>IF('Birding Tally List'!G199="", 0, 'Birding Tally List'!G199)</f>
        <v>0</v>
      </c>
      <c r="D192" s="46">
        <f>IF('Birding Tally List'!H199="", 0, 'Birding Tally List'!H199)</f>
        <v>0</v>
      </c>
      <c r="E192" s="46">
        <f>IF('Birding Tally List'!I199="", 0, 'Birding Tally List'!I199)</f>
        <v>0</v>
      </c>
      <c r="F192" s="46">
        <f>IF('Birding Tally List'!J199="", 0, 'Birding Tally List'!J199)</f>
        <v>0</v>
      </c>
      <c r="G192" s="46">
        <f>IF('Birding Tally List'!K199="", 0, 'Birding Tally List'!K199)</f>
        <v>0</v>
      </c>
      <c r="H192" s="46">
        <f>IF('Birding Tally List'!L199="", 0, 'Birding Tally List'!L199)</f>
        <v>0</v>
      </c>
      <c r="I192" s="47">
        <f>IF('Birding Tally List'!M199="", 0, 'Birding Tally List'!M199)</f>
        <v>0</v>
      </c>
      <c r="J192" s="48">
        <f t="shared" si="61"/>
        <v>0</v>
      </c>
      <c r="L192" s="49" t="str">
        <f t="shared" si="62"/>
        <v/>
      </c>
      <c r="M192" s="48">
        <f t="shared" si="63"/>
        <v>0</v>
      </c>
      <c r="W192" s="52" t="str">
        <f t="shared" si="64"/>
        <v/>
      </c>
      <c r="X192" s="53" t="str">
        <f t="shared" si="60"/>
        <v/>
      </c>
      <c r="Z192" s="54">
        <f>RANK(M192,$M$3:$M$502,0)+COUNTIF($M$3:M192,M192)-1</f>
        <v>190</v>
      </c>
      <c r="AA192" s="44">
        <v>190</v>
      </c>
      <c r="AB192" s="44">
        <f t="shared" si="65"/>
        <v>190</v>
      </c>
      <c r="AC192" s="44" t="str">
        <f t="shared" si="66"/>
        <v/>
      </c>
      <c r="AD192" s="44"/>
      <c r="AE192" s="44" t="str">
        <f t="shared" si="67"/>
        <v/>
      </c>
      <c r="AF192" s="44" t="str">
        <f t="shared" si="68"/>
        <v/>
      </c>
      <c r="AH192" s="44" t="str">
        <f t="shared" si="71"/>
        <v/>
      </c>
      <c r="AJ192" s="44" t="str">
        <f>IF('Birding Tally List'!E199="", "", 'Birding Tally List'!E199)</f>
        <v/>
      </c>
      <c r="AV192" s="93" t="str">
        <f>IF('Birding Tally List'!F199="", "", 'Birding Tally List'!F199)</f>
        <v/>
      </c>
      <c r="AW192" s="93" t="str">
        <f t="shared" si="69"/>
        <v/>
      </c>
      <c r="AX192" s="119" t="str">
        <f t="shared" si="72"/>
        <v/>
      </c>
      <c r="AY192" s="120" t="str">
        <f t="shared" si="73"/>
        <v/>
      </c>
      <c r="AZ192" s="120" t="str">
        <f t="shared" si="74"/>
        <v/>
      </c>
      <c r="BA192" s="120" t="str">
        <f t="shared" si="75"/>
        <v/>
      </c>
      <c r="BB192" s="120" t="str">
        <f t="shared" si="76"/>
        <v/>
      </c>
      <c r="BC192" s="120" t="str">
        <f t="shared" si="77"/>
        <v/>
      </c>
      <c r="BD192" s="120" t="str">
        <f t="shared" si="78"/>
        <v/>
      </c>
      <c r="BE192" s="129" t="str">
        <f t="shared" si="70"/>
        <v/>
      </c>
      <c r="BF192" s="120"/>
      <c r="BG192" s="129" t="str">
        <f>IFERROR(RANK(BE192,$BE$3:$BE$502,0)+COUNTIF($BE$3:BE192,BE192)-1, "")</f>
        <v/>
      </c>
    </row>
    <row r="193" spans="1:59" x14ac:dyDescent="0.25">
      <c r="A193" s="44">
        <v>191</v>
      </c>
      <c r="B193" s="32" t="str">
        <f>IF('Birding Tally List'!D200="", "", 'Birding Tally List'!D200)</f>
        <v/>
      </c>
      <c r="C193" s="45">
        <f>IF('Birding Tally List'!G200="", 0, 'Birding Tally List'!G200)</f>
        <v>0</v>
      </c>
      <c r="D193" s="46">
        <f>IF('Birding Tally List'!H200="", 0, 'Birding Tally List'!H200)</f>
        <v>0</v>
      </c>
      <c r="E193" s="46">
        <f>IF('Birding Tally List'!I200="", 0, 'Birding Tally List'!I200)</f>
        <v>0</v>
      </c>
      <c r="F193" s="46">
        <f>IF('Birding Tally List'!J200="", 0, 'Birding Tally List'!J200)</f>
        <v>0</v>
      </c>
      <c r="G193" s="46">
        <f>IF('Birding Tally List'!K200="", 0, 'Birding Tally List'!K200)</f>
        <v>0</v>
      </c>
      <c r="H193" s="46">
        <f>IF('Birding Tally List'!L200="", 0, 'Birding Tally List'!L200)</f>
        <v>0</v>
      </c>
      <c r="I193" s="47">
        <f>IF('Birding Tally List'!M200="", 0, 'Birding Tally List'!M200)</f>
        <v>0</v>
      </c>
      <c r="J193" s="48">
        <f t="shared" si="61"/>
        <v>0</v>
      </c>
      <c r="L193" s="49" t="str">
        <f t="shared" si="62"/>
        <v/>
      </c>
      <c r="M193" s="48">
        <f t="shared" si="63"/>
        <v>0</v>
      </c>
      <c r="W193" s="52" t="str">
        <f t="shared" si="64"/>
        <v/>
      </c>
      <c r="X193" s="53" t="str">
        <f t="shared" si="60"/>
        <v/>
      </c>
      <c r="Z193" s="54">
        <f>RANK(M193,$M$3:$M$502,0)+COUNTIF($M$3:M193,M193)-1</f>
        <v>191</v>
      </c>
      <c r="AA193" s="44">
        <v>191</v>
      </c>
      <c r="AB193" s="44">
        <f t="shared" si="65"/>
        <v>191</v>
      </c>
      <c r="AC193" s="44" t="str">
        <f t="shared" si="66"/>
        <v/>
      </c>
      <c r="AD193" s="44"/>
      <c r="AE193" s="44" t="str">
        <f t="shared" si="67"/>
        <v/>
      </c>
      <c r="AF193" s="44" t="str">
        <f t="shared" si="68"/>
        <v/>
      </c>
      <c r="AH193" s="44" t="str">
        <f t="shared" si="71"/>
        <v/>
      </c>
      <c r="AJ193" s="44" t="str">
        <f>IF('Birding Tally List'!E200="", "", 'Birding Tally List'!E200)</f>
        <v/>
      </c>
      <c r="AV193" s="93" t="str">
        <f>IF('Birding Tally List'!F200="", "", 'Birding Tally List'!F200)</f>
        <v/>
      </c>
      <c r="AW193" s="93" t="str">
        <f t="shared" si="69"/>
        <v/>
      </c>
      <c r="AX193" s="119" t="str">
        <f t="shared" si="72"/>
        <v/>
      </c>
      <c r="AY193" s="120" t="str">
        <f t="shared" si="73"/>
        <v/>
      </c>
      <c r="AZ193" s="120" t="str">
        <f t="shared" si="74"/>
        <v/>
      </c>
      <c r="BA193" s="120" t="str">
        <f t="shared" si="75"/>
        <v/>
      </c>
      <c r="BB193" s="120" t="str">
        <f t="shared" si="76"/>
        <v/>
      </c>
      <c r="BC193" s="120" t="str">
        <f t="shared" si="77"/>
        <v/>
      </c>
      <c r="BD193" s="120" t="str">
        <f t="shared" si="78"/>
        <v/>
      </c>
      <c r="BE193" s="129" t="str">
        <f t="shared" si="70"/>
        <v/>
      </c>
      <c r="BF193" s="120"/>
      <c r="BG193" s="129" t="str">
        <f>IFERROR(RANK(BE193,$BE$3:$BE$502,0)+COUNTIF($BE$3:BE193,BE193)-1, "")</f>
        <v/>
      </c>
    </row>
    <row r="194" spans="1:59" x14ac:dyDescent="0.25">
      <c r="A194" s="44">
        <v>192</v>
      </c>
      <c r="B194" s="32" t="str">
        <f>IF('Birding Tally List'!D201="", "", 'Birding Tally List'!D201)</f>
        <v/>
      </c>
      <c r="C194" s="45">
        <f>IF('Birding Tally List'!G201="", 0, 'Birding Tally List'!G201)</f>
        <v>0</v>
      </c>
      <c r="D194" s="46">
        <f>IF('Birding Tally List'!H201="", 0, 'Birding Tally List'!H201)</f>
        <v>0</v>
      </c>
      <c r="E194" s="46">
        <f>IF('Birding Tally List'!I201="", 0, 'Birding Tally List'!I201)</f>
        <v>0</v>
      </c>
      <c r="F194" s="46">
        <f>IF('Birding Tally List'!J201="", 0, 'Birding Tally List'!J201)</f>
        <v>0</v>
      </c>
      <c r="G194" s="46">
        <f>IF('Birding Tally List'!K201="", 0, 'Birding Tally List'!K201)</f>
        <v>0</v>
      </c>
      <c r="H194" s="46">
        <f>IF('Birding Tally List'!L201="", 0, 'Birding Tally List'!L201)</f>
        <v>0</v>
      </c>
      <c r="I194" s="47">
        <f>IF('Birding Tally List'!M201="", 0, 'Birding Tally List'!M201)</f>
        <v>0</v>
      </c>
      <c r="J194" s="48">
        <f t="shared" si="61"/>
        <v>0</v>
      </c>
      <c r="L194" s="49" t="str">
        <f t="shared" si="62"/>
        <v/>
      </c>
      <c r="M194" s="48">
        <f t="shared" si="63"/>
        <v>0</v>
      </c>
      <c r="W194" s="52" t="str">
        <f t="shared" si="64"/>
        <v/>
      </c>
      <c r="X194" s="53" t="str">
        <f t="shared" si="60"/>
        <v/>
      </c>
      <c r="Z194" s="54">
        <f>RANK(M194,$M$3:$M$502,0)+COUNTIF($M$3:M194,M194)-1</f>
        <v>192</v>
      </c>
      <c r="AA194" s="44">
        <v>192</v>
      </c>
      <c r="AB194" s="44">
        <f t="shared" si="65"/>
        <v>192</v>
      </c>
      <c r="AC194" s="44" t="str">
        <f t="shared" si="66"/>
        <v/>
      </c>
      <c r="AD194" s="44"/>
      <c r="AE194" s="44" t="str">
        <f t="shared" si="67"/>
        <v/>
      </c>
      <c r="AF194" s="44" t="str">
        <f t="shared" si="68"/>
        <v/>
      </c>
      <c r="AH194" s="44" t="str">
        <f t="shared" si="71"/>
        <v/>
      </c>
      <c r="AJ194" s="44" t="str">
        <f>IF('Birding Tally List'!E201="", "", 'Birding Tally List'!E201)</f>
        <v/>
      </c>
      <c r="AV194" s="93" t="str">
        <f>IF('Birding Tally List'!F201="", "", 'Birding Tally List'!F201)</f>
        <v/>
      </c>
      <c r="AW194" s="93" t="str">
        <f t="shared" si="69"/>
        <v/>
      </c>
      <c r="AX194" s="119" t="str">
        <f t="shared" si="72"/>
        <v/>
      </c>
      <c r="AY194" s="120" t="str">
        <f t="shared" si="73"/>
        <v/>
      </c>
      <c r="AZ194" s="120" t="str">
        <f t="shared" si="74"/>
        <v/>
      </c>
      <c r="BA194" s="120" t="str">
        <f t="shared" si="75"/>
        <v/>
      </c>
      <c r="BB194" s="120" t="str">
        <f t="shared" si="76"/>
        <v/>
      </c>
      <c r="BC194" s="120" t="str">
        <f t="shared" si="77"/>
        <v/>
      </c>
      <c r="BD194" s="120" t="str">
        <f t="shared" si="78"/>
        <v/>
      </c>
      <c r="BE194" s="129" t="str">
        <f t="shared" si="70"/>
        <v/>
      </c>
      <c r="BF194" s="120"/>
      <c r="BG194" s="129" t="str">
        <f>IFERROR(RANK(BE194,$BE$3:$BE$502,0)+COUNTIF($BE$3:BE194,BE194)-1, "")</f>
        <v/>
      </c>
    </row>
    <row r="195" spans="1:59" x14ac:dyDescent="0.25">
      <c r="A195" s="44">
        <v>193</v>
      </c>
      <c r="B195" s="32" t="str">
        <f>IF('Birding Tally List'!D202="", "", 'Birding Tally List'!D202)</f>
        <v/>
      </c>
      <c r="C195" s="45">
        <f>IF('Birding Tally List'!G202="", 0, 'Birding Tally List'!G202)</f>
        <v>0</v>
      </c>
      <c r="D195" s="46">
        <f>IF('Birding Tally List'!H202="", 0, 'Birding Tally List'!H202)</f>
        <v>0</v>
      </c>
      <c r="E195" s="46">
        <f>IF('Birding Tally List'!I202="", 0, 'Birding Tally List'!I202)</f>
        <v>0</v>
      </c>
      <c r="F195" s="46">
        <f>IF('Birding Tally List'!J202="", 0, 'Birding Tally List'!J202)</f>
        <v>0</v>
      </c>
      <c r="G195" s="46">
        <f>IF('Birding Tally List'!K202="", 0, 'Birding Tally List'!K202)</f>
        <v>0</v>
      </c>
      <c r="H195" s="46">
        <f>IF('Birding Tally List'!L202="", 0, 'Birding Tally List'!L202)</f>
        <v>0</v>
      </c>
      <c r="I195" s="47">
        <f>IF('Birding Tally List'!M202="", 0, 'Birding Tally List'!M202)</f>
        <v>0</v>
      </c>
      <c r="J195" s="48">
        <f t="shared" si="61"/>
        <v>0</v>
      </c>
      <c r="L195" s="49" t="str">
        <f t="shared" si="62"/>
        <v/>
      </c>
      <c r="M195" s="48">
        <f t="shared" si="63"/>
        <v>0</v>
      </c>
      <c r="W195" s="52" t="str">
        <f t="shared" si="64"/>
        <v/>
      </c>
      <c r="X195" s="53" t="str">
        <f t="shared" ref="X195:X258" si="79">IF(AND(W195="X", W196=""), 1, IF(AND(X196&gt;0, X196&lt;10), X196+1, ""))</f>
        <v/>
      </c>
      <c r="Z195" s="54">
        <f>RANK(M195,$M$3:$M$502,0)+COUNTIF($M$3:M195,M195)-1</f>
        <v>193</v>
      </c>
      <c r="AA195" s="44">
        <v>193</v>
      </c>
      <c r="AB195" s="44">
        <f t="shared" si="65"/>
        <v>193</v>
      </c>
      <c r="AC195" s="44" t="str">
        <f t="shared" si="66"/>
        <v/>
      </c>
      <c r="AD195" s="44"/>
      <c r="AE195" s="44" t="str">
        <f t="shared" si="67"/>
        <v/>
      </c>
      <c r="AF195" s="44" t="str">
        <f t="shared" si="68"/>
        <v/>
      </c>
      <c r="AH195" s="44" t="str">
        <f t="shared" si="71"/>
        <v/>
      </c>
      <c r="AJ195" s="44" t="str">
        <f>IF('Birding Tally List'!E202="", "", 'Birding Tally List'!E202)</f>
        <v/>
      </c>
      <c r="AV195" s="93" t="str">
        <f>IF('Birding Tally List'!F202="", "", 'Birding Tally List'!F202)</f>
        <v/>
      </c>
      <c r="AW195" s="93" t="str">
        <f t="shared" si="69"/>
        <v/>
      </c>
      <c r="AX195" s="119" t="str">
        <f t="shared" si="72"/>
        <v/>
      </c>
      <c r="AY195" s="120" t="str">
        <f t="shared" si="73"/>
        <v/>
      </c>
      <c r="AZ195" s="120" t="str">
        <f t="shared" si="74"/>
        <v/>
      </c>
      <c r="BA195" s="120" t="str">
        <f t="shared" si="75"/>
        <v/>
      </c>
      <c r="BB195" s="120" t="str">
        <f t="shared" si="76"/>
        <v/>
      </c>
      <c r="BC195" s="120" t="str">
        <f t="shared" si="77"/>
        <v/>
      </c>
      <c r="BD195" s="120" t="str">
        <f t="shared" si="78"/>
        <v/>
      </c>
      <c r="BE195" s="129" t="str">
        <f t="shared" si="70"/>
        <v/>
      </c>
      <c r="BF195" s="120"/>
      <c r="BG195" s="129" t="str">
        <f>IFERROR(RANK(BE195,$BE$3:$BE$502,0)+COUNTIF($BE$3:BE195,BE195)-1, "")</f>
        <v/>
      </c>
    </row>
    <row r="196" spans="1:59" x14ac:dyDescent="0.25">
      <c r="A196" s="44">
        <v>194</v>
      </c>
      <c r="B196" s="32" t="str">
        <f>IF('Birding Tally List'!D203="", "", 'Birding Tally List'!D203)</f>
        <v/>
      </c>
      <c r="C196" s="45">
        <f>IF('Birding Tally List'!G203="", 0, 'Birding Tally List'!G203)</f>
        <v>0</v>
      </c>
      <c r="D196" s="46">
        <f>IF('Birding Tally List'!H203="", 0, 'Birding Tally List'!H203)</f>
        <v>0</v>
      </c>
      <c r="E196" s="46">
        <f>IF('Birding Tally List'!I203="", 0, 'Birding Tally List'!I203)</f>
        <v>0</v>
      </c>
      <c r="F196" s="46">
        <f>IF('Birding Tally List'!J203="", 0, 'Birding Tally List'!J203)</f>
        <v>0</v>
      </c>
      <c r="G196" s="46">
        <f>IF('Birding Tally List'!K203="", 0, 'Birding Tally List'!K203)</f>
        <v>0</v>
      </c>
      <c r="H196" s="46">
        <f>IF('Birding Tally List'!L203="", 0, 'Birding Tally List'!L203)</f>
        <v>0</v>
      </c>
      <c r="I196" s="47">
        <f>IF('Birding Tally List'!M203="", 0, 'Birding Tally List'!M203)</f>
        <v>0</v>
      </c>
      <c r="J196" s="48">
        <f t="shared" ref="J196:J259" si="80">SUM(C196:I196)</f>
        <v>0</v>
      </c>
      <c r="L196" s="49" t="str">
        <f t="shared" ref="L196:L259" si="81">B196</f>
        <v/>
      </c>
      <c r="M196" s="48">
        <f t="shared" ref="M196:M259" si="82">J196</f>
        <v>0</v>
      </c>
      <c r="W196" s="52" t="str">
        <f t="shared" ref="W196:W259" si="83">IF(INDEX($M$3:$M$502, MATCH(AB196, $A$3:$A$502, 0))=0, "", "X")</f>
        <v/>
      </c>
      <c r="X196" s="53" t="str">
        <f t="shared" si="79"/>
        <v/>
      </c>
      <c r="Z196" s="54">
        <f>RANK(M196,$M$3:$M$502,0)+COUNTIF($M$3:M196,M196)-1</f>
        <v>194</v>
      </c>
      <c r="AA196" s="44">
        <v>194</v>
      </c>
      <c r="AB196" s="44">
        <f t="shared" ref="AB196:AB259" si="84">INDEX($A$3:$A$502, MATCH(AA196, $Z$3:$Z$502, 0))</f>
        <v>194</v>
      </c>
      <c r="AC196" s="44" t="str">
        <f t="shared" ref="AC196:AC259" si="85">INDEX($L$3:$L$502, MATCH(AB196, $A$3:$A$502, 0))</f>
        <v/>
      </c>
      <c r="AD196" s="44"/>
      <c r="AE196" s="44" t="str">
        <f t="shared" ref="AE196:AE259" si="86">IF(X196="", "", CONCATENATE("R", X196))</f>
        <v/>
      </c>
      <c r="AF196" s="44" t="str">
        <f t="shared" ref="AF196:AF259" si="87">IF(B196="", "", Z196)</f>
        <v/>
      </c>
      <c r="AH196" s="44" t="str">
        <f t="shared" si="71"/>
        <v/>
      </c>
      <c r="AJ196" s="44" t="str">
        <f>IF('Birding Tally List'!E203="", "", 'Birding Tally List'!E203)</f>
        <v/>
      </c>
      <c r="AV196" s="93" t="str">
        <f>IF('Birding Tally List'!F203="", "", 'Birding Tally List'!F203)</f>
        <v/>
      </c>
      <c r="AW196" s="93" t="str">
        <f t="shared" ref="AW196:AW259" si="88">IF(AND(AV196="Yes", J196&gt;0), "Yes", IF(AND(AV196="Yes", J196=0), "No", ""))</f>
        <v/>
      </c>
      <c r="AX196" s="119" t="str">
        <f t="shared" si="72"/>
        <v/>
      </c>
      <c r="AY196" s="120" t="str">
        <f t="shared" si="73"/>
        <v/>
      </c>
      <c r="AZ196" s="120" t="str">
        <f t="shared" si="74"/>
        <v/>
      </c>
      <c r="BA196" s="120" t="str">
        <f t="shared" si="75"/>
        <v/>
      </c>
      <c r="BB196" s="120" t="str">
        <f t="shared" si="76"/>
        <v/>
      </c>
      <c r="BC196" s="120" t="str">
        <f t="shared" si="77"/>
        <v/>
      </c>
      <c r="BD196" s="120" t="str">
        <f t="shared" si="78"/>
        <v/>
      </c>
      <c r="BE196" s="129" t="str">
        <f t="shared" ref="BE196:BE259" si="89">IF(AW196="Yes", SUM(AX196:BD196), "")</f>
        <v/>
      </c>
      <c r="BF196" s="120"/>
      <c r="BG196" s="129" t="str">
        <f>IFERROR(RANK(BE196,$BE$3:$BE$502,0)+COUNTIF($BE$3:BE196,BE196)-1, "")</f>
        <v/>
      </c>
    </row>
    <row r="197" spans="1:59" x14ac:dyDescent="0.25">
      <c r="A197" s="44">
        <v>195</v>
      </c>
      <c r="B197" s="32" t="str">
        <f>IF('Birding Tally List'!D204="", "", 'Birding Tally List'!D204)</f>
        <v/>
      </c>
      <c r="C197" s="45">
        <f>IF('Birding Tally List'!G204="", 0, 'Birding Tally List'!G204)</f>
        <v>0</v>
      </c>
      <c r="D197" s="46">
        <f>IF('Birding Tally List'!H204="", 0, 'Birding Tally List'!H204)</f>
        <v>0</v>
      </c>
      <c r="E197" s="46">
        <f>IF('Birding Tally List'!I204="", 0, 'Birding Tally List'!I204)</f>
        <v>0</v>
      </c>
      <c r="F197" s="46">
        <f>IF('Birding Tally List'!J204="", 0, 'Birding Tally List'!J204)</f>
        <v>0</v>
      </c>
      <c r="G197" s="46">
        <f>IF('Birding Tally List'!K204="", 0, 'Birding Tally List'!K204)</f>
        <v>0</v>
      </c>
      <c r="H197" s="46">
        <f>IF('Birding Tally List'!L204="", 0, 'Birding Tally List'!L204)</f>
        <v>0</v>
      </c>
      <c r="I197" s="47">
        <f>IF('Birding Tally List'!M204="", 0, 'Birding Tally List'!M204)</f>
        <v>0</v>
      </c>
      <c r="J197" s="48">
        <f t="shared" si="80"/>
        <v>0</v>
      </c>
      <c r="L197" s="49" t="str">
        <f t="shared" si="81"/>
        <v/>
      </c>
      <c r="M197" s="48">
        <f t="shared" si="82"/>
        <v>0</v>
      </c>
      <c r="W197" s="52" t="str">
        <f t="shared" si="83"/>
        <v/>
      </c>
      <c r="X197" s="53" t="str">
        <f t="shared" si="79"/>
        <v/>
      </c>
      <c r="Z197" s="54">
        <f>RANK(M197,$M$3:$M$502,0)+COUNTIF($M$3:M197,M197)-1</f>
        <v>195</v>
      </c>
      <c r="AA197" s="44">
        <v>195</v>
      </c>
      <c r="AB197" s="44">
        <f t="shared" si="84"/>
        <v>195</v>
      </c>
      <c r="AC197" s="44" t="str">
        <f t="shared" si="85"/>
        <v/>
      </c>
      <c r="AD197" s="44"/>
      <c r="AE197" s="44" t="str">
        <f t="shared" si="86"/>
        <v/>
      </c>
      <c r="AF197" s="44" t="str">
        <f t="shared" si="87"/>
        <v/>
      </c>
      <c r="AH197" s="44" t="str">
        <f t="shared" ref="AH197:AH260" si="90">IF(AND(AD197&gt;"", AE197&gt;""), "Both", IF(AND(AD197&gt;"", AE197=""), "Common", IF(AND(AE197&gt;"", AD197=""), "Rare", "")))</f>
        <v/>
      </c>
      <c r="AJ197" s="44" t="str">
        <f>IF('Birding Tally List'!E204="", "", 'Birding Tally List'!E204)</f>
        <v/>
      </c>
      <c r="AV197" s="93" t="str">
        <f>IF('Birding Tally List'!F204="", "", 'Birding Tally List'!F204)</f>
        <v/>
      </c>
      <c r="AW197" s="93" t="str">
        <f t="shared" si="88"/>
        <v/>
      </c>
      <c r="AX197" s="119" t="str">
        <f t="shared" si="72"/>
        <v/>
      </c>
      <c r="AY197" s="120" t="str">
        <f t="shared" si="73"/>
        <v/>
      </c>
      <c r="AZ197" s="120" t="str">
        <f t="shared" si="74"/>
        <v/>
      </c>
      <c r="BA197" s="120" t="str">
        <f t="shared" si="75"/>
        <v/>
      </c>
      <c r="BB197" s="120" t="str">
        <f t="shared" si="76"/>
        <v/>
      </c>
      <c r="BC197" s="120" t="str">
        <f t="shared" si="77"/>
        <v/>
      </c>
      <c r="BD197" s="120" t="str">
        <f t="shared" si="78"/>
        <v/>
      </c>
      <c r="BE197" s="129" t="str">
        <f t="shared" si="89"/>
        <v/>
      </c>
      <c r="BF197" s="120"/>
      <c r="BG197" s="129" t="str">
        <f>IFERROR(RANK(BE197,$BE$3:$BE$502,0)+COUNTIF($BE$3:BE197,BE197)-1, "")</f>
        <v/>
      </c>
    </row>
    <row r="198" spans="1:59" x14ac:dyDescent="0.25">
      <c r="A198" s="44">
        <v>196</v>
      </c>
      <c r="B198" s="32" t="str">
        <f>IF('Birding Tally List'!D205="", "", 'Birding Tally List'!D205)</f>
        <v/>
      </c>
      <c r="C198" s="45">
        <f>IF('Birding Tally List'!G205="", 0, 'Birding Tally List'!G205)</f>
        <v>0</v>
      </c>
      <c r="D198" s="46">
        <f>IF('Birding Tally List'!H205="", 0, 'Birding Tally List'!H205)</f>
        <v>0</v>
      </c>
      <c r="E198" s="46">
        <f>IF('Birding Tally List'!I205="", 0, 'Birding Tally List'!I205)</f>
        <v>0</v>
      </c>
      <c r="F198" s="46">
        <f>IF('Birding Tally List'!J205="", 0, 'Birding Tally List'!J205)</f>
        <v>0</v>
      </c>
      <c r="G198" s="46">
        <f>IF('Birding Tally List'!K205="", 0, 'Birding Tally List'!K205)</f>
        <v>0</v>
      </c>
      <c r="H198" s="46">
        <f>IF('Birding Tally List'!L205="", 0, 'Birding Tally List'!L205)</f>
        <v>0</v>
      </c>
      <c r="I198" s="47">
        <f>IF('Birding Tally List'!M205="", 0, 'Birding Tally List'!M205)</f>
        <v>0</v>
      </c>
      <c r="J198" s="48">
        <f t="shared" si="80"/>
        <v>0</v>
      </c>
      <c r="L198" s="49" t="str">
        <f t="shared" si="81"/>
        <v/>
      </c>
      <c r="M198" s="48">
        <f t="shared" si="82"/>
        <v>0</v>
      </c>
      <c r="W198" s="52" t="str">
        <f t="shared" si="83"/>
        <v/>
      </c>
      <c r="X198" s="53" t="str">
        <f t="shared" si="79"/>
        <v/>
      </c>
      <c r="Z198" s="54">
        <f>RANK(M198,$M$3:$M$502,0)+COUNTIF($M$3:M198,M198)-1</f>
        <v>196</v>
      </c>
      <c r="AA198" s="44">
        <v>196</v>
      </c>
      <c r="AB198" s="44">
        <f t="shared" si="84"/>
        <v>196</v>
      </c>
      <c r="AC198" s="44" t="str">
        <f t="shared" si="85"/>
        <v/>
      </c>
      <c r="AD198" s="44"/>
      <c r="AE198" s="44" t="str">
        <f t="shared" si="86"/>
        <v/>
      </c>
      <c r="AF198" s="44" t="str">
        <f t="shared" si="87"/>
        <v/>
      </c>
      <c r="AH198" s="44" t="str">
        <f t="shared" si="90"/>
        <v/>
      </c>
      <c r="AJ198" s="44" t="str">
        <f>IF('Birding Tally List'!E205="", "", 'Birding Tally List'!E205)</f>
        <v/>
      </c>
      <c r="AV198" s="93" t="str">
        <f>IF('Birding Tally List'!F205="", "", 'Birding Tally List'!F205)</f>
        <v/>
      </c>
      <c r="AW198" s="93" t="str">
        <f t="shared" si="88"/>
        <v/>
      </c>
      <c r="AX198" s="119" t="str">
        <f t="shared" si="72"/>
        <v/>
      </c>
      <c r="AY198" s="120" t="str">
        <f t="shared" si="73"/>
        <v/>
      </c>
      <c r="AZ198" s="120" t="str">
        <f t="shared" si="74"/>
        <v/>
      </c>
      <c r="BA198" s="120" t="str">
        <f t="shared" si="75"/>
        <v/>
      </c>
      <c r="BB198" s="120" t="str">
        <f t="shared" si="76"/>
        <v/>
      </c>
      <c r="BC198" s="120" t="str">
        <f t="shared" si="77"/>
        <v/>
      </c>
      <c r="BD198" s="120" t="str">
        <f t="shared" si="78"/>
        <v/>
      </c>
      <c r="BE198" s="129" t="str">
        <f t="shared" si="89"/>
        <v/>
      </c>
      <c r="BF198" s="120"/>
      <c r="BG198" s="129" t="str">
        <f>IFERROR(RANK(BE198,$BE$3:$BE$502,0)+COUNTIF($BE$3:BE198,BE198)-1, "")</f>
        <v/>
      </c>
    </row>
    <row r="199" spans="1:59" x14ac:dyDescent="0.25">
      <c r="A199" s="44">
        <v>197</v>
      </c>
      <c r="B199" s="32" t="str">
        <f>IF('Birding Tally List'!D206="", "", 'Birding Tally List'!D206)</f>
        <v/>
      </c>
      <c r="C199" s="45">
        <f>IF('Birding Tally List'!G206="", 0, 'Birding Tally List'!G206)</f>
        <v>0</v>
      </c>
      <c r="D199" s="46">
        <f>IF('Birding Tally List'!H206="", 0, 'Birding Tally List'!H206)</f>
        <v>0</v>
      </c>
      <c r="E199" s="46">
        <f>IF('Birding Tally List'!I206="", 0, 'Birding Tally List'!I206)</f>
        <v>0</v>
      </c>
      <c r="F199" s="46">
        <f>IF('Birding Tally List'!J206="", 0, 'Birding Tally List'!J206)</f>
        <v>0</v>
      </c>
      <c r="G199" s="46">
        <f>IF('Birding Tally List'!K206="", 0, 'Birding Tally List'!K206)</f>
        <v>0</v>
      </c>
      <c r="H199" s="46">
        <f>IF('Birding Tally List'!L206="", 0, 'Birding Tally List'!L206)</f>
        <v>0</v>
      </c>
      <c r="I199" s="47">
        <f>IF('Birding Tally List'!M206="", 0, 'Birding Tally List'!M206)</f>
        <v>0</v>
      </c>
      <c r="J199" s="48">
        <f t="shared" si="80"/>
        <v>0</v>
      </c>
      <c r="L199" s="49" t="str">
        <f t="shared" si="81"/>
        <v/>
      </c>
      <c r="M199" s="48">
        <f t="shared" si="82"/>
        <v>0</v>
      </c>
      <c r="W199" s="52" t="str">
        <f t="shared" si="83"/>
        <v/>
      </c>
      <c r="X199" s="53" t="str">
        <f t="shared" si="79"/>
        <v/>
      </c>
      <c r="Z199" s="54">
        <f>RANK(M199,$M$3:$M$502,0)+COUNTIF($M$3:M199,M199)-1</f>
        <v>197</v>
      </c>
      <c r="AA199" s="44">
        <v>197</v>
      </c>
      <c r="AB199" s="44">
        <f t="shared" si="84"/>
        <v>197</v>
      </c>
      <c r="AC199" s="44" t="str">
        <f t="shared" si="85"/>
        <v/>
      </c>
      <c r="AD199" s="44"/>
      <c r="AE199" s="44" t="str">
        <f t="shared" si="86"/>
        <v/>
      </c>
      <c r="AF199" s="44" t="str">
        <f t="shared" si="87"/>
        <v/>
      </c>
      <c r="AH199" s="44" t="str">
        <f t="shared" si="90"/>
        <v/>
      </c>
      <c r="AJ199" s="44" t="str">
        <f>IF('Birding Tally List'!E206="", "", 'Birding Tally List'!E206)</f>
        <v/>
      </c>
      <c r="AV199" s="93" t="str">
        <f>IF('Birding Tally List'!F206="", "", 'Birding Tally List'!F206)</f>
        <v/>
      </c>
      <c r="AW199" s="93" t="str">
        <f t="shared" si="88"/>
        <v/>
      </c>
      <c r="AX199" s="119" t="str">
        <f t="shared" si="72"/>
        <v/>
      </c>
      <c r="AY199" s="120" t="str">
        <f t="shared" si="73"/>
        <v/>
      </c>
      <c r="AZ199" s="120" t="str">
        <f t="shared" si="74"/>
        <v/>
      </c>
      <c r="BA199" s="120" t="str">
        <f t="shared" si="75"/>
        <v/>
      </c>
      <c r="BB199" s="120" t="str">
        <f t="shared" si="76"/>
        <v/>
      </c>
      <c r="BC199" s="120" t="str">
        <f t="shared" si="77"/>
        <v/>
      </c>
      <c r="BD199" s="120" t="str">
        <f t="shared" si="78"/>
        <v/>
      </c>
      <c r="BE199" s="129" t="str">
        <f t="shared" si="89"/>
        <v/>
      </c>
      <c r="BF199" s="120"/>
      <c r="BG199" s="129" t="str">
        <f>IFERROR(RANK(BE199,$BE$3:$BE$502,0)+COUNTIF($BE$3:BE199,BE199)-1, "")</f>
        <v/>
      </c>
    </row>
    <row r="200" spans="1:59" x14ac:dyDescent="0.25">
      <c r="A200" s="44">
        <v>198</v>
      </c>
      <c r="B200" s="32" t="str">
        <f>IF('Birding Tally List'!D207="", "", 'Birding Tally List'!D207)</f>
        <v/>
      </c>
      <c r="C200" s="45">
        <f>IF('Birding Tally List'!G207="", 0, 'Birding Tally List'!G207)</f>
        <v>0</v>
      </c>
      <c r="D200" s="46">
        <f>IF('Birding Tally List'!H207="", 0, 'Birding Tally List'!H207)</f>
        <v>0</v>
      </c>
      <c r="E200" s="46">
        <f>IF('Birding Tally List'!I207="", 0, 'Birding Tally List'!I207)</f>
        <v>0</v>
      </c>
      <c r="F200" s="46">
        <f>IF('Birding Tally List'!J207="", 0, 'Birding Tally List'!J207)</f>
        <v>0</v>
      </c>
      <c r="G200" s="46">
        <f>IF('Birding Tally List'!K207="", 0, 'Birding Tally List'!K207)</f>
        <v>0</v>
      </c>
      <c r="H200" s="46">
        <f>IF('Birding Tally List'!L207="", 0, 'Birding Tally List'!L207)</f>
        <v>0</v>
      </c>
      <c r="I200" s="47">
        <f>IF('Birding Tally List'!M207="", 0, 'Birding Tally List'!M207)</f>
        <v>0</v>
      </c>
      <c r="J200" s="48">
        <f t="shared" si="80"/>
        <v>0</v>
      </c>
      <c r="L200" s="49" t="str">
        <f t="shared" si="81"/>
        <v/>
      </c>
      <c r="M200" s="48">
        <f t="shared" si="82"/>
        <v>0</v>
      </c>
      <c r="W200" s="52" t="str">
        <f t="shared" si="83"/>
        <v/>
      </c>
      <c r="X200" s="53" t="str">
        <f t="shared" si="79"/>
        <v/>
      </c>
      <c r="Z200" s="54">
        <f>RANK(M200,$M$3:$M$502,0)+COUNTIF($M$3:M200,M200)-1</f>
        <v>198</v>
      </c>
      <c r="AA200" s="44">
        <v>198</v>
      </c>
      <c r="AB200" s="44">
        <f t="shared" si="84"/>
        <v>198</v>
      </c>
      <c r="AC200" s="44" t="str">
        <f t="shared" si="85"/>
        <v/>
      </c>
      <c r="AD200" s="44"/>
      <c r="AE200" s="44" t="str">
        <f t="shared" si="86"/>
        <v/>
      </c>
      <c r="AF200" s="44" t="str">
        <f t="shared" si="87"/>
        <v/>
      </c>
      <c r="AH200" s="44" t="str">
        <f t="shared" si="90"/>
        <v/>
      </c>
      <c r="AJ200" s="44" t="str">
        <f>IF('Birding Tally List'!E207="", "", 'Birding Tally List'!E207)</f>
        <v/>
      </c>
      <c r="AV200" s="93" t="str">
        <f>IF('Birding Tally List'!F207="", "", 'Birding Tally List'!F207)</f>
        <v/>
      </c>
      <c r="AW200" s="93" t="str">
        <f t="shared" si="88"/>
        <v/>
      </c>
      <c r="AX200" s="119" t="str">
        <f t="shared" si="72"/>
        <v/>
      </c>
      <c r="AY200" s="120" t="str">
        <f t="shared" si="73"/>
        <v/>
      </c>
      <c r="AZ200" s="120" t="str">
        <f t="shared" si="74"/>
        <v/>
      </c>
      <c r="BA200" s="120" t="str">
        <f t="shared" si="75"/>
        <v/>
      </c>
      <c r="BB200" s="120" t="str">
        <f t="shared" si="76"/>
        <v/>
      </c>
      <c r="BC200" s="120" t="str">
        <f t="shared" si="77"/>
        <v/>
      </c>
      <c r="BD200" s="120" t="str">
        <f t="shared" si="78"/>
        <v/>
      </c>
      <c r="BE200" s="129" t="str">
        <f t="shared" si="89"/>
        <v/>
      </c>
      <c r="BF200" s="120"/>
      <c r="BG200" s="129" t="str">
        <f>IFERROR(RANK(BE200,$BE$3:$BE$502,0)+COUNTIF($BE$3:BE200,BE200)-1, "")</f>
        <v/>
      </c>
    </row>
    <row r="201" spans="1:59" x14ac:dyDescent="0.25">
      <c r="A201" s="44">
        <v>199</v>
      </c>
      <c r="B201" s="32" t="str">
        <f>IF('Birding Tally List'!D208="", "", 'Birding Tally List'!D208)</f>
        <v/>
      </c>
      <c r="C201" s="45">
        <f>IF('Birding Tally List'!G208="", 0, 'Birding Tally List'!G208)</f>
        <v>0</v>
      </c>
      <c r="D201" s="46">
        <f>IF('Birding Tally List'!H208="", 0, 'Birding Tally List'!H208)</f>
        <v>0</v>
      </c>
      <c r="E201" s="46">
        <f>IF('Birding Tally List'!I208="", 0, 'Birding Tally List'!I208)</f>
        <v>0</v>
      </c>
      <c r="F201" s="46">
        <f>IF('Birding Tally List'!J208="", 0, 'Birding Tally List'!J208)</f>
        <v>0</v>
      </c>
      <c r="G201" s="46">
        <f>IF('Birding Tally List'!K208="", 0, 'Birding Tally List'!K208)</f>
        <v>0</v>
      </c>
      <c r="H201" s="46">
        <f>IF('Birding Tally List'!L208="", 0, 'Birding Tally List'!L208)</f>
        <v>0</v>
      </c>
      <c r="I201" s="47">
        <f>IF('Birding Tally List'!M208="", 0, 'Birding Tally List'!M208)</f>
        <v>0</v>
      </c>
      <c r="J201" s="48">
        <f t="shared" si="80"/>
        <v>0</v>
      </c>
      <c r="L201" s="49" t="str">
        <f t="shared" si="81"/>
        <v/>
      </c>
      <c r="M201" s="48">
        <f t="shared" si="82"/>
        <v>0</v>
      </c>
      <c r="W201" s="52" t="str">
        <f t="shared" si="83"/>
        <v/>
      </c>
      <c r="X201" s="53" t="str">
        <f t="shared" si="79"/>
        <v/>
      </c>
      <c r="Z201" s="54">
        <f>RANK(M201,$M$3:$M$502,0)+COUNTIF($M$3:M201,M201)-1</f>
        <v>199</v>
      </c>
      <c r="AA201" s="44">
        <v>199</v>
      </c>
      <c r="AB201" s="44">
        <f t="shared" si="84"/>
        <v>199</v>
      </c>
      <c r="AC201" s="44" t="str">
        <f t="shared" si="85"/>
        <v/>
      </c>
      <c r="AD201" s="44"/>
      <c r="AE201" s="44" t="str">
        <f t="shared" si="86"/>
        <v/>
      </c>
      <c r="AF201" s="44" t="str">
        <f t="shared" si="87"/>
        <v/>
      </c>
      <c r="AH201" s="44" t="str">
        <f t="shared" si="90"/>
        <v/>
      </c>
      <c r="AJ201" s="44" t="str">
        <f>IF('Birding Tally List'!E208="", "", 'Birding Tally List'!E208)</f>
        <v/>
      </c>
      <c r="AV201" s="93" t="str">
        <f>IF('Birding Tally List'!F208="", "", 'Birding Tally List'!F208)</f>
        <v/>
      </c>
      <c r="AW201" s="93" t="str">
        <f t="shared" si="88"/>
        <v/>
      </c>
      <c r="AX201" s="119" t="str">
        <f t="shared" si="72"/>
        <v/>
      </c>
      <c r="AY201" s="120" t="str">
        <f t="shared" si="73"/>
        <v/>
      </c>
      <c r="AZ201" s="120" t="str">
        <f t="shared" si="74"/>
        <v/>
      </c>
      <c r="BA201" s="120" t="str">
        <f t="shared" si="75"/>
        <v/>
      </c>
      <c r="BB201" s="120" t="str">
        <f t="shared" si="76"/>
        <v/>
      </c>
      <c r="BC201" s="120" t="str">
        <f t="shared" si="77"/>
        <v/>
      </c>
      <c r="BD201" s="120" t="str">
        <f t="shared" si="78"/>
        <v/>
      </c>
      <c r="BE201" s="129" t="str">
        <f t="shared" si="89"/>
        <v/>
      </c>
      <c r="BF201" s="120"/>
      <c r="BG201" s="129" t="str">
        <f>IFERROR(RANK(BE201,$BE$3:$BE$502,0)+COUNTIF($BE$3:BE201,BE201)-1, "")</f>
        <v/>
      </c>
    </row>
    <row r="202" spans="1:59" x14ac:dyDescent="0.25">
      <c r="A202" s="44">
        <v>200</v>
      </c>
      <c r="B202" s="32" t="str">
        <f>IF('Birding Tally List'!D209="", "", 'Birding Tally List'!D209)</f>
        <v/>
      </c>
      <c r="C202" s="45">
        <f>IF('Birding Tally List'!G209="", 0, 'Birding Tally List'!G209)</f>
        <v>0</v>
      </c>
      <c r="D202" s="46">
        <f>IF('Birding Tally List'!H209="", 0, 'Birding Tally List'!H209)</f>
        <v>0</v>
      </c>
      <c r="E202" s="46">
        <f>IF('Birding Tally List'!I209="", 0, 'Birding Tally List'!I209)</f>
        <v>0</v>
      </c>
      <c r="F202" s="46">
        <f>IF('Birding Tally List'!J209="", 0, 'Birding Tally List'!J209)</f>
        <v>0</v>
      </c>
      <c r="G202" s="46">
        <f>IF('Birding Tally List'!K209="", 0, 'Birding Tally List'!K209)</f>
        <v>0</v>
      </c>
      <c r="H202" s="46">
        <f>IF('Birding Tally List'!L209="", 0, 'Birding Tally List'!L209)</f>
        <v>0</v>
      </c>
      <c r="I202" s="47">
        <f>IF('Birding Tally List'!M209="", 0, 'Birding Tally List'!M209)</f>
        <v>0</v>
      </c>
      <c r="J202" s="48">
        <f t="shared" si="80"/>
        <v>0</v>
      </c>
      <c r="L202" s="49" t="str">
        <f t="shared" si="81"/>
        <v/>
      </c>
      <c r="M202" s="48">
        <f t="shared" si="82"/>
        <v>0</v>
      </c>
      <c r="W202" s="52" t="str">
        <f t="shared" si="83"/>
        <v/>
      </c>
      <c r="X202" s="53" t="str">
        <f t="shared" si="79"/>
        <v/>
      </c>
      <c r="Z202" s="54">
        <f>RANK(M202,$M$3:$M$502,0)+COUNTIF($M$3:M202,M202)-1</f>
        <v>200</v>
      </c>
      <c r="AA202" s="44">
        <v>200</v>
      </c>
      <c r="AB202" s="44">
        <f t="shared" si="84"/>
        <v>200</v>
      </c>
      <c r="AC202" s="44" t="str">
        <f t="shared" si="85"/>
        <v/>
      </c>
      <c r="AD202" s="44"/>
      <c r="AE202" s="44" t="str">
        <f t="shared" si="86"/>
        <v/>
      </c>
      <c r="AF202" s="44" t="str">
        <f t="shared" si="87"/>
        <v/>
      </c>
      <c r="AH202" s="44" t="str">
        <f t="shared" si="90"/>
        <v/>
      </c>
      <c r="AJ202" s="44" t="str">
        <f>IF('Birding Tally List'!E209="", "", 'Birding Tally List'!E209)</f>
        <v/>
      </c>
      <c r="AV202" s="93" t="str">
        <f>IF('Birding Tally List'!F209="", "", 'Birding Tally List'!F209)</f>
        <v/>
      </c>
      <c r="AW202" s="93" t="str">
        <f t="shared" si="88"/>
        <v/>
      </c>
      <c r="AX202" s="119" t="str">
        <f t="shared" si="72"/>
        <v/>
      </c>
      <c r="AY202" s="120" t="str">
        <f t="shared" si="73"/>
        <v/>
      </c>
      <c r="AZ202" s="120" t="str">
        <f t="shared" si="74"/>
        <v/>
      </c>
      <c r="BA202" s="120" t="str">
        <f t="shared" si="75"/>
        <v/>
      </c>
      <c r="BB202" s="120" t="str">
        <f t="shared" si="76"/>
        <v/>
      </c>
      <c r="BC202" s="120" t="str">
        <f t="shared" si="77"/>
        <v/>
      </c>
      <c r="BD202" s="120" t="str">
        <f t="shared" si="78"/>
        <v/>
      </c>
      <c r="BE202" s="129" t="str">
        <f t="shared" si="89"/>
        <v/>
      </c>
      <c r="BF202" s="120"/>
      <c r="BG202" s="129" t="str">
        <f>IFERROR(RANK(BE202,$BE$3:$BE$502,0)+COUNTIF($BE$3:BE202,BE202)-1, "")</f>
        <v/>
      </c>
    </row>
    <row r="203" spans="1:59" x14ac:dyDescent="0.25">
      <c r="A203" s="44">
        <v>201</v>
      </c>
      <c r="B203" s="32" t="str">
        <f>IF('Birding Tally List'!D210="", "", 'Birding Tally List'!D210)</f>
        <v/>
      </c>
      <c r="C203" s="45">
        <f>IF('Birding Tally List'!G210="", 0, 'Birding Tally List'!G210)</f>
        <v>0</v>
      </c>
      <c r="D203" s="46">
        <f>IF('Birding Tally List'!H210="", 0, 'Birding Tally List'!H210)</f>
        <v>0</v>
      </c>
      <c r="E203" s="46">
        <f>IF('Birding Tally List'!I210="", 0, 'Birding Tally List'!I210)</f>
        <v>0</v>
      </c>
      <c r="F203" s="46">
        <f>IF('Birding Tally List'!J210="", 0, 'Birding Tally List'!J210)</f>
        <v>0</v>
      </c>
      <c r="G203" s="46">
        <f>IF('Birding Tally List'!K210="", 0, 'Birding Tally List'!K210)</f>
        <v>0</v>
      </c>
      <c r="H203" s="46">
        <f>IF('Birding Tally List'!L210="", 0, 'Birding Tally List'!L210)</f>
        <v>0</v>
      </c>
      <c r="I203" s="47">
        <f>IF('Birding Tally List'!M210="", 0, 'Birding Tally List'!M210)</f>
        <v>0</v>
      </c>
      <c r="J203" s="48">
        <f t="shared" si="80"/>
        <v>0</v>
      </c>
      <c r="L203" s="49" t="str">
        <f t="shared" si="81"/>
        <v/>
      </c>
      <c r="M203" s="48">
        <f t="shared" si="82"/>
        <v>0</v>
      </c>
      <c r="W203" s="52" t="str">
        <f t="shared" si="83"/>
        <v/>
      </c>
      <c r="X203" s="53" t="str">
        <f t="shared" si="79"/>
        <v/>
      </c>
      <c r="Z203" s="54">
        <f>RANK(M203,$M$3:$M$502,0)+COUNTIF($M$3:M203,M203)-1</f>
        <v>201</v>
      </c>
      <c r="AA203" s="44">
        <v>201</v>
      </c>
      <c r="AB203" s="44">
        <f t="shared" si="84"/>
        <v>201</v>
      </c>
      <c r="AC203" s="44" t="str">
        <f t="shared" si="85"/>
        <v/>
      </c>
      <c r="AD203" s="44"/>
      <c r="AE203" s="44" t="str">
        <f t="shared" si="86"/>
        <v/>
      </c>
      <c r="AF203" s="44" t="str">
        <f t="shared" si="87"/>
        <v/>
      </c>
      <c r="AH203" s="44" t="str">
        <f t="shared" si="90"/>
        <v/>
      </c>
      <c r="AJ203" s="44" t="str">
        <f>IF('Birding Tally List'!E210="", "", 'Birding Tally List'!E210)</f>
        <v/>
      </c>
      <c r="AV203" s="93" t="str">
        <f>IF('Birding Tally List'!F210="", "", 'Birding Tally List'!F210)</f>
        <v/>
      </c>
      <c r="AW203" s="93" t="str">
        <f t="shared" si="88"/>
        <v/>
      </c>
      <c r="AX203" s="119" t="str">
        <f t="shared" si="72"/>
        <v/>
      </c>
      <c r="AY203" s="120" t="str">
        <f t="shared" si="73"/>
        <v/>
      </c>
      <c r="AZ203" s="120" t="str">
        <f t="shared" si="74"/>
        <v/>
      </c>
      <c r="BA203" s="120" t="str">
        <f t="shared" si="75"/>
        <v/>
      </c>
      <c r="BB203" s="120" t="str">
        <f t="shared" si="76"/>
        <v/>
      </c>
      <c r="BC203" s="120" t="str">
        <f t="shared" si="77"/>
        <v/>
      </c>
      <c r="BD203" s="120" t="str">
        <f t="shared" si="78"/>
        <v/>
      </c>
      <c r="BE203" s="129" t="str">
        <f t="shared" si="89"/>
        <v/>
      </c>
      <c r="BF203" s="120"/>
      <c r="BG203" s="129" t="str">
        <f>IFERROR(RANK(BE203,$BE$3:$BE$502,0)+COUNTIF($BE$3:BE203,BE203)-1, "")</f>
        <v/>
      </c>
    </row>
    <row r="204" spans="1:59" x14ac:dyDescent="0.25">
      <c r="A204" s="44">
        <v>202</v>
      </c>
      <c r="B204" s="32" t="str">
        <f>IF('Birding Tally List'!D211="", "", 'Birding Tally List'!D211)</f>
        <v/>
      </c>
      <c r="C204" s="45">
        <f>IF('Birding Tally List'!G211="", 0, 'Birding Tally List'!G211)</f>
        <v>0</v>
      </c>
      <c r="D204" s="46">
        <f>IF('Birding Tally List'!H211="", 0, 'Birding Tally List'!H211)</f>
        <v>0</v>
      </c>
      <c r="E204" s="46">
        <f>IF('Birding Tally List'!I211="", 0, 'Birding Tally List'!I211)</f>
        <v>0</v>
      </c>
      <c r="F204" s="46">
        <f>IF('Birding Tally List'!J211="", 0, 'Birding Tally List'!J211)</f>
        <v>0</v>
      </c>
      <c r="G204" s="46">
        <f>IF('Birding Tally List'!K211="", 0, 'Birding Tally List'!K211)</f>
        <v>0</v>
      </c>
      <c r="H204" s="46">
        <f>IF('Birding Tally List'!L211="", 0, 'Birding Tally List'!L211)</f>
        <v>0</v>
      </c>
      <c r="I204" s="47">
        <f>IF('Birding Tally List'!M211="", 0, 'Birding Tally List'!M211)</f>
        <v>0</v>
      </c>
      <c r="J204" s="48">
        <f t="shared" si="80"/>
        <v>0</v>
      </c>
      <c r="L204" s="49" t="str">
        <f t="shared" si="81"/>
        <v/>
      </c>
      <c r="M204" s="48">
        <f t="shared" si="82"/>
        <v>0</v>
      </c>
      <c r="W204" s="52" t="str">
        <f t="shared" si="83"/>
        <v/>
      </c>
      <c r="X204" s="53" t="str">
        <f t="shared" si="79"/>
        <v/>
      </c>
      <c r="Z204" s="54">
        <f>RANK(M204,$M$3:$M$502,0)+COUNTIF($M$3:M204,M204)-1</f>
        <v>202</v>
      </c>
      <c r="AA204" s="44">
        <v>202</v>
      </c>
      <c r="AB204" s="44">
        <f t="shared" si="84"/>
        <v>202</v>
      </c>
      <c r="AC204" s="44" t="str">
        <f t="shared" si="85"/>
        <v/>
      </c>
      <c r="AD204" s="44"/>
      <c r="AE204" s="44" t="str">
        <f t="shared" si="86"/>
        <v/>
      </c>
      <c r="AF204" s="44" t="str">
        <f t="shared" si="87"/>
        <v/>
      </c>
      <c r="AH204" s="44" t="str">
        <f t="shared" si="90"/>
        <v/>
      </c>
      <c r="AJ204" s="44" t="str">
        <f>IF('Birding Tally List'!E211="", "", 'Birding Tally List'!E211)</f>
        <v/>
      </c>
      <c r="AV204" s="93" t="str">
        <f>IF('Birding Tally List'!F211="", "", 'Birding Tally List'!F211)</f>
        <v/>
      </c>
      <c r="AW204" s="93" t="str">
        <f t="shared" si="88"/>
        <v/>
      </c>
      <c r="AX204" s="119" t="str">
        <f t="shared" si="72"/>
        <v/>
      </c>
      <c r="AY204" s="120" t="str">
        <f t="shared" si="73"/>
        <v/>
      </c>
      <c r="AZ204" s="120" t="str">
        <f t="shared" si="74"/>
        <v/>
      </c>
      <c r="BA204" s="120" t="str">
        <f t="shared" si="75"/>
        <v/>
      </c>
      <c r="BB204" s="120" t="str">
        <f t="shared" si="76"/>
        <v/>
      </c>
      <c r="BC204" s="120" t="str">
        <f t="shared" si="77"/>
        <v/>
      </c>
      <c r="BD204" s="120" t="str">
        <f t="shared" si="78"/>
        <v/>
      </c>
      <c r="BE204" s="129" t="str">
        <f t="shared" si="89"/>
        <v/>
      </c>
      <c r="BF204" s="120"/>
      <c r="BG204" s="129" t="str">
        <f>IFERROR(RANK(BE204,$BE$3:$BE$502,0)+COUNTIF($BE$3:BE204,BE204)-1, "")</f>
        <v/>
      </c>
    </row>
    <row r="205" spans="1:59" x14ac:dyDescent="0.25">
      <c r="A205" s="44">
        <v>203</v>
      </c>
      <c r="B205" s="32" t="str">
        <f>IF('Birding Tally List'!D212="", "", 'Birding Tally List'!D212)</f>
        <v/>
      </c>
      <c r="C205" s="45">
        <f>IF('Birding Tally List'!G212="", 0, 'Birding Tally List'!G212)</f>
        <v>0</v>
      </c>
      <c r="D205" s="46">
        <f>IF('Birding Tally List'!H212="", 0, 'Birding Tally List'!H212)</f>
        <v>0</v>
      </c>
      <c r="E205" s="46">
        <f>IF('Birding Tally List'!I212="", 0, 'Birding Tally List'!I212)</f>
        <v>0</v>
      </c>
      <c r="F205" s="46">
        <f>IF('Birding Tally List'!J212="", 0, 'Birding Tally List'!J212)</f>
        <v>0</v>
      </c>
      <c r="G205" s="46">
        <f>IF('Birding Tally List'!K212="", 0, 'Birding Tally List'!K212)</f>
        <v>0</v>
      </c>
      <c r="H205" s="46">
        <f>IF('Birding Tally List'!L212="", 0, 'Birding Tally List'!L212)</f>
        <v>0</v>
      </c>
      <c r="I205" s="47">
        <f>IF('Birding Tally List'!M212="", 0, 'Birding Tally List'!M212)</f>
        <v>0</v>
      </c>
      <c r="J205" s="48">
        <f t="shared" si="80"/>
        <v>0</v>
      </c>
      <c r="L205" s="49" t="str">
        <f t="shared" si="81"/>
        <v/>
      </c>
      <c r="M205" s="48">
        <f t="shared" si="82"/>
        <v>0</v>
      </c>
      <c r="W205" s="52" t="str">
        <f t="shared" si="83"/>
        <v/>
      </c>
      <c r="X205" s="53" t="str">
        <f t="shared" si="79"/>
        <v/>
      </c>
      <c r="Z205" s="54">
        <f>RANK(M205,$M$3:$M$502,0)+COUNTIF($M$3:M205,M205)-1</f>
        <v>203</v>
      </c>
      <c r="AA205" s="44">
        <v>203</v>
      </c>
      <c r="AB205" s="44">
        <f t="shared" si="84"/>
        <v>203</v>
      </c>
      <c r="AC205" s="44" t="str">
        <f t="shared" si="85"/>
        <v/>
      </c>
      <c r="AD205" s="44"/>
      <c r="AE205" s="44" t="str">
        <f t="shared" si="86"/>
        <v/>
      </c>
      <c r="AF205" s="44" t="str">
        <f t="shared" si="87"/>
        <v/>
      </c>
      <c r="AH205" s="44" t="str">
        <f t="shared" si="90"/>
        <v/>
      </c>
      <c r="AJ205" s="44" t="str">
        <f>IF('Birding Tally List'!E212="", "", 'Birding Tally List'!E212)</f>
        <v/>
      </c>
      <c r="AV205" s="93" t="str">
        <f>IF('Birding Tally List'!F212="", "", 'Birding Tally List'!F212)</f>
        <v/>
      </c>
      <c r="AW205" s="93" t="str">
        <f t="shared" si="88"/>
        <v/>
      </c>
      <c r="AX205" s="119" t="str">
        <f t="shared" si="72"/>
        <v/>
      </c>
      <c r="AY205" s="120" t="str">
        <f t="shared" si="73"/>
        <v/>
      </c>
      <c r="AZ205" s="120" t="str">
        <f t="shared" si="74"/>
        <v/>
      </c>
      <c r="BA205" s="120" t="str">
        <f t="shared" si="75"/>
        <v/>
      </c>
      <c r="BB205" s="120" t="str">
        <f t="shared" si="76"/>
        <v/>
      </c>
      <c r="BC205" s="120" t="str">
        <f t="shared" si="77"/>
        <v/>
      </c>
      <c r="BD205" s="120" t="str">
        <f t="shared" si="78"/>
        <v/>
      </c>
      <c r="BE205" s="129" t="str">
        <f t="shared" si="89"/>
        <v/>
      </c>
      <c r="BF205" s="120"/>
      <c r="BG205" s="129" t="str">
        <f>IFERROR(RANK(BE205,$BE$3:$BE$502,0)+COUNTIF($BE$3:BE205,BE205)-1, "")</f>
        <v/>
      </c>
    </row>
    <row r="206" spans="1:59" x14ac:dyDescent="0.25">
      <c r="A206" s="44">
        <v>204</v>
      </c>
      <c r="B206" s="32" t="str">
        <f>IF('Birding Tally List'!D213="", "", 'Birding Tally List'!D213)</f>
        <v/>
      </c>
      <c r="C206" s="45">
        <f>IF('Birding Tally List'!G213="", 0, 'Birding Tally List'!G213)</f>
        <v>0</v>
      </c>
      <c r="D206" s="46">
        <f>IF('Birding Tally List'!H213="", 0, 'Birding Tally List'!H213)</f>
        <v>0</v>
      </c>
      <c r="E206" s="46">
        <f>IF('Birding Tally List'!I213="", 0, 'Birding Tally List'!I213)</f>
        <v>0</v>
      </c>
      <c r="F206" s="46">
        <f>IF('Birding Tally List'!J213="", 0, 'Birding Tally List'!J213)</f>
        <v>0</v>
      </c>
      <c r="G206" s="46">
        <f>IF('Birding Tally List'!K213="", 0, 'Birding Tally List'!K213)</f>
        <v>0</v>
      </c>
      <c r="H206" s="46">
        <f>IF('Birding Tally List'!L213="", 0, 'Birding Tally List'!L213)</f>
        <v>0</v>
      </c>
      <c r="I206" s="47">
        <f>IF('Birding Tally List'!M213="", 0, 'Birding Tally List'!M213)</f>
        <v>0</v>
      </c>
      <c r="J206" s="48">
        <f t="shared" si="80"/>
        <v>0</v>
      </c>
      <c r="L206" s="49" t="str">
        <f t="shared" si="81"/>
        <v/>
      </c>
      <c r="M206" s="48">
        <f t="shared" si="82"/>
        <v>0</v>
      </c>
      <c r="W206" s="52" t="str">
        <f t="shared" si="83"/>
        <v/>
      </c>
      <c r="X206" s="53" t="str">
        <f t="shared" si="79"/>
        <v/>
      </c>
      <c r="Z206" s="54">
        <f>RANK(M206,$M$3:$M$502,0)+COUNTIF($M$3:M206,M206)-1</f>
        <v>204</v>
      </c>
      <c r="AA206" s="44">
        <v>204</v>
      </c>
      <c r="AB206" s="44">
        <f t="shared" si="84"/>
        <v>204</v>
      </c>
      <c r="AC206" s="44" t="str">
        <f t="shared" si="85"/>
        <v/>
      </c>
      <c r="AD206" s="44"/>
      <c r="AE206" s="44" t="str">
        <f t="shared" si="86"/>
        <v/>
      </c>
      <c r="AF206" s="44" t="str">
        <f t="shared" si="87"/>
        <v/>
      </c>
      <c r="AH206" s="44" t="str">
        <f t="shared" si="90"/>
        <v/>
      </c>
      <c r="AJ206" s="44" t="str">
        <f>IF('Birding Tally List'!E213="", "", 'Birding Tally List'!E213)</f>
        <v/>
      </c>
      <c r="AV206" s="93" t="str">
        <f>IF('Birding Tally List'!F213="", "", 'Birding Tally List'!F213)</f>
        <v/>
      </c>
      <c r="AW206" s="93" t="str">
        <f t="shared" si="88"/>
        <v/>
      </c>
      <c r="AX206" s="119" t="str">
        <f t="shared" si="72"/>
        <v/>
      </c>
      <c r="AY206" s="120" t="str">
        <f t="shared" si="73"/>
        <v/>
      </c>
      <c r="AZ206" s="120" t="str">
        <f t="shared" si="74"/>
        <v/>
      </c>
      <c r="BA206" s="120" t="str">
        <f t="shared" si="75"/>
        <v/>
      </c>
      <c r="BB206" s="120" t="str">
        <f t="shared" si="76"/>
        <v/>
      </c>
      <c r="BC206" s="120" t="str">
        <f t="shared" si="77"/>
        <v/>
      </c>
      <c r="BD206" s="120" t="str">
        <f t="shared" si="78"/>
        <v/>
      </c>
      <c r="BE206" s="129" t="str">
        <f t="shared" si="89"/>
        <v/>
      </c>
      <c r="BF206" s="120"/>
      <c r="BG206" s="129" t="str">
        <f>IFERROR(RANK(BE206,$BE$3:$BE$502,0)+COUNTIF($BE$3:BE206,BE206)-1, "")</f>
        <v/>
      </c>
    </row>
    <row r="207" spans="1:59" x14ac:dyDescent="0.25">
      <c r="A207" s="44">
        <v>205</v>
      </c>
      <c r="B207" s="32" t="str">
        <f>IF('Birding Tally List'!D214="", "", 'Birding Tally List'!D214)</f>
        <v/>
      </c>
      <c r="C207" s="45">
        <f>IF('Birding Tally List'!G214="", 0, 'Birding Tally List'!G214)</f>
        <v>0</v>
      </c>
      <c r="D207" s="46">
        <f>IF('Birding Tally List'!H214="", 0, 'Birding Tally List'!H214)</f>
        <v>0</v>
      </c>
      <c r="E207" s="46">
        <f>IF('Birding Tally List'!I214="", 0, 'Birding Tally List'!I214)</f>
        <v>0</v>
      </c>
      <c r="F207" s="46">
        <f>IF('Birding Tally List'!J214="", 0, 'Birding Tally List'!J214)</f>
        <v>0</v>
      </c>
      <c r="G207" s="46">
        <f>IF('Birding Tally List'!K214="", 0, 'Birding Tally List'!K214)</f>
        <v>0</v>
      </c>
      <c r="H207" s="46">
        <f>IF('Birding Tally List'!L214="", 0, 'Birding Tally List'!L214)</f>
        <v>0</v>
      </c>
      <c r="I207" s="47">
        <f>IF('Birding Tally List'!M214="", 0, 'Birding Tally List'!M214)</f>
        <v>0</v>
      </c>
      <c r="J207" s="48">
        <f t="shared" si="80"/>
        <v>0</v>
      </c>
      <c r="L207" s="49" t="str">
        <f t="shared" si="81"/>
        <v/>
      </c>
      <c r="M207" s="48">
        <f t="shared" si="82"/>
        <v>0</v>
      </c>
      <c r="W207" s="52" t="str">
        <f t="shared" si="83"/>
        <v/>
      </c>
      <c r="X207" s="53" t="str">
        <f t="shared" si="79"/>
        <v/>
      </c>
      <c r="Z207" s="54">
        <f>RANK(M207,$M$3:$M$502,0)+COUNTIF($M$3:M207,M207)-1</f>
        <v>205</v>
      </c>
      <c r="AA207" s="44">
        <v>205</v>
      </c>
      <c r="AB207" s="44">
        <f t="shared" si="84"/>
        <v>205</v>
      </c>
      <c r="AC207" s="44" t="str">
        <f t="shared" si="85"/>
        <v/>
      </c>
      <c r="AD207" s="44"/>
      <c r="AE207" s="44" t="str">
        <f t="shared" si="86"/>
        <v/>
      </c>
      <c r="AF207" s="44" t="str">
        <f t="shared" si="87"/>
        <v/>
      </c>
      <c r="AH207" s="44" t="str">
        <f t="shared" si="90"/>
        <v/>
      </c>
      <c r="AJ207" s="44" t="str">
        <f>IF('Birding Tally List'!E214="", "", 'Birding Tally List'!E214)</f>
        <v/>
      </c>
      <c r="AV207" s="93" t="str">
        <f>IF('Birding Tally List'!F214="", "", 'Birding Tally List'!F214)</f>
        <v/>
      </c>
      <c r="AW207" s="93" t="str">
        <f t="shared" si="88"/>
        <v/>
      </c>
      <c r="AX207" s="119" t="str">
        <f t="shared" si="72"/>
        <v/>
      </c>
      <c r="AY207" s="120" t="str">
        <f t="shared" si="73"/>
        <v/>
      </c>
      <c r="AZ207" s="120" t="str">
        <f t="shared" si="74"/>
        <v/>
      </c>
      <c r="BA207" s="120" t="str">
        <f t="shared" si="75"/>
        <v/>
      </c>
      <c r="BB207" s="120" t="str">
        <f t="shared" si="76"/>
        <v/>
      </c>
      <c r="BC207" s="120" t="str">
        <f t="shared" si="77"/>
        <v/>
      </c>
      <c r="BD207" s="120" t="str">
        <f t="shared" si="78"/>
        <v/>
      </c>
      <c r="BE207" s="129" t="str">
        <f t="shared" si="89"/>
        <v/>
      </c>
      <c r="BF207" s="120"/>
      <c r="BG207" s="129" t="str">
        <f>IFERROR(RANK(BE207,$BE$3:$BE$502,0)+COUNTIF($BE$3:BE207,BE207)-1, "")</f>
        <v/>
      </c>
    </row>
    <row r="208" spans="1:59" x14ac:dyDescent="0.25">
      <c r="A208" s="44">
        <v>206</v>
      </c>
      <c r="B208" s="32" t="str">
        <f>IF('Birding Tally List'!D215="", "", 'Birding Tally List'!D215)</f>
        <v/>
      </c>
      <c r="C208" s="45">
        <f>IF('Birding Tally List'!G215="", 0, 'Birding Tally List'!G215)</f>
        <v>0</v>
      </c>
      <c r="D208" s="46">
        <f>IF('Birding Tally List'!H215="", 0, 'Birding Tally List'!H215)</f>
        <v>0</v>
      </c>
      <c r="E208" s="46">
        <f>IF('Birding Tally List'!I215="", 0, 'Birding Tally List'!I215)</f>
        <v>0</v>
      </c>
      <c r="F208" s="46">
        <f>IF('Birding Tally List'!J215="", 0, 'Birding Tally List'!J215)</f>
        <v>0</v>
      </c>
      <c r="G208" s="46">
        <f>IF('Birding Tally List'!K215="", 0, 'Birding Tally List'!K215)</f>
        <v>0</v>
      </c>
      <c r="H208" s="46">
        <f>IF('Birding Tally List'!L215="", 0, 'Birding Tally List'!L215)</f>
        <v>0</v>
      </c>
      <c r="I208" s="47">
        <f>IF('Birding Tally List'!M215="", 0, 'Birding Tally List'!M215)</f>
        <v>0</v>
      </c>
      <c r="J208" s="48">
        <f t="shared" si="80"/>
        <v>0</v>
      </c>
      <c r="L208" s="49" t="str">
        <f t="shared" si="81"/>
        <v/>
      </c>
      <c r="M208" s="48">
        <f t="shared" si="82"/>
        <v>0</v>
      </c>
      <c r="W208" s="52" t="str">
        <f t="shared" si="83"/>
        <v/>
      </c>
      <c r="X208" s="53" t="str">
        <f t="shared" si="79"/>
        <v/>
      </c>
      <c r="Z208" s="54">
        <f>RANK(M208,$M$3:$M$502,0)+COUNTIF($M$3:M208,M208)-1</f>
        <v>206</v>
      </c>
      <c r="AA208" s="44">
        <v>206</v>
      </c>
      <c r="AB208" s="44">
        <f t="shared" si="84"/>
        <v>206</v>
      </c>
      <c r="AC208" s="44" t="str">
        <f t="shared" si="85"/>
        <v/>
      </c>
      <c r="AD208" s="44"/>
      <c r="AE208" s="44" t="str">
        <f t="shared" si="86"/>
        <v/>
      </c>
      <c r="AF208" s="44" t="str">
        <f t="shared" si="87"/>
        <v/>
      </c>
      <c r="AH208" s="44" t="str">
        <f t="shared" si="90"/>
        <v/>
      </c>
      <c r="AJ208" s="44" t="str">
        <f>IF('Birding Tally List'!E215="", "", 'Birding Tally List'!E215)</f>
        <v/>
      </c>
      <c r="AV208" s="93" t="str">
        <f>IF('Birding Tally List'!F215="", "", 'Birding Tally List'!F215)</f>
        <v/>
      </c>
      <c r="AW208" s="93" t="str">
        <f t="shared" si="88"/>
        <v/>
      </c>
      <c r="AX208" s="119" t="str">
        <f t="shared" si="72"/>
        <v/>
      </c>
      <c r="AY208" s="120" t="str">
        <f t="shared" si="73"/>
        <v/>
      </c>
      <c r="AZ208" s="120" t="str">
        <f t="shared" si="74"/>
        <v/>
      </c>
      <c r="BA208" s="120" t="str">
        <f t="shared" si="75"/>
        <v/>
      </c>
      <c r="BB208" s="120" t="str">
        <f t="shared" si="76"/>
        <v/>
      </c>
      <c r="BC208" s="120" t="str">
        <f t="shared" si="77"/>
        <v/>
      </c>
      <c r="BD208" s="120" t="str">
        <f t="shared" si="78"/>
        <v/>
      </c>
      <c r="BE208" s="129" t="str">
        <f t="shared" si="89"/>
        <v/>
      </c>
      <c r="BF208" s="120"/>
      <c r="BG208" s="129" t="str">
        <f>IFERROR(RANK(BE208,$BE$3:$BE$502,0)+COUNTIF($BE$3:BE208,BE208)-1, "")</f>
        <v/>
      </c>
    </row>
    <row r="209" spans="1:59" x14ac:dyDescent="0.25">
      <c r="A209" s="44">
        <v>207</v>
      </c>
      <c r="B209" s="32" t="str">
        <f>IF('Birding Tally List'!D216="", "", 'Birding Tally List'!D216)</f>
        <v/>
      </c>
      <c r="C209" s="45">
        <f>IF('Birding Tally List'!G216="", 0, 'Birding Tally List'!G216)</f>
        <v>0</v>
      </c>
      <c r="D209" s="46">
        <f>IF('Birding Tally List'!H216="", 0, 'Birding Tally List'!H216)</f>
        <v>0</v>
      </c>
      <c r="E209" s="46">
        <f>IF('Birding Tally List'!I216="", 0, 'Birding Tally List'!I216)</f>
        <v>0</v>
      </c>
      <c r="F209" s="46">
        <f>IF('Birding Tally List'!J216="", 0, 'Birding Tally List'!J216)</f>
        <v>0</v>
      </c>
      <c r="G209" s="46">
        <f>IF('Birding Tally List'!K216="", 0, 'Birding Tally List'!K216)</f>
        <v>0</v>
      </c>
      <c r="H209" s="46">
        <f>IF('Birding Tally List'!L216="", 0, 'Birding Tally List'!L216)</f>
        <v>0</v>
      </c>
      <c r="I209" s="47">
        <f>IF('Birding Tally List'!M216="", 0, 'Birding Tally List'!M216)</f>
        <v>0</v>
      </c>
      <c r="J209" s="48">
        <f t="shared" si="80"/>
        <v>0</v>
      </c>
      <c r="L209" s="49" t="str">
        <f t="shared" si="81"/>
        <v/>
      </c>
      <c r="M209" s="48">
        <f t="shared" si="82"/>
        <v>0</v>
      </c>
      <c r="W209" s="52" t="str">
        <f t="shared" si="83"/>
        <v/>
      </c>
      <c r="X209" s="53" t="str">
        <f t="shared" si="79"/>
        <v/>
      </c>
      <c r="Z209" s="54">
        <f>RANK(M209,$M$3:$M$502,0)+COUNTIF($M$3:M209,M209)-1</f>
        <v>207</v>
      </c>
      <c r="AA209" s="44">
        <v>207</v>
      </c>
      <c r="AB209" s="44">
        <f t="shared" si="84"/>
        <v>207</v>
      </c>
      <c r="AC209" s="44" t="str">
        <f t="shared" si="85"/>
        <v/>
      </c>
      <c r="AD209" s="44"/>
      <c r="AE209" s="44" t="str">
        <f t="shared" si="86"/>
        <v/>
      </c>
      <c r="AF209" s="44" t="str">
        <f t="shared" si="87"/>
        <v/>
      </c>
      <c r="AH209" s="44" t="str">
        <f t="shared" si="90"/>
        <v/>
      </c>
      <c r="AJ209" s="44" t="str">
        <f>IF('Birding Tally List'!E216="", "", 'Birding Tally List'!E216)</f>
        <v/>
      </c>
      <c r="AV209" s="93" t="str">
        <f>IF('Birding Tally List'!F216="", "", 'Birding Tally List'!F216)</f>
        <v/>
      </c>
      <c r="AW209" s="93" t="str">
        <f t="shared" si="88"/>
        <v/>
      </c>
      <c r="AX209" s="119" t="str">
        <f t="shared" ref="AX209:AX272" si="91">IF($AW209="", "", C209)</f>
        <v/>
      </c>
      <c r="AY209" s="120" t="str">
        <f t="shared" ref="AY209:AY272" si="92">IF($AW209="", "", D209)</f>
        <v/>
      </c>
      <c r="AZ209" s="120" t="str">
        <f t="shared" ref="AZ209:AZ272" si="93">IF($AW209="", "", E209)</f>
        <v/>
      </c>
      <c r="BA209" s="120" t="str">
        <f t="shared" ref="BA209:BA272" si="94">IF($AW209="", "", F209)</f>
        <v/>
      </c>
      <c r="BB209" s="120" t="str">
        <f t="shared" ref="BB209:BB272" si="95">IF($AW209="", "", G209)</f>
        <v/>
      </c>
      <c r="BC209" s="120" t="str">
        <f t="shared" ref="BC209:BC272" si="96">IF($AW209="", "", H209)</f>
        <v/>
      </c>
      <c r="BD209" s="120" t="str">
        <f t="shared" ref="BD209:BD272" si="97">IF($AW209="", "", I209)</f>
        <v/>
      </c>
      <c r="BE209" s="129" t="str">
        <f t="shared" si="89"/>
        <v/>
      </c>
      <c r="BF209" s="120"/>
      <c r="BG209" s="129" t="str">
        <f>IFERROR(RANK(BE209,$BE$3:$BE$502,0)+COUNTIF($BE$3:BE209,BE209)-1, "")</f>
        <v/>
      </c>
    </row>
    <row r="210" spans="1:59" x14ac:dyDescent="0.25">
      <c r="A210" s="44">
        <v>208</v>
      </c>
      <c r="B210" s="32" t="str">
        <f>IF('Birding Tally List'!D217="", "", 'Birding Tally List'!D217)</f>
        <v/>
      </c>
      <c r="C210" s="45">
        <f>IF('Birding Tally List'!G217="", 0, 'Birding Tally List'!G217)</f>
        <v>0</v>
      </c>
      <c r="D210" s="46">
        <f>IF('Birding Tally List'!H217="", 0, 'Birding Tally List'!H217)</f>
        <v>0</v>
      </c>
      <c r="E210" s="46">
        <f>IF('Birding Tally List'!I217="", 0, 'Birding Tally List'!I217)</f>
        <v>0</v>
      </c>
      <c r="F210" s="46">
        <f>IF('Birding Tally List'!J217="", 0, 'Birding Tally List'!J217)</f>
        <v>0</v>
      </c>
      <c r="G210" s="46">
        <f>IF('Birding Tally List'!K217="", 0, 'Birding Tally List'!K217)</f>
        <v>0</v>
      </c>
      <c r="H210" s="46">
        <f>IF('Birding Tally List'!L217="", 0, 'Birding Tally List'!L217)</f>
        <v>0</v>
      </c>
      <c r="I210" s="47">
        <f>IF('Birding Tally List'!M217="", 0, 'Birding Tally List'!M217)</f>
        <v>0</v>
      </c>
      <c r="J210" s="48">
        <f t="shared" si="80"/>
        <v>0</v>
      </c>
      <c r="L210" s="49" t="str">
        <f t="shared" si="81"/>
        <v/>
      </c>
      <c r="M210" s="48">
        <f t="shared" si="82"/>
        <v>0</v>
      </c>
      <c r="W210" s="52" t="str">
        <f t="shared" si="83"/>
        <v/>
      </c>
      <c r="X210" s="53" t="str">
        <f t="shared" si="79"/>
        <v/>
      </c>
      <c r="Z210" s="54">
        <f>RANK(M210,$M$3:$M$502,0)+COUNTIF($M$3:M210,M210)-1</f>
        <v>208</v>
      </c>
      <c r="AA210" s="44">
        <v>208</v>
      </c>
      <c r="AB210" s="44">
        <f t="shared" si="84"/>
        <v>208</v>
      </c>
      <c r="AC210" s="44" t="str">
        <f t="shared" si="85"/>
        <v/>
      </c>
      <c r="AD210" s="44"/>
      <c r="AE210" s="44" t="str">
        <f t="shared" si="86"/>
        <v/>
      </c>
      <c r="AF210" s="44" t="str">
        <f t="shared" si="87"/>
        <v/>
      </c>
      <c r="AH210" s="44" t="str">
        <f t="shared" si="90"/>
        <v/>
      </c>
      <c r="AJ210" s="44" t="str">
        <f>IF('Birding Tally List'!E217="", "", 'Birding Tally List'!E217)</f>
        <v/>
      </c>
      <c r="AV210" s="93" t="str">
        <f>IF('Birding Tally List'!F217="", "", 'Birding Tally List'!F217)</f>
        <v/>
      </c>
      <c r="AW210" s="93" t="str">
        <f t="shared" si="88"/>
        <v/>
      </c>
      <c r="AX210" s="119" t="str">
        <f t="shared" si="91"/>
        <v/>
      </c>
      <c r="AY210" s="120" t="str">
        <f t="shared" si="92"/>
        <v/>
      </c>
      <c r="AZ210" s="120" t="str">
        <f t="shared" si="93"/>
        <v/>
      </c>
      <c r="BA210" s="120" t="str">
        <f t="shared" si="94"/>
        <v/>
      </c>
      <c r="BB210" s="120" t="str">
        <f t="shared" si="95"/>
        <v/>
      </c>
      <c r="BC210" s="120" t="str">
        <f t="shared" si="96"/>
        <v/>
      </c>
      <c r="BD210" s="120" t="str">
        <f t="shared" si="97"/>
        <v/>
      </c>
      <c r="BE210" s="129" t="str">
        <f t="shared" si="89"/>
        <v/>
      </c>
      <c r="BF210" s="120"/>
      <c r="BG210" s="129" t="str">
        <f>IFERROR(RANK(BE210,$BE$3:$BE$502,0)+COUNTIF($BE$3:BE210,BE210)-1, "")</f>
        <v/>
      </c>
    </row>
    <row r="211" spans="1:59" x14ac:dyDescent="0.25">
      <c r="A211" s="44">
        <v>209</v>
      </c>
      <c r="B211" s="32" t="str">
        <f>IF('Birding Tally List'!D218="", "", 'Birding Tally List'!D218)</f>
        <v/>
      </c>
      <c r="C211" s="45">
        <f>IF('Birding Tally List'!G218="", 0, 'Birding Tally List'!G218)</f>
        <v>0</v>
      </c>
      <c r="D211" s="46">
        <f>IF('Birding Tally List'!H218="", 0, 'Birding Tally List'!H218)</f>
        <v>0</v>
      </c>
      <c r="E211" s="46">
        <f>IF('Birding Tally List'!I218="", 0, 'Birding Tally List'!I218)</f>
        <v>0</v>
      </c>
      <c r="F211" s="46">
        <f>IF('Birding Tally List'!J218="", 0, 'Birding Tally List'!J218)</f>
        <v>0</v>
      </c>
      <c r="G211" s="46">
        <f>IF('Birding Tally List'!K218="", 0, 'Birding Tally List'!K218)</f>
        <v>0</v>
      </c>
      <c r="H211" s="46">
        <f>IF('Birding Tally List'!L218="", 0, 'Birding Tally List'!L218)</f>
        <v>0</v>
      </c>
      <c r="I211" s="47">
        <f>IF('Birding Tally List'!M218="", 0, 'Birding Tally List'!M218)</f>
        <v>0</v>
      </c>
      <c r="J211" s="48">
        <f t="shared" si="80"/>
        <v>0</v>
      </c>
      <c r="L211" s="49" t="str">
        <f t="shared" si="81"/>
        <v/>
      </c>
      <c r="M211" s="48">
        <f t="shared" si="82"/>
        <v>0</v>
      </c>
      <c r="W211" s="52" t="str">
        <f t="shared" si="83"/>
        <v/>
      </c>
      <c r="X211" s="53" t="str">
        <f t="shared" si="79"/>
        <v/>
      </c>
      <c r="Z211" s="54">
        <f>RANK(M211,$M$3:$M$502,0)+COUNTIF($M$3:M211,M211)-1</f>
        <v>209</v>
      </c>
      <c r="AA211" s="44">
        <v>209</v>
      </c>
      <c r="AB211" s="44">
        <f t="shared" si="84"/>
        <v>209</v>
      </c>
      <c r="AC211" s="44" t="str">
        <f t="shared" si="85"/>
        <v/>
      </c>
      <c r="AD211" s="44"/>
      <c r="AE211" s="44" t="str">
        <f t="shared" si="86"/>
        <v/>
      </c>
      <c r="AF211" s="44" t="str">
        <f t="shared" si="87"/>
        <v/>
      </c>
      <c r="AH211" s="44" t="str">
        <f t="shared" si="90"/>
        <v/>
      </c>
      <c r="AJ211" s="44" t="str">
        <f>IF('Birding Tally List'!E218="", "", 'Birding Tally List'!E218)</f>
        <v/>
      </c>
      <c r="AV211" s="93" t="str">
        <f>IF('Birding Tally List'!F218="", "", 'Birding Tally List'!F218)</f>
        <v/>
      </c>
      <c r="AW211" s="93" t="str">
        <f t="shared" si="88"/>
        <v/>
      </c>
      <c r="AX211" s="119" t="str">
        <f t="shared" si="91"/>
        <v/>
      </c>
      <c r="AY211" s="120" t="str">
        <f t="shared" si="92"/>
        <v/>
      </c>
      <c r="AZ211" s="120" t="str">
        <f t="shared" si="93"/>
        <v/>
      </c>
      <c r="BA211" s="120" t="str">
        <f t="shared" si="94"/>
        <v/>
      </c>
      <c r="BB211" s="120" t="str">
        <f t="shared" si="95"/>
        <v/>
      </c>
      <c r="BC211" s="120" t="str">
        <f t="shared" si="96"/>
        <v/>
      </c>
      <c r="BD211" s="120" t="str">
        <f t="shared" si="97"/>
        <v/>
      </c>
      <c r="BE211" s="129" t="str">
        <f t="shared" si="89"/>
        <v/>
      </c>
      <c r="BF211" s="120"/>
      <c r="BG211" s="129" t="str">
        <f>IFERROR(RANK(BE211,$BE$3:$BE$502,0)+COUNTIF($BE$3:BE211,BE211)-1, "")</f>
        <v/>
      </c>
    </row>
    <row r="212" spans="1:59" x14ac:dyDescent="0.25">
      <c r="A212" s="44">
        <v>210</v>
      </c>
      <c r="B212" s="32" t="str">
        <f>IF('Birding Tally List'!D219="", "", 'Birding Tally List'!D219)</f>
        <v/>
      </c>
      <c r="C212" s="45">
        <f>IF('Birding Tally List'!G219="", 0, 'Birding Tally List'!G219)</f>
        <v>0</v>
      </c>
      <c r="D212" s="46">
        <f>IF('Birding Tally List'!H219="", 0, 'Birding Tally List'!H219)</f>
        <v>0</v>
      </c>
      <c r="E212" s="46">
        <f>IF('Birding Tally List'!I219="", 0, 'Birding Tally List'!I219)</f>
        <v>0</v>
      </c>
      <c r="F212" s="46">
        <f>IF('Birding Tally List'!J219="", 0, 'Birding Tally List'!J219)</f>
        <v>0</v>
      </c>
      <c r="G212" s="46">
        <f>IF('Birding Tally List'!K219="", 0, 'Birding Tally List'!K219)</f>
        <v>0</v>
      </c>
      <c r="H212" s="46">
        <f>IF('Birding Tally List'!L219="", 0, 'Birding Tally List'!L219)</f>
        <v>0</v>
      </c>
      <c r="I212" s="47">
        <f>IF('Birding Tally List'!M219="", 0, 'Birding Tally List'!M219)</f>
        <v>0</v>
      </c>
      <c r="J212" s="48">
        <f t="shared" si="80"/>
        <v>0</v>
      </c>
      <c r="L212" s="49" t="str">
        <f t="shared" si="81"/>
        <v/>
      </c>
      <c r="M212" s="48">
        <f t="shared" si="82"/>
        <v>0</v>
      </c>
      <c r="W212" s="52" t="str">
        <f t="shared" si="83"/>
        <v/>
      </c>
      <c r="X212" s="53" t="str">
        <f t="shared" si="79"/>
        <v/>
      </c>
      <c r="Z212" s="54">
        <f>RANK(M212,$M$3:$M$502,0)+COUNTIF($M$3:M212,M212)-1</f>
        <v>210</v>
      </c>
      <c r="AA212" s="44">
        <v>210</v>
      </c>
      <c r="AB212" s="44">
        <f t="shared" si="84"/>
        <v>210</v>
      </c>
      <c r="AC212" s="44" t="str">
        <f t="shared" si="85"/>
        <v/>
      </c>
      <c r="AD212" s="44"/>
      <c r="AE212" s="44" t="str">
        <f t="shared" si="86"/>
        <v/>
      </c>
      <c r="AF212" s="44" t="str">
        <f t="shared" si="87"/>
        <v/>
      </c>
      <c r="AH212" s="44" t="str">
        <f t="shared" si="90"/>
        <v/>
      </c>
      <c r="AJ212" s="44" t="str">
        <f>IF('Birding Tally List'!E219="", "", 'Birding Tally List'!E219)</f>
        <v/>
      </c>
      <c r="AV212" s="93" t="str">
        <f>IF('Birding Tally List'!F219="", "", 'Birding Tally List'!F219)</f>
        <v/>
      </c>
      <c r="AW212" s="93" t="str">
        <f t="shared" si="88"/>
        <v/>
      </c>
      <c r="AX212" s="119" t="str">
        <f t="shared" si="91"/>
        <v/>
      </c>
      <c r="AY212" s="120" t="str">
        <f t="shared" si="92"/>
        <v/>
      </c>
      <c r="AZ212" s="120" t="str">
        <f t="shared" si="93"/>
        <v/>
      </c>
      <c r="BA212" s="120" t="str">
        <f t="shared" si="94"/>
        <v/>
      </c>
      <c r="BB212" s="120" t="str">
        <f t="shared" si="95"/>
        <v/>
      </c>
      <c r="BC212" s="120" t="str">
        <f t="shared" si="96"/>
        <v/>
      </c>
      <c r="BD212" s="120" t="str">
        <f t="shared" si="97"/>
        <v/>
      </c>
      <c r="BE212" s="129" t="str">
        <f t="shared" si="89"/>
        <v/>
      </c>
      <c r="BF212" s="120"/>
      <c r="BG212" s="129" t="str">
        <f>IFERROR(RANK(BE212,$BE$3:$BE$502,0)+COUNTIF($BE$3:BE212,BE212)-1, "")</f>
        <v/>
      </c>
    </row>
    <row r="213" spans="1:59" x14ac:dyDescent="0.25">
      <c r="A213" s="44">
        <v>211</v>
      </c>
      <c r="B213" s="32" t="str">
        <f>IF('Birding Tally List'!D220="", "", 'Birding Tally List'!D220)</f>
        <v/>
      </c>
      <c r="C213" s="45">
        <f>IF('Birding Tally List'!G220="", 0, 'Birding Tally List'!G220)</f>
        <v>0</v>
      </c>
      <c r="D213" s="46">
        <f>IF('Birding Tally List'!H220="", 0, 'Birding Tally List'!H220)</f>
        <v>0</v>
      </c>
      <c r="E213" s="46">
        <f>IF('Birding Tally List'!I220="", 0, 'Birding Tally List'!I220)</f>
        <v>0</v>
      </c>
      <c r="F213" s="46">
        <f>IF('Birding Tally List'!J220="", 0, 'Birding Tally List'!J220)</f>
        <v>0</v>
      </c>
      <c r="G213" s="46">
        <f>IF('Birding Tally List'!K220="", 0, 'Birding Tally List'!K220)</f>
        <v>0</v>
      </c>
      <c r="H213" s="46">
        <f>IF('Birding Tally List'!L220="", 0, 'Birding Tally List'!L220)</f>
        <v>0</v>
      </c>
      <c r="I213" s="47">
        <f>IF('Birding Tally List'!M220="", 0, 'Birding Tally List'!M220)</f>
        <v>0</v>
      </c>
      <c r="J213" s="48">
        <f t="shared" si="80"/>
        <v>0</v>
      </c>
      <c r="L213" s="49" t="str">
        <f t="shared" si="81"/>
        <v/>
      </c>
      <c r="M213" s="48">
        <f t="shared" si="82"/>
        <v>0</v>
      </c>
      <c r="W213" s="52" t="str">
        <f t="shared" si="83"/>
        <v/>
      </c>
      <c r="X213" s="53" t="str">
        <f t="shared" si="79"/>
        <v/>
      </c>
      <c r="Z213" s="54">
        <f>RANK(M213,$M$3:$M$502,0)+COUNTIF($M$3:M213,M213)-1</f>
        <v>211</v>
      </c>
      <c r="AA213" s="44">
        <v>211</v>
      </c>
      <c r="AB213" s="44">
        <f t="shared" si="84"/>
        <v>211</v>
      </c>
      <c r="AC213" s="44" t="str">
        <f t="shared" si="85"/>
        <v/>
      </c>
      <c r="AD213" s="44"/>
      <c r="AE213" s="44" t="str">
        <f t="shared" si="86"/>
        <v/>
      </c>
      <c r="AF213" s="44" t="str">
        <f t="shared" si="87"/>
        <v/>
      </c>
      <c r="AH213" s="44" t="str">
        <f t="shared" si="90"/>
        <v/>
      </c>
      <c r="AJ213" s="44" t="str">
        <f>IF('Birding Tally List'!E220="", "", 'Birding Tally List'!E220)</f>
        <v/>
      </c>
      <c r="AV213" s="93" t="str">
        <f>IF('Birding Tally List'!F220="", "", 'Birding Tally List'!F220)</f>
        <v/>
      </c>
      <c r="AW213" s="93" t="str">
        <f t="shared" si="88"/>
        <v/>
      </c>
      <c r="AX213" s="119" t="str">
        <f t="shared" si="91"/>
        <v/>
      </c>
      <c r="AY213" s="120" t="str">
        <f t="shared" si="92"/>
        <v/>
      </c>
      <c r="AZ213" s="120" t="str">
        <f t="shared" si="93"/>
        <v/>
      </c>
      <c r="BA213" s="120" t="str">
        <f t="shared" si="94"/>
        <v/>
      </c>
      <c r="BB213" s="120" t="str">
        <f t="shared" si="95"/>
        <v/>
      </c>
      <c r="BC213" s="120" t="str">
        <f t="shared" si="96"/>
        <v/>
      </c>
      <c r="BD213" s="120" t="str">
        <f t="shared" si="97"/>
        <v/>
      </c>
      <c r="BE213" s="129" t="str">
        <f t="shared" si="89"/>
        <v/>
      </c>
      <c r="BF213" s="120"/>
      <c r="BG213" s="129" t="str">
        <f>IFERROR(RANK(BE213,$BE$3:$BE$502,0)+COUNTIF($BE$3:BE213,BE213)-1, "")</f>
        <v/>
      </c>
    </row>
    <row r="214" spans="1:59" x14ac:dyDescent="0.25">
      <c r="A214" s="44">
        <v>212</v>
      </c>
      <c r="B214" s="32" t="str">
        <f>IF('Birding Tally List'!D221="", "", 'Birding Tally List'!D221)</f>
        <v/>
      </c>
      <c r="C214" s="45">
        <f>IF('Birding Tally List'!G221="", 0, 'Birding Tally List'!G221)</f>
        <v>0</v>
      </c>
      <c r="D214" s="46">
        <f>IF('Birding Tally List'!H221="", 0, 'Birding Tally List'!H221)</f>
        <v>0</v>
      </c>
      <c r="E214" s="46">
        <f>IF('Birding Tally List'!I221="", 0, 'Birding Tally List'!I221)</f>
        <v>0</v>
      </c>
      <c r="F214" s="46">
        <f>IF('Birding Tally List'!J221="", 0, 'Birding Tally List'!J221)</f>
        <v>0</v>
      </c>
      <c r="G214" s="46">
        <f>IF('Birding Tally List'!K221="", 0, 'Birding Tally List'!K221)</f>
        <v>0</v>
      </c>
      <c r="H214" s="46">
        <f>IF('Birding Tally List'!L221="", 0, 'Birding Tally List'!L221)</f>
        <v>0</v>
      </c>
      <c r="I214" s="47">
        <f>IF('Birding Tally List'!M221="", 0, 'Birding Tally List'!M221)</f>
        <v>0</v>
      </c>
      <c r="J214" s="48">
        <f t="shared" si="80"/>
        <v>0</v>
      </c>
      <c r="L214" s="49" t="str">
        <f t="shared" si="81"/>
        <v/>
      </c>
      <c r="M214" s="48">
        <f t="shared" si="82"/>
        <v>0</v>
      </c>
      <c r="W214" s="52" t="str">
        <f t="shared" si="83"/>
        <v/>
      </c>
      <c r="X214" s="53" t="str">
        <f t="shared" si="79"/>
        <v/>
      </c>
      <c r="Z214" s="54">
        <f>RANK(M214,$M$3:$M$502,0)+COUNTIF($M$3:M214,M214)-1</f>
        <v>212</v>
      </c>
      <c r="AA214" s="44">
        <v>212</v>
      </c>
      <c r="AB214" s="44">
        <f t="shared" si="84"/>
        <v>212</v>
      </c>
      <c r="AC214" s="44" t="str">
        <f t="shared" si="85"/>
        <v/>
      </c>
      <c r="AD214" s="44"/>
      <c r="AE214" s="44" t="str">
        <f t="shared" si="86"/>
        <v/>
      </c>
      <c r="AF214" s="44" t="str">
        <f t="shared" si="87"/>
        <v/>
      </c>
      <c r="AH214" s="44" t="str">
        <f t="shared" si="90"/>
        <v/>
      </c>
      <c r="AJ214" s="44" t="str">
        <f>IF('Birding Tally List'!E221="", "", 'Birding Tally List'!E221)</f>
        <v/>
      </c>
      <c r="AV214" s="93" t="str">
        <f>IF('Birding Tally List'!F221="", "", 'Birding Tally List'!F221)</f>
        <v/>
      </c>
      <c r="AW214" s="93" t="str">
        <f t="shared" si="88"/>
        <v/>
      </c>
      <c r="AX214" s="119" t="str">
        <f t="shared" si="91"/>
        <v/>
      </c>
      <c r="AY214" s="120" t="str">
        <f t="shared" si="92"/>
        <v/>
      </c>
      <c r="AZ214" s="120" t="str">
        <f t="shared" si="93"/>
        <v/>
      </c>
      <c r="BA214" s="120" t="str">
        <f t="shared" si="94"/>
        <v/>
      </c>
      <c r="BB214" s="120" t="str">
        <f t="shared" si="95"/>
        <v/>
      </c>
      <c r="BC214" s="120" t="str">
        <f t="shared" si="96"/>
        <v/>
      </c>
      <c r="BD214" s="120" t="str">
        <f t="shared" si="97"/>
        <v/>
      </c>
      <c r="BE214" s="129" t="str">
        <f t="shared" si="89"/>
        <v/>
      </c>
      <c r="BF214" s="120"/>
      <c r="BG214" s="129" t="str">
        <f>IFERROR(RANK(BE214,$BE$3:$BE$502,0)+COUNTIF($BE$3:BE214,BE214)-1, "")</f>
        <v/>
      </c>
    </row>
    <row r="215" spans="1:59" x14ac:dyDescent="0.25">
      <c r="A215" s="44">
        <v>213</v>
      </c>
      <c r="B215" s="32" t="str">
        <f>IF('Birding Tally List'!D222="", "", 'Birding Tally List'!D222)</f>
        <v/>
      </c>
      <c r="C215" s="45">
        <f>IF('Birding Tally List'!G222="", 0, 'Birding Tally List'!G222)</f>
        <v>0</v>
      </c>
      <c r="D215" s="46">
        <f>IF('Birding Tally List'!H222="", 0, 'Birding Tally List'!H222)</f>
        <v>0</v>
      </c>
      <c r="E215" s="46">
        <f>IF('Birding Tally List'!I222="", 0, 'Birding Tally List'!I222)</f>
        <v>0</v>
      </c>
      <c r="F215" s="46">
        <f>IF('Birding Tally List'!J222="", 0, 'Birding Tally List'!J222)</f>
        <v>0</v>
      </c>
      <c r="G215" s="46">
        <f>IF('Birding Tally List'!K222="", 0, 'Birding Tally List'!K222)</f>
        <v>0</v>
      </c>
      <c r="H215" s="46">
        <f>IF('Birding Tally List'!L222="", 0, 'Birding Tally List'!L222)</f>
        <v>0</v>
      </c>
      <c r="I215" s="47">
        <f>IF('Birding Tally List'!M222="", 0, 'Birding Tally List'!M222)</f>
        <v>0</v>
      </c>
      <c r="J215" s="48">
        <f t="shared" si="80"/>
        <v>0</v>
      </c>
      <c r="L215" s="49" t="str">
        <f t="shared" si="81"/>
        <v/>
      </c>
      <c r="M215" s="48">
        <f t="shared" si="82"/>
        <v>0</v>
      </c>
      <c r="W215" s="52" t="str">
        <f t="shared" si="83"/>
        <v/>
      </c>
      <c r="X215" s="53" t="str">
        <f t="shared" si="79"/>
        <v/>
      </c>
      <c r="Z215" s="54">
        <f>RANK(M215,$M$3:$M$502,0)+COUNTIF($M$3:M215,M215)-1</f>
        <v>213</v>
      </c>
      <c r="AA215" s="44">
        <v>213</v>
      </c>
      <c r="AB215" s="44">
        <f t="shared" si="84"/>
        <v>213</v>
      </c>
      <c r="AC215" s="44" t="str">
        <f t="shared" si="85"/>
        <v/>
      </c>
      <c r="AD215" s="44"/>
      <c r="AE215" s="44" t="str">
        <f t="shared" si="86"/>
        <v/>
      </c>
      <c r="AF215" s="44" t="str">
        <f t="shared" si="87"/>
        <v/>
      </c>
      <c r="AH215" s="44" t="str">
        <f t="shared" si="90"/>
        <v/>
      </c>
      <c r="AJ215" s="44" t="str">
        <f>IF('Birding Tally List'!E222="", "", 'Birding Tally List'!E222)</f>
        <v/>
      </c>
      <c r="AV215" s="93" t="str">
        <f>IF('Birding Tally List'!F222="", "", 'Birding Tally List'!F222)</f>
        <v/>
      </c>
      <c r="AW215" s="93" t="str">
        <f t="shared" si="88"/>
        <v/>
      </c>
      <c r="AX215" s="119" t="str">
        <f t="shared" si="91"/>
        <v/>
      </c>
      <c r="AY215" s="120" t="str">
        <f t="shared" si="92"/>
        <v/>
      </c>
      <c r="AZ215" s="120" t="str">
        <f t="shared" si="93"/>
        <v/>
      </c>
      <c r="BA215" s="120" t="str">
        <f t="shared" si="94"/>
        <v/>
      </c>
      <c r="BB215" s="120" t="str">
        <f t="shared" si="95"/>
        <v/>
      </c>
      <c r="BC215" s="120" t="str">
        <f t="shared" si="96"/>
        <v/>
      </c>
      <c r="BD215" s="120" t="str">
        <f t="shared" si="97"/>
        <v/>
      </c>
      <c r="BE215" s="129" t="str">
        <f t="shared" si="89"/>
        <v/>
      </c>
      <c r="BF215" s="120"/>
      <c r="BG215" s="129" t="str">
        <f>IFERROR(RANK(BE215,$BE$3:$BE$502,0)+COUNTIF($BE$3:BE215,BE215)-1, "")</f>
        <v/>
      </c>
    </row>
    <row r="216" spans="1:59" x14ac:dyDescent="0.25">
      <c r="A216" s="44">
        <v>214</v>
      </c>
      <c r="B216" s="32" t="str">
        <f>IF('Birding Tally List'!D223="", "", 'Birding Tally List'!D223)</f>
        <v/>
      </c>
      <c r="C216" s="45">
        <f>IF('Birding Tally List'!G223="", 0, 'Birding Tally List'!G223)</f>
        <v>0</v>
      </c>
      <c r="D216" s="46">
        <f>IF('Birding Tally List'!H223="", 0, 'Birding Tally List'!H223)</f>
        <v>0</v>
      </c>
      <c r="E216" s="46">
        <f>IF('Birding Tally List'!I223="", 0, 'Birding Tally List'!I223)</f>
        <v>0</v>
      </c>
      <c r="F216" s="46">
        <f>IF('Birding Tally List'!J223="", 0, 'Birding Tally List'!J223)</f>
        <v>0</v>
      </c>
      <c r="G216" s="46">
        <f>IF('Birding Tally List'!K223="", 0, 'Birding Tally List'!K223)</f>
        <v>0</v>
      </c>
      <c r="H216" s="46">
        <f>IF('Birding Tally List'!L223="", 0, 'Birding Tally List'!L223)</f>
        <v>0</v>
      </c>
      <c r="I216" s="47">
        <f>IF('Birding Tally List'!M223="", 0, 'Birding Tally List'!M223)</f>
        <v>0</v>
      </c>
      <c r="J216" s="48">
        <f t="shared" si="80"/>
        <v>0</v>
      </c>
      <c r="L216" s="49" t="str">
        <f t="shared" si="81"/>
        <v/>
      </c>
      <c r="M216" s="48">
        <f t="shared" si="82"/>
        <v>0</v>
      </c>
      <c r="W216" s="52" t="str">
        <f t="shared" si="83"/>
        <v/>
      </c>
      <c r="X216" s="53" t="str">
        <f t="shared" si="79"/>
        <v/>
      </c>
      <c r="Z216" s="54">
        <f>RANK(M216,$M$3:$M$502,0)+COUNTIF($M$3:M216,M216)-1</f>
        <v>214</v>
      </c>
      <c r="AA216" s="44">
        <v>214</v>
      </c>
      <c r="AB216" s="44">
        <f t="shared" si="84"/>
        <v>214</v>
      </c>
      <c r="AC216" s="44" t="str">
        <f t="shared" si="85"/>
        <v/>
      </c>
      <c r="AD216" s="44"/>
      <c r="AE216" s="44" t="str">
        <f t="shared" si="86"/>
        <v/>
      </c>
      <c r="AF216" s="44" t="str">
        <f t="shared" si="87"/>
        <v/>
      </c>
      <c r="AH216" s="44" t="str">
        <f t="shared" si="90"/>
        <v/>
      </c>
      <c r="AJ216" s="44" t="str">
        <f>IF('Birding Tally List'!E223="", "", 'Birding Tally List'!E223)</f>
        <v/>
      </c>
      <c r="AV216" s="93" t="str">
        <f>IF('Birding Tally List'!F223="", "", 'Birding Tally List'!F223)</f>
        <v/>
      </c>
      <c r="AW216" s="93" t="str">
        <f t="shared" si="88"/>
        <v/>
      </c>
      <c r="AX216" s="119" t="str">
        <f t="shared" si="91"/>
        <v/>
      </c>
      <c r="AY216" s="120" t="str">
        <f t="shared" si="92"/>
        <v/>
      </c>
      <c r="AZ216" s="120" t="str">
        <f t="shared" si="93"/>
        <v/>
      </c>
      <c r="BA216" s="120" t="str">
        <f t="shared" si="94"/>
        <v/>
      </c>
      <c r="BB216" s="120" t="str">
        <f t="shared" si="95"/>
        <v/>
      </c>
      <c r="BC216" s="120" t="str">
        <f t="shared" si="96"/>
        <v/>
      </c>
      <c r="BD216" s="120" t="str">
        <f t="shared" si="97"/>
        <v/>
      </c>
      <c r="BE216" s="129" t="str">
        <f t="shared" si="89"/>
        <v/>
      </c>
      <c r="BF216" s="120"/>
      <c r="BG216" s="129" t="str">
        <f>IFERROR(RANK(BE216,$BE$3:$BE$502,0)+COUNTIF($BE$3:BE216,BE216)-1, "")</f>
        <v/>
      </c>
    </row>
    <row r="217" spans="1:59" x14ac:dyDescent="0.25">
      <c r="A217" s="44">
        <v>215</v>
      </c>
      <c r="B217" s="32" t="str">
        <f>IF('Birding Tally List'!D224="", "", 'Birding Tally List'!D224)</f>
        <v/>
      </c>
      <c r="C217" s="45">
        <f>IF('Birding Tally List'!G224="", 0, 'Birding Tally List'!G224)</f>
        <v>0</v>
      </c>
      <c r="D217" s="46">
        <f>IF('Birding Tally List'!H224="", 0, 'Birding Tally List'!H224)</f>
        <v>0</v>
      </c>
      <c r="E217" s="46">
        <f>IF('Birding Tally List'!I224="", 0, 'Birding Tally List'!I224)</f>
        <v>0</v>
      </c>
      <c r="F217" s="46">
        <f>IF('Birding Tally List'!J224="", 0, 'Birding Tally List'!J224)</f>
        <v>0</v>
      </c>
      <c r="G217" s="46">
        <f>IF('Birding Tally List'!K224="", 0, 'Birding Tally List'!K224)</f>
        <v>0</v>
      </c>
      <c r="H217" s="46">
        <f>IF('Birding Tally List'!L224="", 0, 'Birding Tally List'!L224)</f>
        <v>0</v>
      </c>
      <c r="I217" s="47">
        <f>IF('Birding Tally List'!M224="", 0, 'Birding Tally List'!M224)</f>
        <v>0</v>
      </c>
      <c r="J217" s="48">
        <f t="shared" si="80"/>
        <v>0</v>
      </c>
      <c r="L217" s="49" t="str">
        <f t="shared" si="81"/>
        <v/>
      </c>
      <c r="M217" s="48">
        <f t="shared" si="82"/>
        <v>0</v>
      </c>
      <c r="W217" s="52" t="str">
        <f t="shared" si="83"/>
        <v/>
      </c>
      <c r="X217" s="53" t="str">
        <f t="shared" si="79"/>
        <v/>
      </c>
      <c r="Z217" s="54">
        <f>RANK(M217,$M$3:$M$502,0)+COUNTIF($M$3:M217,M217)-1</f>
        <v>215</v>
      </c>
      <c r="AA217" s="44">
        <v>215</v>
      </c>
      <c r="AB217" s="44">
        <f t="shared" si="84"/>
        <v>215</v>
      </c>
      <c r="AC217" s="44" t="str">
        <f t="shared" si="85"/>
        <v/>
      </c>
      <c r="AD217" s="44"/>
      <c r="AE217" s="44" t="str">
        <f t="shared" si="86"/>
        <v/>
      </c>
      <c r="AF217" s="44" t="str">
        <f t="shared" si="87"/>
        <v/>
      </c>
      <c r="AH217" s="44" t="str">
        <f t="shared" si="90"/>
        <v/>
      </c>
      <c r="AJ217" s="44" t="str">
        <f>IF('Birding Tally List'!E224="", "", 'Birding Tally List'!E224)</f>
        <v/>
      </c>
      <c r="AV217" s="93" t="str">
        <f>IF('Birding Tally List'!F224="", "", 'Birding Tally List'!F224)</f>
        <v/>
      </c>
      <c r="AW217" s="93" t="str">
        <f t="shared" si="88"/>
        <v/>
      </c>
      <c r="AX217" s="119" t="str">
        <f t="shared" si="91"/>
        <v/>
      </c>
      <c r="AY217" s="120" t="str">
        <f t="shared" si="92"/>
        <v/>
      </c>
      <c r="AZ217" s="120" t="str">
        <f t="shared" si="93"/>
        <v/>
      </c>
      <c r="BA217" s="120" t="str">
        <f t="shared" si="94"/>
        <v/>
      </c>
      <c r="BB217" s="120" t="str">
        <f t="shared" si="95"/>
        <v/>
      </c>
      <c r="BC217" s="120" t="str">
        <f t="shared" si="96"/>
        <v/>
      </c>
      <c r="BD217" s="120" t="str">
        <f t="shared" si="97"/>
        <v/>
      </c>
      <c r="BE217" s="129" t="str">
        <f t="shared" si="89"/>
        <v/>
      </c>
      <c r="BF217" s="120"/>
      <c r="BG217" s="129" t="str">
        <f>IFERROR(RANK(BE217,$BE$3:$BE$502,0)+COUNTIF($BE$3:BE217,BE217)-1, "")</f>
        <v/>
      </c>
    </row>
    <row r="218" spans="1:59" x14ac:dyDescent="0.25">
      <c r="A218" s="44">
        <v>216</v>
      </c>
      <c r="B218" s="32" t="str">
        <f>IF('Birding Tally List'!D225="", "", 'Birding Tally List'!D225)</f>
        <v/>
      </c>
      <c r="C218" s="45">
        <f>IF('Birding Tally List'!G225="", 0, 'Birding Tally List'!G225)</f>
        <v>0</v>
      </c>
      <c r="D218" s="46">
        <f>IF('Birding Tally List'!H225="", 0, 'Birding Tally List'!H225)</f>
        <v>0</v>
      </c>
      <c r="E218" s="46">
        <f>IF('Birding Tally List'!I225="", 0, 'Birding Tally List'!I225)</f>
        <v>0</v>
      </c>
      <c r="F218" s="46">
        <f>IF('Birding Tally List'!J225="", 0, 'Birding Tally List'!J225)</f>
        <v>0</v>
      </c>
      <c r="G218" s="46">
        <f>IF('Birding Tally List'!K225="", 0, 'Birding Tally List'!K225)</f>
        <v>0</v>
      </c>
      <c r="H218" s="46">
        <f>IF('Birding Tally List'!L225="", 0, 'Birding Tally List'!L225)</f>
        <v>0</v>
      </c>
      <c r="I218" s="47">
        <f>IF('Birding Tally List'!M225="", 0, 'Birding Tally List'!M225)</f>
        <v>0</v>
      </c>
      <c r="J218" s="48">
        <f t="shared" si="80"/>
        <v>0</v>
      </c>
      <c r="L218" s="49" t="str">
        <f t="shared" si="81"/>
        <v/>
      </c>
      <c r="M218" s="48">
        <f t="shared" si="82"/>
        <v>0</v>
      </c>
      <c r="W218" s="52" t="str">
        <f t="shared" si="83"/>
        <v/>
      </c>
      <c r="X218" s="53" t="str">
        <f t="shared" si="79"/>
        <v/>
      </c>
      <c r="Z218" s="54">
        <f>RANK(M218,$M$3:$M$502,0)+COUNTIF($M$3:M218,M218)-1</f>
        <v>216</v>
      </c>
      <c r="AA218" s="44">
        <v>216</v>
      </c>
      <c r="AB218" s="44">
        <f t="shared" si="84"/>
        <v>216</v>
      </c>
      <c r="AC218" s="44" t="str">
        <f t="shared" si="85"/>
        <v/>
      </c>
      <c r="AD218" s="44"/>
      <c r="AE218" s="44" t="str">
        <f t="shared" si="86"/>
        <v/>
      </c>
      <c r="AF218" s="44" t="str">
        <f t="shared" si="87"/>
        <v/>
      </c>
      <c r="AH218" s="44" t="str">
        <f t="shared" si="90"/>
        <v/>
      </c>
      <c r="AJ218" s="44" t="str">
        <f>IF('Birding Tally List'!E225="", "", 'Birding Tally List'!E225)</f>
        <v/>
      </c>
      <c r="AV218" s="93" t="str">
        <f>IF('Birding Tally List'!F225="", "", 'Birding Tally List'!F225)</f>
        <v/>
      </c>
      <c r="AW218" s="93" t="str">
        <f t="shared" si="88"/>
        <v/>
      </c>
      <c r="AX218" s="119" t="str">
        <f t="shared" si="91"/>
        <v/>
      </c>
      <c r="AY218" s="120" t="str">
        <f t="shared" si="92"/>
        <v/>
      </c>
      <c r="AZ218" s="120" t="str">
        <f t="shared" si="93"/>
        <v/>
      </c>
      <c r="BA218" s="120" t="str">
        <f t="shared" si="94"/>
        <v/>
      </c>
      <c r="BB218" s="120" t="str">
        <f t="shared" si="95"/>
        <v/>
      </c>
      <c r="BC218" s="120" t="str">
        <f t="shared" si="96"/>
        <v/>
      </c>
      <c r="BD218" s="120" t="str">
        <f t="shared" si="97"/>
        <v/>
      </c>
      <c r="BE218" s="129" t="str">
        <f t="shared" si="89"/>
        <v/>
      </c>
      <c r="BF218" s="120"/>
      <c r="BG218" s="129" t="str">
        <f>IFERROR(RANK(BE218,$BE$3:$BE$502,0)+COUNTIF($BE$3:BE218,BE218)-1, "")</f>
        <v/>
      </c>
    </row>
    <row r="219" spans="1:59" x14ac:dyDescent="0.25">
      <c r="A219" s="44">
        <v>217</v>
      </c>
      <c r="B219" s="32" t="str">
        <f>IF('Birding Tally List'!D226="", "", 'Birding Tally List'!D226)</f>
        <v/>
      </c>
      <c r="C219" s="45">
        <f>IF('Birding Tally List'!G226="", 0, 'Birding Tally List'!G226)</f>
        <v>0</v>
      </c>
      <c r="D219" s="46">
        <f>IF('Birding Tally List'!H226="", 0, 'Birding Tally List'!H226)</f>
        <v>0</v>
      </c>
      <c r="E219" s="46">
        <f>IF('Birding Tally List'!I226="", 0, 'Birding Tally List'!I226)</f>
        <v>0</v>
      </c>
      <c r="F219" s="46">
        <f>IF('Birding Tally List'!J226="", 0, 'Birding Tally List'!J226)</f>
        <v>0</v>
      </c>
      <c r="G219" s="46">
        <f>IF('Birding Tally List'!K226="", 0, 'Birding Tally List'!K226)</f>
        <v>0</v>
      </c>
      <c r="H219" s="46">
        <f>IF('Birding Tally List'!L226="", 0, 'Birding Tally List'!L226)</f>
        <v>0</v>
      </c>
      <c r="I219" s="47">
        <f>IF('Birding Tally List'!M226="", 0, 'Birding Tally List'!M226)</f>
        <v>0</v>
      </c>
      <c r="J219" s="48">
        <f t="shared" si="80"/>
        <v>0</v>
      </c>
      <c r="L219" s="49" t="str">
        <f t="shared" si="81"/>
        <v/>
      </c>
      <c r="M219" s="48">
        <f t="shared" si="82"/>
        <v>0</v>
      </c>
      <c r="W219" s="52" t="str">
        <f t="shared" si="83"/>
        <v/>
      </c>
      <c r="X219" s="53" t="str">
        <f t="shared" si="79"/>
        <v/>
      </c>
      <c r="Z219" s="54">
        <f>RANK(M219,$M$3:$M$502,0)+COUNTIF($M$3:M219,M219)-1</f>
        <v>217</v>
      </c>
      <c r="AA219" s="44">
        <v>217</v>
      </c>
      <c r="AB219" s="44">
        <f t="shared" si="84"/>
        <v>217</v>
      </c>
      <c r="AC219" s="44" t="str">
        <f t="shared" si="85"/>
        <v/>
      </c>
      <c r="AD219" s="44"/>
      <c r="AE219" s="44" t="str">
        <f t="shared" si="86"/>
        <v/>
      </c>
      <c r="AF219" s="44" t="str">
        <f t="shared" si="87"/>
        <v/>
      </c>
      <c r="AH219" s="44" t="str">
        <f t="shared" si="90"/>
        <v/>
      </c>
      <c r="AJ219" s="44" t="str">
        <f>IF('Birding Tally List'!E226="", "", 'Birding Tally List'!E226)</f>
        <v/>
      </c>
      <c r="AV219" s="93" t="str">
        <f>IF('Birding Tally List'!F226="", "", 'Birding Tally List'!F226)</f>
        <v/>
      </c>
      <c r="AW219" s="93" t="str">
        <f t="shared" si="88"/>
        <v/>
      </c>
      <c r="AX219" s="119" t="str">
        <f t="shared" si="91"/>
        <v/>
      </c>
      <c r="AY219" s="120" t="str">
        <f t="shared" si="92"/>
        <v/>
      </c>
      <c r="AZ219" s="120" t="str">
        <f t="shared" si="93"/>
        <v/>
      </c>
      <c r="BA219" s="120" t="str">
        <f t="shared" si="94"/>
        <v/>
      </c>
      <c r="BB219" s="120" t="str">
        <f t="shared" si="95"/>
        <v/>
      </c>
      <c r="BC219" s="120" t="str">
        <f t="shared" si="96"/>
        <v/>
      </c>
      <c r="BD219" s="120" t="str">
        <f t="shared" si="97"/>
        <v/>
      </c>
      <c r="BE219" s="129" t="str">
        <f t="shared" si="89"/>
        <v/>
      </c>
      <c r="BF219" s="120"/>
      <c r="BG219" s="129" t="str">
        <f>IFERROR(RANK(BE219,$BE$3:$BE$502,0)+COUNTIF($BE$3:BE219,BE219)-1, "")</f>
        <v/>
      </c>
    </row>
    <row r="220" spans="1:59" x14ac:dyDescent="0.25">
      <c r="A220" s="44">
        <v>218</v>
      </c>
      <c r="B220" s="32" t="str">
        <f>IF('Birding Tally List'!D227="", "", 'Birding Tally List'!D227)</f>
        <v/>
      </c>
      <c r="C220" s="45">
        <f>IF('Birding Tally List'!G227="", 0, 'Birding Tally List'!G227)</f>
        <v>0</v>
      </c>
      <c r="D220" s="46">
        <f>IF('Birding Tally List'!H227="", 0, 'Birding Tally List'!H227)</f>
        <v>0</v>
      </c>
      <c r="E220" s="46">
        <f>IF('Birding Tally List'!I227="", 0, 'Birding Tally List'!I227)</f>
        <v>0</v>
      </c>
      <c r="F220" s="46">
        <f>IF('Birding Tally List'!J227="", 0, 'Birding Tally List'!J227)</f>
        <v>0</v>
      </c>
      <c r="G220" s="46">
        <f>IF('Birding Tally List'!K227="", 0, 'Birding Tally List'!K227)</f>
        <v>0</v>
      </c>
      <c r="H220" s="46">
        <f>IF('Birding Tally List'!L227="", 0, 'Birding Tally List'!L227)</f>
        <v>0</v>
      </c>
      <c r="I220" s="47">
        <f>IF('Birding Tally List'!M227="", 0, 'Birding Tally List'!M227)</f>
        <v>0</v>
      </c>
      <c r="J220" s="48">
        <f t="shared" si="80"/>
        <v>0</v>
      </c>
      <c r="L220" s="49" t="str">
        <f t="shared" si="81"/>
        <v/>
      </c>
      <c r="M220" s="48">
        <f t="shared" si="82"/>
        <v>0</v>
      </c>
      <c r="W220" s="52" t="str">
        <f t="shared" si="83"/>
        <v/>
      </c>
      <c r="X220" s="53" t="str">
        <f t="shared" si="79"/>
        <v/>
      </c>
      <c r="Z220" s="54">
        <f>RANK(M220,$M$3:$M$502,0)+COUNTIF($M$3:M220,M220)-1</f>
        <v>218</v>
      </c>
      <c r="AA220" s="44">
        <v>218</v>
      </c>
      <c r="AB220" s="44">
        <f t="shared" si="84"/>
        <v>218</v>
      </c>
      <c r="AC220" s="44" t="str">
        <f t="shared" si="85"/>
        <v/>
      </c>
      <c r="AD220" s="44"/>
      <c r="AE220" s="44" t="str">
        <f t="shared" si="86"/>
        <v/>
      </c>
      <c r="AF220" s="44" t="str">
        <f t="shared" si="87"/>
        <v/>
      </c>
      <c r="AH220" s="44" t="str">
        <f t="shared" si="90"/>
        <v/>
      </c>
      <c r="AJ220" s="44" t="str">
        <f>IF('Birding Tally List'!E227="", "", 'Birding Tally List'!E227)</f>
        <v/>
      </c>
      <c r="AV220" s="93" t="str">
        <f>IF('Birding Tally List'!F227="", "", 'Birding Tally List'!F227)</f>
        <v/>
      </c>
      <c r="AW220" s="93" t="str">
        <f t="shared" si="88"/>
        <v/>
      </c>
      <c r="AX220" s="119" t="str">
        <f t="shared" si="91"/>
        <v/>
      </c>
      <c r="AY220" s="120" t="str">
        <f t="shared" si="92"/>
        <v/>
      </c>
      <c r="AZ220" s="120" t="str">
        <f t="shared" si="93"/>
        <v/>
      </c>
      <c r="BA220" s="120" t="str">
        <f t="shared" si="94"/>
        <v/>
      </c>
      <c r="BB220" s="120" t="str">
        <f t="shared" si="95"/>
        <v/>
      </c>
      <c r="BC220" s="120" t="str">
        <f t="shared" si="96"/>
        <v/>
      </c>
      <c r="BD220" s="120" t="str">
        <f t="shared" si="97"/>
        <v/>
      </c>
      <c r="BE220" s="129" t="str">
        <f t="shared" si="89"/>
        <v/>
      </c>
      <c r="BF220" s="120"/>
      <c r="BG220" s="129" t="str">
        <f>IFERROR(RANK(BE220,$BE$3:$BE$502,0)+COUNTIF($BE$3:BE220,BE220)-1, "")</f>
        <v/>
      </c>
    </row>
    <row r="221" spans="1:59" x14ac:dyDescent="0.25">
      <c r="A221" s="44">
        <v>219</v>
      </c>
      <c r="B221" s="32" t="str">
        <f>IF('Birding Tally List'!D228="", "", 'Birding Tally List'!D228)</f>
        <v/>
      </c>
      <c r="C221" s="45">
        <f>IF('Birding Tally List'!G228="", 0, 'Birding Tally List'!G228)</f>
        <v>0</v>
      </c>
      <c r="D221" s="46">
        <f>IF('Birding Tally List'!H228="", 0, 'Birding Tally List'!H228)</f>
        <v>0</v>
      </c>
      <c r="E221" s="46">
        <f>IF('Birding Tally List'!I228="", 0, 'Birding Tally List'!I228)</f>
        <v>0</v>
      </c>
      <c r="F221" s="46">
        <f>IF('Birding Tally List'!J228="", 0, 'Birding Tally List'!J228)</f>
        <v>0</v>
      </c>
      <c r="G221" s="46">
        <f>IF('Birding Tally List'!K228="", 0, 'Birding Tally List'!K228)</f>
        <v>0</v>
      </c>
      <c r="H221" s="46">
        <f>IF('Birding Tally List'!L228="", 0, 'Birding Tally List'!L228)</f>
        <v>0</v>
      </c>
      <c r="I221" s="47">
        <f>IF('Birding Tally List'!M228="", 0, 'Birding Tally List'!M228)</f>
        <v>0</v>
      </c>
      <c r="J221" s="48">
        <f t="shared" si="80"/>
        <v>0</v>
      </c>
      <c r="L221" s="49" t="str">
        <f t="shared" si="81"/>
        <v/>
      </c>
      <c r="M221" s="48">
        <f t="shared" si="82"/>
        <v>0</v>
      </c>
      <c r="W221" s="52" t="str">
        <f t="shared" si="83"/>
        <v/>
      </c>
      <c r="X221" s="53" t="str">
        <f t="shared" si="79"/>
        <v/>
      </c>
      <c r="Z221" s="54">
        <f>RANK(M221,$M$3:$M$502,0)+COUNTIF($M$3:M221,M221)-1</f>
        <v>219</v>
      </c>
      <c r="AA221" s="44">
        <v>219</v>
      </c>
      <c r="AB221" s="44">
        <f t="shared" si="84"/>
        <v>219</v>
      </c>
      <c r="AC221" s="44" t="str">
        <f t="shared" si="85"/>
        <v/>
      </c>
      <c r="AD221" s="44"/>
      <c r="AE221" s="44" t="str">
        <f t="shared" si="86"/>
        <v/>
      </c>
      <c r="AF221" s="44" t="str">
        <f t="shared" si="87"/>
        <v/>
      </c>
      <c r="AH221" s="44" t="str">
        <f t="shared" si="90"/>
        <v/>
      </c>
      <c r="AJ221" s="44" t="str">
        <f>IF('Birding Tally List'!E228="", "", 'Birding Tally List'!E228)</f>
        <v/>
      </c>
      <c r="AV221" s="93" t="str">
        <f>IF('Birding Tally List'!F228="", "", 'Birding Tally List'!F228)</f>
        <v/>
      </c>
      <c r="AW221" s="93" t="str">
        <f t="shared" si="88"/>
        <v/>
      </c>
      <c r="AX221" s="119" t="str">
        <f t="shared" si="91"/>
        <v/>
      </c>
      <c r="AY221" s="120" t="str">
        <f t="shared" si="92"/>
        <v/>
      </c>
      <c r="AZ221" s="120" t="str">
        <f t="shared" si="93"/>
        <v/>
      </c>
      <c r="BA221" s="120" t="str">
        <f t="shared" si="94"/>
        <v/>
      </c>
      <c r="BB221" s="120" t="str">
        <f t="shared" si="95"/>
        <v/>
      </c>
      <c r="BC221" s="120" t="str">
        <f t="shared" si="96"/>
        <v/>
      </c>
      <c r="BD221" s="120" t="str">
        <f t="shared" si="97"/>
        <v/>
      </c>
      <c r="BE221" s="129" t="str">
        <f t="shared" si="89"/>
        <v/>
      </c>
      <c r="BF221" s="120"/>
      <c r="BG221" s="129" t="str">
        <f>IFERROR(RANK(BE221,$BE$3:$BE$502,0)+COUNTIF($BE$3:BE221,BE221)-1, "")</f>
        <v/>
      </c>
    </row>
    <row r="222" spans="1:59" x14ac:dyDescent="0.25">
      <c r="A222" s="44">
        <v>220</v>
      </c>
      <c r="B222" s="32" t="str">
        <f>IF('Birding Tally List'!D229="", "", 'Birding Tally List'!D229)</f>
        <v/>
      </c>
      <c r="C222" s="45">
        <f>IF('Birding Tally List'!G229="", 0, 'Birding Tally List'!G229)</f>
        <v>0</v>
      </c>
      <c r="D222" s="46">
        <f>IF('Birding Tally List'!H229="", 0, 'Birding Tally List'!H229)</f>
        <v>0</v>
      </c>
      <c r="E222" s="46">
        <f>IF('Birding Tally List'!I229="", 0, 'Birding Tally List'!I229)</f>
        <v>0</v>
      </c>
      <c r="F222" s="46">
        <f>IF('Birding Tally List'!J229="", 0, 'Birding Tally List'!J229)</f>
        <v>0</v>
      </c>
      <c r="G222" s="46">
        <f>IF('Birding Tally List'!K229="", 0, 'Birding Tally List'!K229)</f>
        <v>0</v>
      </c>
      <c r="H222" s="46">
        <f>IF('Birding Tally List'!L229="", 0, 'Birding Tally List'!L229)</f>
        <v>0</v>
      </c>
      <c r="I222" s="47">
        <f>IF('Birding Tally List'!M229="", 0, 'Birding Tally List'!M229)</f>
        <v>0</v>
      </c>
      <c r="J222" s="48">
        <f t="shared" si="80"/>
        <v>0</v>
      </c>
      <c r="L222" s="49" t="str">
        <f t="shared" si="81"/>
        <v/>
      </c>
      <c r="M222" s="48">
        <f t="shared" si="82"/>
        <v>0</v>
      </c>
      <c r="W222" s="52" t="str">
        <f t="shared" si="83"/>
        <v/>
      </c>
      <c r="X222" s="53" t="str">
        <f t="shared" si="79"/>
        <v/>
      </c>
      <c r="Z222" s="54">
        <f>RANK(M222,$M$3:$M$502,0)+COUNTIF($M$3:M222,M222)-1</f>
        <v>220</v>
      </c>
      <c r="AA222" s="44">
        <v>220</v>
      </c>
      <c r="AB222" s="44">
        <f t="shared" si="84"/>
        <v>220</v>
      </c>
      <c r="AC222" s="44" t="str">
        <f t="shared" si="85"/>
        <v/>
      </c>
      <c r="AD222" s="44"/>
      <c r="AE222" s="44" t="str">
        <f t="shared" si="86"/>
        <v/>
      </c>
      <c r="AF222" s="44" t="str">
        <f t="shared" si="87"/>
        <v/>
      </c>
      <c r="AH222" s="44" t="str">
        <f t="shared" si="90"/>
        <v/>
      </c>
      <c r="AJ222" s="44" t="str">
        <f>IF('Birding Tally List'!E229="", "", 'Birding Tally List'!E229)</f>
        <v/>
      </c>
      <c r="AV222" s="93" t="str">
        <f>IF('Birding Tally List'!F229="", "", 'Birding Tally List'!F229)</f>
        <v/>
      </c>
      <c r="AW222" s="93" t="str">
        <f t="shared" si="88"/>
        <v/>
      </c>
      <c r="AX222" s="119" t="str">
        <f t="shared" si="91"/>
        <v/>
      </c>
      <c r="AY222" s="120" t="str">
        <f t="shared" si="92"/>
        <v/>
      </c>
      <c r="AZ222" s="120" t="str">
        <f t="shared" si="93"/>
        <v/>
      </c>
      <c r="BA222" s="120" t="str">
        <f t="shared" si="94"/>
        <v/>
      </c>
      <c r="BB222" s="120" t="str">
        <f t="shared" si="95"/>
        <v/>
      </c>
      <c r="BC222" s="120" t="str">
        <f t="shared" si="96"/>
        <v/>
      </c>
      <c r="BD222" s="120" t="str">
        <f t="shared" si="97"/>
        <v/>
      </c>
      <c r="BE222" s="129" t="str">
        <f t="shared" si="89"/>
        <v/>
      </c>
      <c r="BF222" s="120"/>
      <c r="BG222" s="129" t="str">
        <f>IFERROR(RANK(BE222,$BE$3:$BE$502,0)+COUNTIF($BE$3:BE222,BE222)-1, "")</f>
        <v/>
      </c>
    </row>
    <row r="223" spans="1:59" x14ac:dyDescent="0.25">
      <c r="A223" s="44">
        <v>221</v>
      </c>
      <c r="B223" s="32" t="str">
        <f>IF('Birding Tally List'!D230="", "", 'Birding Tally List'!D230)</f>
        <v/>
      </c>
      <c r="C223" s="45">
        <f>IF('Birding Tally List'!G230="", 0, 'Birding Tally List'!G230)</f>
        <v>0</v>
      </c>
      <c r="D223" s="46">
        <f>IF('Birding Tally List'!H230="", 0, 'Birding Tally List'!H230)</f>
        <v>0</v>
      </c>
      <c r="E223" s="46">
        <f>IF('Birding Tally List'!I230="", 0, 'Birding Tally List'!I230)</f>
        <v>0</v>
      </c>
      <c r="F223" s="46">
        <f>IF('Birding Tally List'!J230="", 0, 'Birding Tally List'!J230)</f>
        <v>0</v>
      </c>
      <c r="G223" s="46">
        <f>IF('Birding Tally List'!K230="", 0, 'Birding Tally List'!K230)</f>
        <v>0</v>
      </c>
      <c r="H223" s="46">
        <f>IF('Birding Tally List'!L230="", 0, 'Birding Tally List'!L230)</f>
        <v>0</v>
      </c>
      <c r="I223" s="47">
        <f>IF('Birding Tally List'!M230="", 0, 'Birding Tally List'!M230)</f>
        <v>0</v>
      </c>
      <c r="J223" s="48">
        <f t="shared" si="80"/>
        <v>0</v>
      </c>
      <c r="L223" s="49" t="str">
        <f t="shared" si="81"/>
        <v/>
      </c>
      <c r="M223" s="48">
        <f t="shared" si="82"/>
        <v>0</v>
      </c>
      <c r="W223" s="52" t="str">
        <f t="shared" si="83"/>
        <v/>
      </c>
      <c r="X223" s="53" t="str">
        <f t="shared" si="79"/>
        <v/>
      </c>
      <c r="Z223" s="54">
        <f>RANK(M223,$M$3:$M$502,0)+COUNTIF($M$3:M223,M223)-1</f>
        <v>221</v>
      </c>
      <c r="AA223" s="44">
        <v>221</v>
      </c>
      <c r="AB223" s="44">
        <f t="shared" si="84"/>
        <v>221</v>
      </c>
      <c r="AC223" s="44" t="str">
        <f t="shared" si="85"/>
        <v/>
      </c>
      <c r="AD223" s="44"/>
      <c r="AE223" s="44" t="str">
        <f t="shared" si="86"/>
        <v/>
      </c>
      <c r="AF223" s="44" t="str">
        <f t="shared" si="87"/>
        <v/>
      </c>
      <c r="AH223" s="44" t="str">
        <f t="shared" si="90"/>
        <v/>
      </c>
      <c r="AJ223" s="44" t="str">
        <f>IF('Birding Tally List'!E230="", "", 'Birding Tally List'!E230)</f>
        <v/>
      </c>
      <c r="AV223" s="93" t="str">
        <f>IF('Birding Tally List'!F230="", "", 'Birding Tally List'!F230)</f>
        <v/>
      </c>
      <c r="AW223" s="93" t="str">
        <f t="shared" si="88"/>
        <v/>
      </c>
      <c r="AX223" s="119" t="str">
        <f t="shared" si="91"/>
        <v/>
      </c>
      <c r="AY223" s="120" t="str">
        <f t="shared" si="92"/>
        <v/>
      </c>
      <c r="AZ223" s="120" t="str">
        <f t="shared" si="93"/>
        <v/>
      </c>
      <c r="BA223" s="120" t="str">
        <f t="shared" si="94"/>
        <v/>
      </c>
      <c r="BB223" s="120" t="str">
        <f t="shared" si="95"/>
        <v/>
      </c>
      <c r="BC223" s="120" t="str">
        <f t="shared" si="96"/>
        <v/>
      </c>
      <c r="BD223" s="120" t="str">
        <f t="shared" si="97"/>
        <v/>
      </c>
      <c r="BE223" s="129" t="str">
        <f t="shared" si="89"/>
        <v/>
      </c>
      <c r="BF223" s="120"/>
      <c r="BG223" s="129" t="str">
        <f>IFERROR(RANK(BE223,$BE$3:$BE$502,0)+COUNTIF($BE$3:BE223,BE223)-1, "")</f>
        <v/>
      </c>
    </row>
    <row r="224" spans="1:59" x14ac:dyDescent="0.25">
      <c r="A224" s="44">
        <v>222</v>
      </c>
      <c r="B224" s="32" t="str">
        <f>IF('Birding Tally List'!D231="", "", 'Birding Tally List'!D231)</f>
        <v/>
      </c>
      <c r="C224" s="45">
        <f>IF('Birding Tally List'!G231="", 0, 'Birding Tally List'!G231)</f>
        <v>0</v>
      </c>
      <c r="D224" s="46">
        <f>IF('Birding Tally List'!H231="", 0, 'Birding Tally List'!H231)</f>
        <v>0</v>
      </c>
      <c r="E224" s="46">
        <f>IF('Birding Tally List'!I231="", 0, 'Birding Tally List'!I231)</f>
        <v>0</v>
      </c>
      <c r="F224" s="46">
        <f>IF('Birding Tally List'!J231="", 0, 'Birding Tally List'!J231)</f>
        <v>0</v>
      </c>
      <c r="G224" s="46">
        <f>IF('Birding Tally List'!K231="", 0, 'Birding Tally List'!K231)</f>
        <v>0</v>
      </c>
      <c r="H224" s="46">
        <f>IF('Birding Tally List'!L231="", 0, 'Birding Tally List'!L231)</f>
        <v>0</v>
      </c>
      <c r="I224" s="47">
        <f>IF('Birding Tally List'!M231="", 0, 'Birding Tally List'!M231)</f>
        <v>0</v>
      </c>
      <c r="J224" s="48">
        <f t="shared" si="80"/>
        <v>0</v>
      </c>
      <c r="L224" s="49" t="str">
        <f t="shared" si="81"/>
        <v/>
      </c>
      <c r="M224" s="48">
        <f t="shared" si="82"/>
        <v>0</v>
      </c>
      <c r="W224" s="52" t="str">
        <f t="shared" si="83"/>
        <v/>
      </c>
      <c r="X224" s="53" t="str">
        <f t="shared" si="79"/>
        <v/>
      </c>
      <c r="Z224" s="54">
        <f>RANK(M224,$M$3:$M$502,0)+COUNTIF($M$3:M224,M224)-1</f>
        <v>222</v>
      </c>
      <c r="AA224" s="44">
        <v>222</v>
      </c>
      <c r="AB224" s="44">
        <f t="shared" si="84"/>
        <v>222</v>
      </c>
      <c r="AC224" s="44" t="str">
        <f t="shared" si="85"/>
        <v/>
      </c>
      <c r="AD224" s="44"/>
      <c r="AE224" s="44" t="str">
        <f t="shared" si="86"/>
        <v/>
      </c>
      <c r="AF224" s="44" t="str">
        <f t="shared" si="87"/>
        <v/>
      </c>
      <c r="AH224" s="44" t="str">
        <f t="shared" si="90"/>
        <v/>
      </c>
      <c r="AJ224" s="44" t="str">
        <f>IF('Birding Tally List'!E231="", "", 'Birding Tally List'!E231)</f>
        <v/>
      </c>
      <c r="AV224" s="93" t="str">
        <f>IF('Birding Tally List'!F231="", "", 'Birding Tally List'!F231)</f>
        <v/>
      </c>
      <c r="AW224" s="93" t="str">
        <f t="shared" si="88"/>
        <v/>
      </c>
      <c r="AX224" s="119" t="str">
        <f t="shared" si="91"/>
        <v/>
      </c>
      <c r="AY224" s="120" t="str">
        <f t="shared" si="92"/>
        <v/>
      </c>
      <c r="AZ224" s="120" t="str">
        <f t="shared" si="93"/>
        <v/>
      </c>
      <c r="BA224" s="120" t="str">
        <f t="shared" si="94"/>
        <v/>
      </c>
      <c r="BB224" s="120" t="str">
        <f t="shared" si="95"/>
        <v/>
      </c>
      <c r="BC224" s="120" t="str">
        <f t="shared" si="96"/>
        <v/>
      </c>
      <c r="BD224" s="120" t="str">
        <f t="shared" si="97"/>
        <v/>
      </c>
      <c r="BE224" s="129" t="str">
        <f t="shared" si="89"/>
        <v/>
      </c>
      <c r="BF224" s="120"/>
      <c r="BG224" s="129" t="str">
        <f>IFERROR(RANK(BE224,$BE$3:$BE$502,0)+COUNTIF($BE$3:BE224,BE224)-1, "")</f>
        <v/>
      </c>
    </row>
    <row r="225" spans="1:59" x14ac:dyDescent="0.25">
      <c r="A225" s="44">
        <v>223</v>
      </c>
      <c r="B225" s="32" t="str">
        <f>IF('Birding Tally List'!D232="", "", 'Birding Tally List'!D232)</f>
        <v/>
      </c>
      <c r="C225" s="45">
        <f>IF('Birding Tally List'!G232="", 0, 'Birding Tally List'!G232)</f>
        <v>0</v>
      </c>
      <c r="D225" s="46">
        <f>IF('Birding Tally List'!H232="", 0, 'Birding Tally List'!H232)</f>
        <v>0</v>
      </c>
      <c r="E225" s="46">
        <f>IF('Birding Tally List'!I232="", 0, 'Birding Tally List'!I232)</f>
        <v>0</v>
      </c>
      <c r="F225" s="46">
        <f>IF('Birding Tally List'!J232="", 0, 'Birding Tally List'!J232)</f>
        <v>0</v>
      </c>
      <c r="G225" s="46">
        <f>IF('Birding Tally List'!K232="", 0, 'Birding Tally List'!K232)</f>
        <v>0</v>
      </c>
      <c r="H225" s="46">
        <f>IF('Birding Tally List'!L232="", 0, 'Birding Tally List'!L232)</f>
        <v>0</v>
      </c>
      <c r="I225" s="47">
        <f>IF('Birding Tally List'!M232="", 0, 'Birding Tally List'!M232)</f>
        <v>0</v>
      </c>
      <c r="J225" s="48">
        <f t="shared" si="80"/>
        <v>0</v>
      </c>
      <c r="L225" s="49" t="str">
        <f t="shared" si="81"/>
        <v/>
      </c>
      <c r="M225" s="48">
        <f t="shared" si="82"/>
        <v>0</v>
      </c>
      <c r="W225" s="52" t="str">
        <f t="shared" si="83"/>
        <v/>
      </c>
      <c r="X225" s="53" t="str">
        <f t="shared" si="79"/>
        <v/>
      </c>
      <c r="Z225" s="54">
        <f>RANK(M225,$M$3:$M$502,0)+COUNTIF($M$3:M225,M225)-1</f>
        <v>223</v>
      </c>
      <c r="AA225" s="44">
        <v>223</v>
      </c>
      <c r="AB225" s="44">
        <f t="shared" si="84"/>
        <v>223</v>
      </c>
      <c r="AC225" s="44" t="str">
        <f t="shared" si="85"/>
        <v/>
      </c>
      <c r="AD225" s="44"/>
      <c r="AE225" s="44" t="str">
        <f t="shared" si="86"/>
        <v/>
      </c>
      <c r="AF225" s="44" t="str">
        <f t="shared" si="87"/>
        <v/>
      </c>
      <c r="AH225" s="44" t="str">
        <f t="shared" si="90"/>
        <v/>
      </c>
      <c r="AJ225" s="44" t="str">
        <f>IF('Birding Tally List'!E232="", "", 'Birding Tally List'!E232)</f>
        <v/>
      </c>
      <c r="AV225" s="93" t="str">
        <f>IF('Birding Tally List'!F232="", "", 'Birding Tally List'!F232)</f>
        <v/>
      </c>
      <c r="AW225" s="93" t="str">
        <f t="shared" si="88"/>
        <v/>
      </c>
      <c r="AX225" s="119" t="str">
        <f t="shared" si="91"/>
        <v/>
      </c>
      <c r="AY225" s="120" t="str">
        <f t="shared" si="92"/>
        <v/>
      </c>
      <c r="AZ225" s="120" t="str">
        <f t="shared" si="93"/>
        <v/>
      </c>
      <c r="BA225" s="120" t="str">
        <f t="shared" si="94"/>
        <v/>
      </c>
      <c r="BB225" s="120" t="str">
        <f t="shared" si="95"/>
        <v/>
      </c>
      <c r="BC225" s="120" t="str">
        <f t="shared" si="96"/>
        <v/>
      </c>
      <c r="BD225" s="120" t="str">
        <f t="shared" si="97"/>
        <v/>
      </c>
      <c r="BE225" s="129" t="str">
        <f t="shared" si="89"/>
        <v/>
      </c>
      <c r="BF225" s="120"/>
      <c r="BG225" s="129" t="str">
        <f>IFERROR(RANK(BE225,$BE$3:$BE$502,0)+COUNTIF($BE$3:BE225,BE225)-1, "")</f>
        <v/>
      </c>
    </row>
    <row r="226" spans="1:59" x14ac:dyDescent="0.25">
      <c r="A226" s="44">
        <v>224</v>
      </c>
      <c r="B226" s="32" t="str">
        <f>IF('Birding Tally List'!D233="", "", 'Birding Tally List'!D233)</f>
        <v/>
      </c>
      <c r="C226" s="45">
        <f>IF('Birding Tally List'!G233="", 0, 'Birding Tally List'!G233)</f>
        <v>0</v>
      </c>
      <c r="D226" s="46">
        <f>IF('Birding Tally List'!H233="", 0, 'Birding Tally List'!H233)</f>
        <v>0</v>
      </c>
      <c r="E226" s="46">
        <f>IF('Birding Tally List'!I233="", 0, 'Birding Tally List'!I233)</f>
        <v>0</v>
      </c>
      <c r="F226" s="46">
        <f>IF('Birding Tally List'!J233="", 0, 'Birding Tally List'!J233)</f>
        <v>0</v>
      </c>
      <c r="G226" s="46">
        <f>IF('Birding Tally List'!K233="", 0, 'Birding Tally List'!K233)</f>
        <v>0</v>
      </c>
      <c r="H226" s="46">
        <f>IF('Birding Tally List'!L233="", 0, 'Birding Tally List'!L233)</f>
        <v>0</v>
      </c>
      <c r="I226" s="47">
        <f>IF('Birding Tally List'!M233="", 0, 'Birding Tally List'!M233)</f>
        <v>0</v>
      </c>
      <c r="J226" s="48">
        <f t="shared" si="80"/>
        <v>0</v>
      </c>
      <c r="L226" s="49" t="str">
        <f t="shared" si="81"/>
        <v/>
      </c>
      <c r="M226" s="48">
        <f t="shared" si="82"/>
        <v>0</v>
      </c>
      <c r="W226" s="52" t="str">
        <f t="shared" si="83"/>
        <v/>
      </c>
      <c r="X226" s="53" t="str">
        <f t="shared" si="79"/>
        <v/>
      </c>
      <c r="Z226" s="54">
        <f>RANK(M226,$M$3:$M$502,0)+COUNTIF($M$3:M226,M226)-1</f>
        <v>224</v>
      </c>
      <c r="AA226" s="44">
        <v>224</v>
      </c>
      <c r="AB226" s="44">
        <f t="shared" si="84"/>
        <v>224</v>
      </c>
      <c r="AC226" s="44" t="str">
        <f t="shared" si="85"/>
        <v/>
      </c>
      <c r="AD226" s="44"/>
      <c r="AE226" s="44" t="str">
        <f t="shared" si="86"/>
        <v/>
      </c>
      <c r="AF226" s="44" t="str">
        <f t="shared" si="87"/>
        <v/>
      </c>
      <c r="AH226" s="44" t="str">
        <f t="shared" si="90"/>
        <v/>
      </c>
      <c r="AJ226" s="44" t="str">
        <f>IF('Birding Tally List'!E233="", "", 'Birding Tally List'!E233)</f>
        <v/>
      </c>
      <c r="AV226" s="93" t="str">
        <f>IF('Birding Tally List'!F233="", "", 'Birding Tally List'!F233)</f>
        <v/>
      </c>
      <c r="AW226" s="93" t="str">
        <f t="shared" si="88"/>
        <v/>
      </c>
      <c r="AX226" s="119" t="str">
        <f t="shared" si="91"/>
        <v/>
      </c>
      <c r="AY226" s="120" t="str">
        <f t="shared" si="92"/>
        <v/>
      </c>
      <c r="AZ226" s="120" t="str">
        <f t="shared" si="93"/>
        <v/>
      </c>
      <c r="BA226" s="120" t="str">
        <f t="shared" si="94"/>
        <v/>
      </c>
      <c r="BB226" s="120" t="str">
        <f t="shared" si="95"/>
        <v/>
      </c>
      <c r="BC226" s="120" t="str">
        <f t="shared" si="96"/>
        <v/>
      </c>
      <c r="BD226" s="120" t="str">
        <f t="shared" si="97"/>
        <v/>
      </c>
      <c r="BE226" s="129" t="str">
        <f t="shared" si="89"/>
        <v/>
      </c>
      <c r="BF226" s="120"/>
      <c r="BG226" s="129" t="str">
        <f>IFERROR(RANK(BE226,$BE$3:$BE$502,0)+COUNTIF($BE$3:BE226,BE226)-1, "")</f>
        <v/>
      </c>
    </row>
    <row r="227" spans="1:59" x14ac:dyDescent="0.25">
      <c r="A227" s="44">
        <v>225</v>
      </c>
      <c r="B227" s="32" t="str">
        <f>IF('Birding Tally List'!D234="", "", 'Birding Tally List'!D234)</f>
        <v/>
      </c>
      <c r="C227" s="45">
        <f>IF('Birding Tally List'!G234="", 0, 'Birding Tally List'!G234)</f>
        <v>0</v>
      </c>
      <c r="D227" s="46">
        <f>IF('Birding Tally List'!H234="", 0, 'Birding Tally List'!H234)</f>
        <v>0</v>
      </c>
      <c r="E227" s="46">
        <f>IF('Birding Tally List'!I234="", 0, 'Birding Tally List'!I234)</f>
        <v>0</v>
      </c>
      <c r="F227" s="46">
        <f>IF('Birding Tally List'!J234="", 0, 'Birding Tally List'!J234)</f>
        <v>0</v>
      </c>
      <c r="G227" s="46">
        <f>IF('Birding Tally List'!K234="", 0, 'Birding Tally List'!K234)</f>
        <v>0</v>
      </c>
      <c r="H227" s="46">
        <f>IF('Birding Tally List'!L234="", 0, 'Birding Tally List'!L234)</f>
        <v>0</v>
      </c>
      <c r="I227" s="47">
        <f>IF('Birding Tally List'!M234="", 0, 'Birding Tally List'!M234)</f>
        <v>0</v>
      </c>
      <c r="J227" s="48">
        <f t="shared" si="80"/>
        <v>0</v>
      </c>
      <c r="L227" s="49" t="str">
        <f t="shared" si="81"/>
        <v/>
      </c>
      <c r="M227" s="48">
        <f t="shared" si="82"/>
        <v>0</v>
      </c>
      <c r="W227" s="52" t="str">
        <f t="shared" si="83"/>
        <v/>
      </c>
      <c r="X227" s="53" t="str">
        <f t="shared" si="79"/>
        <v/>
      </c>
      <c r="Z227" s="54">
        <f>RANK(M227,$M$3:$M$502,0)+COUNTIF($M$3:M227,M227)-1</f>
        <v>225</v>
      </c>
      <c r="AA227" s="44">
        <v>225</v>
      </c>
      <c r="AB227" s="44">
        <f t="shared" si="84"/>
        <v>225</v>
      </c>
      <c r="AC227" s="44" t="str">
        <f t="shared" si="85"/>
        <v/>
      </c>
      <c r="AD227" s="44"/>
      <c r="AE227" s="44" t="str">
        <f t="shared" si="86"/>
        <v/>
      </c>
      <c r="AF227" s="44" t="str">
        <f t="shared" si="87"/>
        <v/>
      </c>
      <c r="AH227" s="44" t="str">
        <f t="shared" si="90"/>
        <v/>
      </c>
      <c r="AJ227" s="44" t="str">
        <f>IF('Birding Tally List'!E234="", "", 'Birding Tally List'!E234)</f>
        <v/>
      </c>
      <c r="AV227" s="93" t="str">
        <f>IF('Birding Tally List'!F234="", "", 'Birding Tally List'!F234)</f>
        <v/>
      </c>
      <c r="AW227" s="93" t="str">
        <f t="shared" si="88"/>
        <v/>
      </c>
      <c r="AX227" s="119" t="str">
        <f t="shared" si="91"/>
        <v/>
      </c>
      <c r="AY227" s="120" t="str">
        <f t="shared" si="92"/>
        <v/>
      </c>
      <c r="AZ227" s="120" t="str">
        <f t="shared" si="93"/>
        <v/>
      </c>
      <c r="BA227" s="120" t="str">
        <f t="shared" si="94"/>
        <v/>
      </c>
      <c r="BB227" s="120" t="str">
        <f t="shared" si="95"/>
        <v/>
      </c>
      <c r="BC227" s="120" t="str">
        <f t="shared" si="96"/>
        <v/>
      </c>
      <c r="BD227" s="120" t="str">
        <f t="shared" si="97"/>
        <v/>
      </c>
      <c r="BE227" s="129" t="str">
        <f t="shared" si="89"/>
        <v/>
      </c>
      <c r="BF227" s="120"/>
      <c r="BG227" s="129" t="str">
        <f>IFERROR(RANK(BE227,$BE$3:$BE$502,0)+COUNTIF($BE$3:BE227,BE227)-1, "")</f>
        <v/>
      </c>
    </row>
    <row r="228" spans="1:59" x14ac:dyDescent="0.25">
      <c r="A228" s="44">
        <v>226</v>
      </c>
      <c r="B228" s="32" t="str">
        <f>IF('Birding Tally List'!D235="", "", 'Birding Tally List'!D235)</f>
        <v/>
      </c>
      <c r="C228" s="45">
        <f>IF('Birding Tally List'!G235="", 0, 'Birding Tally List'!G235)</f>
        <v>0</v>
      </c>
      <c r="D228" s="46">
        <f>IF('Birding Tally List'!H235="", 0, 'Birding Tally List'!H235)</f>
        <v>0</v>
      </c>
      <c r="E228" s="46">
        <f>IF('Birding Tally List'!I235="", 0, 'Birding Tally List'!I235)</f>
        <v>0</v>
      </c>
      <c r="F228" s="46">
        <f>IF('Birding Tally List'!J235="", 0, 'Birding Tally List'!J235)</f>
        <v>0</v>
      </c>
      <c r="G228" s="46">
        <f>IF('Birding Tally List'!K235="", 0, 'Birding Tally List'!K235)</f>
        <v>0</v>
      </c>
      <c r="H228" s="46">
        <f>IF('Birding Tally List'!L235="", 0, 'Birding Tally List'!L235)</f>
        <v>0</v>
      </c>
      <c r="I228" s="47">
        <f>IF('Birding Tally List'!M235="", 0, 'Birding Tally List'!M235)</f>
        <v>0</v>
      </c>
      <c r="J228" s="48">
        <f t="shared" si="80"/>
        <v>0</v>
      </c>
      <c r="L228" s="49" t="str">
        <f t="shared" si="81"/>
        <v/>
      </c>
      <c r="M228" s="48">
        <f t="shared" si="82"/>
        <v>0</v>
      </c>
      <c r="W228" s="52" t="str">
        <f t="shared" si="83"/>
        <v/>
      </c>
      <c r="X228" s="53" t="str">
        <f t="shared" si="79"/>
        <v/>
      </c>
      <c r="Z228" s="54">
        <f>RANK(M228,$M$3:$M$502,0)+COUNTIF($M$3:M228,M228)-1</f>
        <v>226</v>
      </c>
      <c r="AA228" s="44">
        <v>226</v>
      </c>
      <c r="AB228" s="44">
        <f t="shared" si="84"/>
        <v>226</v>
      </c>
      <c r="AC228" s="44" t="str">
        <f t="shared" si="85"/>
        <v/>
      </c>
      <c r="AD228" s="44"/>
      <c r="AE228" s="44" t="str">
        <f t="shared" si="86"/>
        <v/>
      </c>
      <c r="AF228" s="44" t="str">
        <f t="shared" si="87"/>
        <v/>
      </c>
      <c r="AH228" s="44" t="str">
        <f t="shared" si="90"/>
        <v/>
      </c>
      <c r="AJ228" s="44" t="str">
        <f>IF('Birding Tally List'!E235="", "", 'Birding Tally List'!E235)</f>
        <v/>
      </c>
      <c r="AV228" s="93" t="str">
        <f>IF('Birding Tally List'!F235="", "", 'Birding Tally List'!F235)</f>
        <v/>
      </c>
      <c r="AW228" s="93" t="str">
        <f t="shared" si="88"/>
        <v/>
      </c>
      <c r="AX228" s="119" t="str">
        <f t="shared" si="91"/>
        <v/>
      </c>
      <c r="AY228" s="120" t="str">
        <f t="shared" si="92"/>
        <v/>
      </c>
      <c r="AZ228" s="120" t="str">
        <f t="shared" si="93"/>
        <v/>
      </c>
      <c r="BA228" s="120" t="str">
        <f t="shared" si="94"/>
        <v/>
      </c>
      <c r="BB228" s="120" t="str">
        <f t="shared" si="95"/>
        <v/>
      </c>
      <c r="BC228" s="120" t="str">
        <f t="shared" si="96"/>
        <v/>
      </c>
      <c r="BD228" s="120" t="str">
        <f t="shared" si="97"/>
        <v/>
      </c>
      <c r="BE228" s="129" t="str">
        <f t="shared" si="89"/>
        <v/>
      </c>
      <c r="BF228" s="120"/>
      <c r="BG228" s="129" t="str">
        <f>IFERROR(RANK(BE228,$BE$3:$BE$502,0)+COUNTIF($BE$3:BE228,BE228)-1, "")</f>
        <v/>
      </c>
    </row>
    <row r="229" spans="1:59" x14ac:dyDescent="0.25">
      <c r="A229" s="44">
        <v>227</v>
      </c>
      <c r="B229" s="32" t="str">
        <f>IF('Birding Tally List'!D236="", "", 'Birding Tally List'!D236)</f>
        <v/>
      </c>
      <c r="C229" s="45">
        <f>IF('Birding Tally List'!G236="", 0, 'Birding Tally List'!G236)</f>
        <v>0</v>
      </c>
      <c r="D229" s="46">
        <f>IF('Birding Tally List'!H236="", 0, 'Birding Tally List'!H236)</f>
        <v>0</v>
      </c>
      <c r="E229" s="46">
        <f>IF('Birding Tally List'!I236="", 0, 'Birding Tally List'!I236)</f>
        <v>0</v>
      </c>
      <c r="F229" s="46">
        <f>IF('Birding Tally List'!J236="", 0, 'Birding Tally List'!J236)</f>
        <v>0</v>
      </c>
      <c r="G229" s="46">
        <f>IF('Birding Tally List'!K236="", 0, 'Birding Tally List'!K236)</f>
        <v>0</v>
      </c>
      <c r="H229" s="46">
        <f>IF('Birding Tally List'!L236="", 0, 'Birding Tally List'!L236)</f>
        <v>0</v>
      </c>
      <c r="I229" s="47">
        <f>IF('Birding Tally List'!M236="", 0, 'Birding Tally List'!M236)</f>
        <v>0</v>
      </c>
      <c r="J229" s="48">
        <f t="shared" si="80"/>
        <v>0</v>
      </c>
      <c r="L229" s="49" t="str">
        <f t="shared" si="81"/>
        <v/>
      </c>
      <c r="M229" s="48">
        <f t="shared" si="82"/>
        <v>0</v>
      </c>
      <c r="W229" s="52" t="str">
        <f t="shared" si="83"/>
        <v/>
      </c>
      <c r="X229" s="53" t="str">
        <f t="shared" si="79"/>
        <v/>
      </c>
      <c r="Z229" s="54">
        <f>RANK(M229,$M$3:$M$502,0)+COUNTIF($M$3:M229,M229)-1</f>
        <v>227</v>
      </c>
      <c r="AA229" s="44">
        <v>227</v>
      </c>
      <c r="AB229" s="44">
        <f t="shared" si="84"/>
        <v>227</v>
      </c>
      <c r="AC229" s="44" t="str">
        <f t="shared" si="85"/>
        <v/>
      </c>
      <c r="AD229" s="44"/>
      <c r="AE229" s="44" t="str">
        <f t="shared" si="86"/>
        <v/>
      </c>
      <c r="AF229" s="44" t="str">
        <f t="shared" si="87"/>
        <v/>
      </c>
      <c r="AH229" s="44" t="str">
        <f t="shared" si="90"/>
        <v/>
      </c>
      <c r="AJ229" s="44" t="str">
        <f>IF('Birding Tally List'!E236="", "", 'Birding Tally List'!E236)</f>
        <v/>
      </c>
      <c r="AV229" s="93" t="str">
        <f>IF('Birding Tally List'!F236="", "", 'Birding Tally List'!F236)</f>
        <v/>
      </c>
      <c r="AW229" s="93" t="str">
        <f t="shared" si="88"/>
        <v/>
      </c>
      <c r="AX229" s="119" t="str">
        <f t="shared" si="91"/>
        <v/>
      </c>
      <c r="AY229" s="120" t="str">
        <f t="shared" si="92"/>
        <v/>
      </c>
      <c r="AZ229" s="120" t="str">
        <f t="shared" si="93"/>
        <v/>
      </c>
      <c r="BA229" s="120" t="str">
        <f t="shared" si="94"/>
        <v/>
      </c>
      <c r="BB229" s="120" t="str">
        <f t="shared" si="95"/>
        <v/>
      </c>
      <c r="BC229" s="120" t="str">
        <f t="shared" si="96"/>
        <v/>
      </c>
      <c r="BD229" s="120" t="str">
        <f t="shared" si="97"/>
        <v/>
      </c>
      <c r="BE229" s="129" t="str">
        <f t="shared" si="89"/>
        <v/>
      </c>
      <c r="BF229" s="120"/>
      <c r="BG229" s="129" t="str">
        <f>IFERROR(RANK(BE229,$BE$3:$BE$502,0)+COUNTIF($BE$3:BE229,BE229)-1, "")</f>
        <v/>
      </c>
    </row>
    <row r="230" spans="1:59" x14ac:dyDescent="0.25">
      <c r="A230" s="44">
        <v>228</v>
      </c>
      <c r="B230" s="32" t="str">
        <f>IF('Birding Tally List'!D237="", "", 'Birding Tally List'!D237)</f>
        <v/>
      </c>
      <c r="C230" s="45">
        <f>IF('Birding Tally List'!G237="", 0, 'Birding Tally List'!G237)</f>
        <v>0</v>
      </c>
      <c r="D230" s="46">
        <f>IF('Birding Tally List'!H237="", 0, 'Birding Tally List'!H237)</f>
        <v>0</v>
      </c>
      <c r="E230" s="46">
        <f>IF('Birding Tally List'!I237="", 0, 'Birding Tally List'!I237)</f>
        <v>0</v>
      </c>
      <c r="F230" s="46">
        <f>IF('Birding Tally List'!J237="", 0, 'Birding Tally List'!J237)</f>
        <v>0</v>
      </c>
      <c r="G230" s="46">
        <f>IF('Birding Tally List'!K237="", 0, 'Birding Tally List'!K237)</f>
        <v>0</v>
      </c>
      <c r="H230" s="46">
        <f>IF('Birding Tally List'!L237="", 0, 'Birding Tally List'!L237)</f>
        <v>0</v>
      </c>
      <c r="I230" s="47">
        <f>IF('Birding Tally List'!M237="", 0, 'Birding Tally List'!M237)</f>
        <v>0</v>
      </c>
      <c r="J230" s="48">
        <f t="shared" si="80"/>
        <v>0</v>
      </c>
      <c r="L230" s="49" t="str">
        <f t="shared" si="81"/>
        <v/>
      </c>
      <c r="M230" s="48">
        <f t="shared" si="82"/>
        <v>0</v>
      </c>
      <c r="W230" s="52" t="str">
        <f t="shared" si="83"/>
        <v/>
      </c>
      <c r="X230" s="53" t="str">
        <f t="shared" si="79"/>
        <v/>
      </c>
      <c r="Z230" s="54">
        <f>RANK(M230,$M$3:$M$502,0)+COUNTIF($M$3:M230,M230)-1</f>
        <v>228</v>
      </c>
      <c r="AA230" s="44">
        <v>228</v>
      </c>
      <c r="AB230" s="44">
        <f t="shared" si="84"/>
        <v>228</v>
      </c>
      <c r="AC230" s="44" t="str">
        <f t="shared" si="85"/>
        <v/>
      </c>
      <c r="AD230" s="44"/>
      <c r="AE230" s="44" t="str">
        <f t="shared" si="86"/>
        <v/>
      </c>
      <c r="AF230" s="44" t="str">
        <f t="shared" si="87"/>
        <v/>
      </c>
      <c r="AH230" s="44" t="str">
        <f t="shared" si="90"/>
        <v/>
      </c>
      <c r="AJ230" s="44" t="str">
        <f>IF('Birding Tally List'!E237="", "", 'Birding Tally List'!E237)</f>
        <v/>
      </c>
      <c r="AV230" s="93" t="str">
        <f>IF('Birding Tally List'!F237="", "", 'Birding Tally List'!F237)</f>
        <v/>
      </c>
      <c r="AW230" s="93" t="str">
        <f t="shared" si="88"/>
        <v/>
      </c>
      <c r="AX230" s="119" t="str">
        <f t="shared" si="91"/>
        <v/>
      </c>
      <c r="AY230" s="120" t="str">
        <f t="shared" si="92"/>
        <v/>
      </c>
      <c r="AZ230" s="120" t="str">
        <f t="shared" si="93"/>
        <v/>
      </c>
      <c r="BA230" s="120" t="str">
        <f t="shared" si="94"/>
        <v/>
      </c>
      <c r="BB230" s="120" t="str">
        <f t="shared" si="95"/>
        <v/>
      </c>
      <c r="BC230" s="120" t="str">
        <f t="shared" si="96"/>
        <v/>
      </c>
      <c r="BD230" s="120" t="str">
        <f t="shared" si="97"/>
        <v/>
      </c>
      <c r="BE230" s="129" t="str">
        <f t="shared" si="89"/>
        <v/>
      </c>
      <c r="BF230" s="120"/>
      <c r="BG230" s="129" t="str">
        <f>IFERROR(RANK(BE230,$BE$3:$BE$502,0)+COUNTIF($BE$3:BE230,BE230)-1, "")</f>
        <v/>
      </c>
    </row>
    <row r="231" spans="1:59" x14ac:dyDescent="0.25">
      <c r="A231" s="44">
        <v>229</v>
      </c>
      <c r="B231" s="32" t="str">
        <f>IF('Birding Tally List'!D238="", "", 'Birding Tally List'!D238)</f>
        <v/>
      </c>
      <c r="C231" s="45">
        <f>IF('Birding Tally List'!G238="", 0, 'Birding Tally List'!G238)</f>
        <v>0</v>
      </c>
      <c r="D231" s="46">
        <f>IF('Birding Tally List'!H238="", 0, 'Birding Tally List'!H238)</f>
        <v>0</v>
      </c>
      <c r="E231" s="46">
        <f>IF('Birding Tally List'!I238="", 0, 'Birding Tally List'!I238)</f>
        <v>0</v>
      </c>
      <c r="F231" s="46">
        <f>IF('Birding Tally List'!J238="", 0, 'Birding Tally List'!J238)</f>
        <v>0</v>
      </c>
      <c r="G231" s="46">
        <f>IF('Birding Tally List'!K238="", 0, 'Birding Tally List'!K238)</f>
        <v>0</v>
      </c>
      <c r="H231" s="46">
        <f>IF('Birding Tally List'!L238="", 0, 'Birding Tally List'!L238)</f>
        <v>0</v>
      </c>
      <c r="I231" s="47">
        <f>IF('Birding Tally List'!M238="", 0, 'Birding Tally List'!M238)</f>
        <v>0</v>
      </c>
      <c r="J231" s="48">
        <f t="shared" si="80"/>
        <v>0</v>
      </c>
      <c r="L231" s="49" t="str">
        <f t="shared" si="81"/>
        <v/>
      </c>
      <c r="M231" s="48">
        <f t="shared" si="82"/>
        <v>0</v>
      </c>
      <c r="W231" s="52" t="str">
        <f t="shared" si="83"/>
        <v/>
      </c>
      <c r="X231" s="53" t="str">
        <f t="shared" si="79"/>
        <v/>
      </c>
      <c r="Z231" s="54">
        <f>RANK(M231,$M$3:$M$502,0)+COUNTIF($M$3:M231,M231)-1</f>
        <v>229</v>
      </c>
      <c r="AA231" s="44">
        <v>229</v>
      </c>
      <c r="AB231" s="44">
        <f t="shared" si="84"/>
        <v>229</v>
      </c>
      <c r="AC231" s="44" t="str">
        <f t="shared" si="85"/>
        <v/>
      </c>
      <c r="AD231" s="44"/>
      <c r="AE231" s="44" t="str">
        <f t="shared" si="86"/>
        <v/>
      </c>
      <c r="AF231" s="44" t="str">
        <f t="shared" si="87"/>
        <v/>
      </c>
      <c r="AH231" s="44" t="str">
        <f t="shared" si="90"/>
        <v/>
      </c>
      <c r="AJ231" s="44" t="str">
        <f>IF('Birding Tally List'!E238="", "", 'Birding Tally List'!E238)</f>
        <v/>
      </c>
      <c r="AV231" s="93" t="str">
        <f>IF('Birding Tally List'!F238="", "", 'Birding Tally List'!F238)</f>
        <v/>
      </c>
      <c r="AW231" s="93" t="str">
        <f t="shared" si="88"/>
        <v/>
      </c>
      <c r="AX231" s="119" t="str">
        <f t="shared" si="91"/>
        <v/>
      </c>
      <c r="AY231" s="120" t="str">
        <f t="shared" si="92"/>
        <v/>
      </c>
      <c r="AZ231" s="120" t="str">
        <f t="shared" si="93"/>
        <v/>
      </c>
      <c r="BA231" s="120" t="str">
        <f t="shared" si="94"/>
        <v/>
      </c>
      <c r="BB231" s="120" t="str">
        <f t="shared" si="95"/>
        <v/>
      </c>
      <c r="BC231" s="120" t="str">
        <f t="shared" si="96"/>
        <v/>
      </c>
      <c r="BD231" s="120" t="str">
        <f t="shared" si="97"/>
        <v/>
      </c>
      <c r="BE231" s="129" t="str">
        <f t="shared" si="89"/>
        <v/>
      </c>
      <c r="BF231" s="120"/>
      <c r="BG231" s="129" t="str">
        <f>IFERROR(RANK(BE231,$BE$3:$BE$502,0)+COUNTIF($BE$3:BE231,BE231)-1, "")</f>
        <v/>
      </c>
    </row>
    <row r="232" spans="1:59" x14ac:dyDescent="0.25">
      <c r="A232" s="44">
        <v>230</v>
      </c>
      <c r="B232" s="32" t="str">
        <f>IF('Birding Tally List'!D239="", "", 'Birding Tally List'!D239)</f>
        <v/>
      </c>
      <c r="C232" s="45">
        <f>IF('Birding Tally List'!G239="", 0, 'Birding Tally List'!G239)</f>
        <v>0</v>
      </c>
      <c r="D232" s="46">
        <f>IF('Birding Tally List'!H239="", 0, 'Birding Tally List'!H239)</f>
        <v>0</v>
      </c>
      <c r="E232" s="46">
        <f>IF('Birding Tally List'!I239="", 0, 'Birding Tally List'!I239)</f>
        <v>0</v>
      </c>
      <c r="F232" s="46">
        <f>IF('Birding Tally List'!J239="", 0, 'Birding Tally List'!J239)</f>
        <v>0</v>
      </c>
      <c r="G232" s="46">
        <f>IF('Birding Tally List'!K239="", 0, 'Birding Tally List'!K239)</f>
        <v>0</v>
      </c>
      <c r="H232" s="46">
        <f>IF('Birding Tally List'!L239="", 0, 'Birding Tally List'!L239)</f>
        <v>0</v>
      </c>
      <c r="I232" s="47">
        <f>IF('Birding Tally List'!M239="", 0, 'Birding Tally List'!M239)</f>
        <v>0</v>
      </c>
      <c r="J232" s="48">
        <f t="shared" si="80"/>
        <v>0</v>
      </c>
      <c r="L232" s="49" t="str">
        <f t="shared" si="81"/>
        <v/>
      </c>
      <c r="M232" s="48">
        <f t="shared" si="82"/>
        <v>0</v>
      </c>
      <c r="W232" s="52" t="str">
        <f t="shared" si="83"/>
        <v/>
      </c>
      <c r="X232" s="53" t="str">
        <f t="shared" si="79"/>
        <v/>
      </c>
      <c r="Z232" s="54">
        <f>RANK(M232,$M$3:$M$502,0)+COUNTIF($M$3:M232,M232)-1</f>
        <v>230</v>
      </c>
      <c r="AA232" s="44">
        <v>230</v>
      </c>
      <c r="AB232" s="44">
        <f t="shared" si="84"/>
        <v>230</v>
      </c>
      <c r="AC232" s="44" t="str">
        <f t="shared" si="85"/>
        <v/>
      </c>
      <c r="AD232" s="44"/>
      <c r="AE232" s="44" t="str">
        <f t="shared" si="86"/>
        <v/>
      </c>
      <c r="AF232" s="44" t="str">
        <f t="shared" si="87"/>
        <v/>
      </c>
      <c r="AH232" s="44" t="str">
        <f t="shared" si="90"/>
        <v/>
      </c>
      <c r="AJ232" s="44" t="str">
        <f>IF('Birding Tally List'!E239="", "", 'Birding Tally List'!E239)</f>
        <v/>
      </c>
      <c r="AV232" s="93" t="str">
        <f>IF('Birding Tally List'!F239="", "", 'Birding Tally List'!F239)</f>
        <v/>
      </c>
      <c r="AW232" s="93" t="str">
        <f t="shared" si="88"/>
        <v/>
      </c>
      <c r="AX232" s="119" t="str">
        <f t="shared" si="91"/>
        <v/>
      </c>
      <c r="AY232" s="120" t="str">
        <f t="shared" si="92"/>
        <v/>
      </c>
      <c r="AZ232" s="120" t="str">
        <f t="shared" si="93"/>
        <v/>
      </c>
      <c r="BA232" s="120" t="str">
        <f t="shared" si="94"/>
        <v/>
      </c>
      <c r="BB232" s="120" t="str">
        <f t="shared" si="95"/>
        <v/>
      </c>
      <c r="BC232" s="120" t="str">
        <f t="shared" si="96"/>
        <v/>
      </c>
      <c r="BD232" s="120" t="str">
        <f t="shared" si="97"/>
        <v/>
      </c>
      <c r="BE232" s="129" t="str">
        <f t="shared" si="89"/>
        <v/>
      </c>
      <c r="BF232" s="120"/>
      <c r="BG232" s="129" t="str">
        <f>IFERROR(RANK(BE232,$BE$3:$BE$502,0)+COUNTIF($BE$3:BE232,BE232)-1, "")</f>
        <v/>
      </c>
    </row>
    <row r="233" spans="1:59" x14ac:dyDescent="0.25">
      <c r="A233" s="44">
        <v>231</v>
      </c>
      <c r="B233" s="32" t="str">
        <f>IF('Birding Tally List'!D240="", "", 'Birding Tally List'!D240)</f>
        <v/>
      </c>
      <c r="C233" s="45">
        <f>IF('Birding Tally List'!G240="", 0, 'Birding Tally List'!G240)</f>
        <v>0</v>
      </c>
      <c r="D233" s="46">
        <f>IF('Birding Tally List'!H240="", 0, 'Birding Tally List'!H240)</f>
        <v>0</v>
      </c>
      <c r="E233" s="46">
        <f>IF('Birding Tally List'!I240="", 0, 'Birding Tally List'!I240)</f>
        <v>0</v>
      </c>
      <c r="F233" s="46">
        <f>IF('Birding Tally List'!J240="", 0, 'Birding Tally List'!J240)</f>
        <v>0</v>
      </c>
      <c r="G233" s="46">
        <f>IF('Birding Tally List'!K240="", 0, 'Birding Tally List'!K240)</f>
        <v>0</v>
      </c>
      <c r="H233" s="46">
        <f>IF('Birding Tally List'!L240="", 0, 'Birding Tally List'!L240)</f>
        <v>0</v>
      </c>
      <c r="I233" s="47">
        <f>IF('Birding Tally List'!M240="", 0, 'Birding Tally List'!M240)</f>
        <v>0</v>
      </c>
      <c r="J233" s="48">
        <f t="shared" si="80"/>
        <v>0</v>
      </c>
      <c r="L233" s="49" t="str">
        <f t="shared" si="81"/>
        <v/>
      </c>
      <c r="M233" s="48">
        <f t="shared" si="82"/>
        <v>0</v>
      </c>
      <c r="W233" s="52" t="str">
        <f t="shared" si="83"/>
        <v/>
      </c>
      <c r="X233" s="53" t="str">
        <f t="shared" si="79"/>
        <v/>
      </c>
      <c r="Z233" s="54">
        <f>RANK(M233,$M$3:$M$502,0)+COUNTIF($M$3:M233,M233)-1</f>
        <v>231</v>
      </c>
      <c r="AA233" s="44">
        <v>231</v>
      </c>
      <c r="AB233" s="44">
        <f t="shared" si="84"/>
        <v>231</v>
      </c>
      <c r="AC233" s="44" t="str">
        <f t="shared" si="85"/>
        <v/>
      </c>
      <c r="AD233" s="44"/>
      <c r="AE233" s="44" t="str">
        <f t="shared" si="86"/>
        <v/>
      </c>
      <c r="AF233" s="44" t="str">
        <f t="shared" si="87"/>
        <v/>
      </c>
      <c r="AH233" s="44" t="str">
        <f t="shared" si="90"/>
        <v/>
      </c>
      <c r="AJ233" s="44" t="str">
        <f>IF('Birding Tally List'!E240="", "", 'Birding Tally List'!E240)</f>
        <v/>
      </c>
      <c r="AV233" s="93" t="str">
        <f>IF('Birding Tally List'!F240="", "", 'Birding Tally List'!F240)</f>
        <v/>
      </c>
      <c r="AW233" s="93" t="str">
        <f t="shared" si="88"/>
        <v/>
      </c>
      <c r="AX233" s="119" t="str">
        <f t="shared" si="91"/>
        <v/>
      </c>
      <c r="AY233" s="120" t="str">
        <f t="shared" si="92"/>
        <v/>
      </c>
      <c r="AZ233" s="120" t="str">
        <f t="shared" si="93"/>
        <v/>
      </c>
      <c r="BA233" s="120" t="str">
        <f t="shared" si="94"/>
        <v/>
      </c>
      <c r="BB233" s="120" t="str">
        <f t="shared" si="95"/>
        <v/>
      </c>
      <c r="BC233" s="120" t="str">
        <f t="shared" si="96"/>
        <v/>
      </c>
      <c r="BD233" s="120" t="str">
        <f t="shared" si="97"/>
        <v/>
      </c>
      <c r="BE233" s="129" t="str">
        <f t="shared" si="89"/>
        <v/>
      </c>
      <c r="BF233" s="120"/>
      <c r="BG233" s="129" t="str">
        <f>IFERROR(RANK(BE233,$BE$3:$BE$502,0)+COUNTIF($BE$3:BE233,BE233)-1, "")</f>
        <v/>
      </c>
    </row>
    <row r="234" spans="1:59" x14ac:dyDescent="0.25">
      <c r="A234" s="44">
        <v>232</v>
      </c>
      <c r="B234" s="32" t="str">
        <f>IF('Birding Tally List'!D241="", "", 'Birding Tally List'!D241)</f>
        <v/>
      </c>
      <c r="C234" s="45">
        <f>IF('Birding Tally List'!G241="", 0, 'Birding Tally List'!G241)</f>
        <v>0</v>
      </c>
      <c r="D234" s="46">
        <f>IF('Birding Tally List'!H241="", 0, 'Birding Tally List'!H241)</f>
        <v>0</v>
      </c>
      <c r="E234" s="46">
        <f>IF('Birding Tally List'!I241="", 0, 'Birding Tally List'!I241)</f>
        <v>0</v>
      </c>
      <c r="F234" s="46">
        <f>IF('Birding Tally List'!J241="", 0, 'Birding Tally List'!J241)</f>
        <v>0</v>
      </c>
      <c r="G234" s="46">
        <f>IF('Birding Tally List'!K241="", 0, 'Birding Tally List'!K241)</f>
        <v>0</v>
      </c>
      <c r="H234" s="46">
        <f>IF('Birding Tally List'!L241="", 0, 'Birding Tally List'!L241)</f>
        <v>0</v>
      </c>
      <c r="I234" s="47">
        <f>IF('Birding Tally List'!M241="", 0, 'Birding Tally List'!M241)</f>
        <v>0</v>
      </c>
      <c r="J234" s="48">
        <f t="shared" si="80"/>
        <v>0</v>
      </c>
      <c r="L234" s="49" t="str">
        <f t="shared" si="81"/>
        <v/>
      </c>
      <c r="M234" s="48">
        <f t="shared" si="82"/>
        <v>0</v>
      </c>
      <c r="W234" s="52" t="str">
        <f t="shared" si="83"/>
        <v/>
      </c>
      <c r="X234" s="53" t="str">
        <f t="shared" si="79"/>
        <v/>
      </c>
      <c r="Z234" s="54">
        <f>RANK(M234,$M$3:$M$502,0)+COUNTIF($M$3:M234,M234)-1</f>
        <v>232</v>
      </c>
      <c r="AA234" s="44">
        <v>232</v>
      </c>
      <c r="AB234" s="44">
        <f t="shared" si="84"/>
        <v>232</v>
      </c>
      <c r="AC234" s="44" t="str">
        <f t="shared" si="85"/>
        <v/>
      </c>
      <c r="AD234" s="44"/>
      <c r="AE234" s="44" t="str">
        <f t="shared" si="86"/>
        <v/>
      </c>
      <c r="AF234" s="44" t="str">
        <f t="shared" si="87"/>
        <v/>
      </c>
      <c r="AH234" s="44" t="str">
        <f t="shared" si="90"/>
        <v/>
      </c>
      <c r="AJ234" s="44" t="str">
        <f>IF('Birding Tally List'!E241="", "", 'Birding Tally List'!E241)</f>
        <v/>
      </c>
      <c r="AV234" s="93" t="str">
        <f>IF('Birding Tally List'!F241="", "", 'Birding Tally List'!F241)</f>
        <v/>
      </c>
      <c r="AW234" s="93" t="str">
        <f t="shared" si="88"/>
        <v/>
      </c>
      <c r="AX234" s="119" t="str">
        <f t="shared" si="91"/>
        <v/>
      </c>
      <c r="AY234" s="120" t="str">
        <f t="shared" si="92"/>
        <v/>
      </c>
      <c r="AZ234" s="120" t="str">
        <f t="shared" si="93"/>
        <v/>
      </c>
      <c r="BA234" s="120" t="str">
        <f t="shared" si="94"/>
        <v/>
      </c>
      <c r="BB234" s="120" t="str">
        <f t="shared" si="95"/>
        <v/>
      </c>
      <c r="BC234" s="120" t="str">
        <f t="shared" si="96"/>
        <v/>
      </c>
      <c r="BD234" s="120" t="str">
        <f t="shared" si="97"/>
        <v/>
      </c>
      <c r="BE234" s="129" t="str">
        <f t="shared" si="89"/>
        <v/>
      </c>
      <c r="BF234" s="120"/>
      <c r="BG234" s="129" t="str">
        <f>IFERROR(RANK(BE234,$BE$3:$BE$502,0)+COUNTIF($BE$3:BE234,BE234)-1, "")</f>
        <v/>
      </c>
    </row>
    <row r="235" spans="1:59" x14ac:dyDescent="0.25">
      <c r="A235" s="44">
        <v>233</v>
      </c>
      <c r="B235" s="32" t="str">
        <f>IF('Birding Tally List'!D242="", "", 'Birding Tally List'!D242)</f>
        <v/>
      </c>
      <c r="C235" s="45">
        <f>IF('Birding Tally List'!G242="", 0, 'Birding Tally List'!G242)</f>
        <v>0</v>
      </c>
      <c r="D235" s="46">
        <f>IF('Birding Tally List'!H242="", 0, 'Birding Tally List'!H242)</f>
        <v>0</v>
      </c>
      <c r="E235" s="46">
        <f>IF('Birding Tally List'!I242="", 0, 'Birding Tally List'!I242)</f>
        <v>0</v>
      </c>
      <c r="F235" s="46">
        <f>IF('Birding Tally List'!J242="", 0, 'Birding Tally List'!J242)</f>
        <v>0</v>
      </c>
      <c r="G235" s="46">
        <f>IF('Birding Tally List'!K242="", 0, 'Birding Tally List'!K242)</f>
        <v>0</v>
      </c>
      <c r="H235" s="46">
        <f>IF('Birding Tally List'!L242="", 0, 'Birding Tally List'!L242)</f>
        <v>0</v>
      </c>
      <c r="I235" s="47">
        <f>IF('Birding Tally List'!M242="", 0, 'Birding Tally List'!M242)</f>
        <v>0</v>
      </c>
      <c r="J235" s="48">
        <f t="shared" si="80"/>
        <v>0</v>
      </c>
      <c r="L235" s="49" t="str">
        <f t="shared" si="81"/>
        <v/>
      </c>
      <c r="M235" s="48">
        <f t="shared" si="82"/>
        <v>0</v>
      </c>
      <c r="W235" s="52" t="str">
        <f t="shared" si="83"/>
        <v/>
      </c>
      <c r="X235" s="53" t="str">
        <f t="shared" si="79"/>
        <v/>
      </c>
      <c r="Z235" s="54">
        <f>RANK(M235,$M$3:$M$502,0)+COUNTIF($M$3:M235,M235)-1</f>
        <v>233</v>
      </c>
      <c r="AA235" s="44">
        <v>233</v>
      </c>
      <c r="AB235" s="44">
        <f t="shared" si="84"/>
        <v>233</v>
      </c>
      <c r="AC235" s="44" t="str">
        <f t="shared" si="85"/>
        <v/>
      </c>
      <c r="AD235" s="44"/>
      <c r="AE235" s="44" t="str">
        <f t="shared" si="86"/>
        <v/>
      </c>
      <c r="AF235" s="44" t="str">
        <f t="shared" si="87"/>
        <v/>
      </c>
      <c r="AH235" s="44" t="str">
        <f t="shared" si="90"/>
        <v/>
      </c>
      <c r="AJ235" s="44" t="str">
        <f>IF('Birding Tally List'!E242="", "", 'Birding Tally List'!E242)</f>
        <v/>
      </c>
      <c r="AV235" s="93" t="str">
        <f>IF('Birding Tally List'!F242="", "", 'Birding Tally List'!F242)</f>
        <v/>
      </c>
      <c r="AW235" s="93" t="str">
        <f t="shared" si="88"/>
        <v/>
      </c>
      <c r="AX235" s="119" t="str">
        <f t="shared" si="91"/>
        <v/>
      </c>
      <c r="AY235" s="120" t="str">
        <f t="shared" si="92"/>
        <v/>
      </c>
      <c r="AZ235" s="120" t="str">
        <f t="shared" si="93"/>
        <v/>
      </c>
      <c r="BA235" s="120" t="str">
        <f t="shared" si="94"/>
        <v/>
      </c>
      <c r="BB235" s="120" t="str">
        <f t="shared" si="95"/>
        <v/>
      </c>
      <c r="BC235" s="120" t="str">
        <f t="shared" si="96"/>
        <v/>
      </c>
      <c r="BD235" s="120" t="str">
        <f t="shared" si="97"/>
        <v/>
      </c>
      <c r="BE235" s="129" t="str">
        <f t="shared" si="89"/>
        <v/>
      </c>
      <c r="BF235" s="120"/>
      <c r="BG235" s="129" t="str">
        <f>IFERROR(RANK(BE235,$BE$3:$BE$502,0)+COUNTIF($BE$3:BE235,BE235)-1, "")</f>
        <v/>
      </c>
    </row>
    <row r="236" spans="1:59" x14ac:dyDescent="0.25">
      <c r="A236" s="44">
        <v>234</v>
      </c>
      <c r="B236" s="32" t="str">
        <f>IF('Birding Tally List'!D243="", "", 'Birding Tally List'!D243)</f>
        <v/>
      </c>
      <c r="C236" s="45">
        <f>IF('Birding Tally List'!G243="", 0, 'Birding Tally List'!G243)</f>
        <v>0</v>
      </c>
      <c r="D236" s="46">
        <f>IF('Birding Tally List'!H243="", 0, 'Birding Tally List'!H243)</f>
        <v>0</v>
      </c>
      <c r="E236" s="46">
        <f>IF('Birding Tally List'!I243="", 0, 'Birding Tally List'!I243)</f>
        <v>0</v>
      </c>
      <c r="F236" s="46">
        <f>IF('Birding Tally List'!J243="", 0, 'Birding Tally List'!J243)</f>
        <v>0</v>
      </c>
      <c r="G236" s="46">
        <f>IF('Birding Tally List'!K243="", 0, 'Birding Tally List'!K243)</f>
        <v>0</v>
      </c>
      <c r="H236" s="46">
        <f>IF('Birding Tally List'!L243="", 0, 'Birding Tally List'!L243)</f>
        <v>0</v>
      </c>
      <c r="I236" s="47">
        <f>IF('Birding Tally List'!M243="", 0, 'Birding Tally List'!M243)</f>
        <v>0</v>
      </c>
      <c r="J236" s="48">
        <f t="shared" si="80"/>
        <v>0</v>
      </c>
      <c r="L236" s="49" t="str">
        <f t="shared" si="81"/>
        <v/>
      </c>
      <c r="M236" s="48">
        <f t="shared" si="82"/>
        <v>0</v>
      </c>
      <c r="W236" s="52" t="str">
        <f t="shared" si="83"/>
        <v/>
      </c>
      <c r="X236" s="53" t="str">
        <f t="shared" si="79"/>
        <v/>
      </c>
      <c r="Z236" s="54">
        <f>RANK(M236,$M$3:$M$502,0)+COUNTIF($M$3:M236,M236)-1</f>
        <v>234</v>
      </c>
      <c r="AA236" s="44">
        <v>234</v>
      </c>
      <c r="AB236" s="44">
        <f t="shared" si="84"/>
        <v>234</v>
      </c>
      <c r="AC236" s="44" t="str">
        <f t="shared" si="85"/>
        <v/>
      </c>
      <c r="AD236" s="44"/>
      <c r="AE236" s="44" t="str">
        <f t="shared" si="86"/>
        <v/>
      </c>
      <c r="AF236" s="44" t="str">
        <f t="shared" si="87"/>
        <v/>
      </c>
      <c r="AH236" s="44" t="str">
        <f t="shared" si="90"/>
        <v/>
      </c>
      <c r="AJ236" s="44" t="str">
        <f>IF('Birding Tally List'!E243="", "", 'Birding Tally List'!E243)</f>
        <v/>
      </c>
      <c r="AV236" s="93" t="str">
        <f>IF('Birding Tally List'!F243="", "", 'Birding Tally List'!F243)</f>
        <v/>
      </c>
      <c r="AW236" s="93" t="str">
        <f t="shared" si="88"/>
        <v/>
      </c>
      <c r="AX236" s="119" t="str">
        <f t="shared" si="91"/>
        <v/>
      </c>
      <c r="AY236" s="120" t="str">
        <f t="shared" si="92"/>
        <v/>
      </c>
      <c r="AZ236" s="120" t="str">
        <f t="shared" si="93"/>
        <v/>
      </c>
      <c r="BA236" s="120" t="str">
        <f t="shared" si="94"/>
        <v/>
      </c>
      <c r="BB236" s="120" t="str">
        <f t="shared" si="95"/>
        <v/>
      </c>
      <c r="BC236" s="120" t="str">
        <f t="shared" si="96"/>
        <v/>
      </c>
      <c r="BD236" s="120" t="str">
        <f t="shared" si="97"/>
        <v/>
      </c>
      <c r="BE236" s="129" t="str">
        <f t="shared" si="89"/>
        <v/>
      </c>
      <c r="BF236" s="120"/>
      <c r="BG236" s="129" t="str">
        <f>IFERROR(RANK(BE236,$BE$3:$BE$502,0)+COUNTIF($BE$3:BE236,BE236)-1, "")</f>
        <v/>
      </c>
    </row>
    <row r="237" spans="1:59" x14ac:dyDescent="0.25">
      <c r="A237" s="44">
        <v>235</v>
      </c>
      <c r="B237" s="32" t="str">
        <f>IF('Birding Tally List'!D244="", "", 'Birding Tally List'!D244)</f>
        <v/>
      </c>
      <c r="C237" s="45">
        <f>IF('Birding Tally List'!G244="", 0, 'Birding Tally List'!G244)</f>
        <v>0</v>
      </c>
      <c r="D237" s="46">
        <f>IF('Birding Tally List'!H244="", 0, 'Birding Tally List'!H244)</f>
        <v>0</v>
      </c>
      <c r="E237" s="46">
        <f>IF('Birding Tally List'!I244="", 0, 'Birding Tally List'!I244)</f>
        <v>0</v>
      </c>
      <c r="F237" s="46">
        <f>IF('Birding Tally List'!J244="", 0, 'Birding Tally List'!J244)</f>
        <v>0</v>
      </c>
      <c r="G237" s="46">
        <f>IF('Birding Tally List'!K244="", 0, 'Birding Tally List'!K244)</f>
        <v>0</v>
      </c>
      <c r="H237" s="46">
        <f>IF('Birding Tally List'!L244="", 0, 'Birding Tally List'!L244)</f>
        <v>0</v>
      </c>
      <c r="I237" s="47">
        <f>IF('Birding Tally List'!M244="", 0, 'Birding Tally List'!M244)</f>
        <v>0</v>
      </c>
      <c r="J237" s="48">
        <f t="shared" si="80"/>
        <v>0</v>
      </c>
      <c r="L237" s="49" t="str">
        <f t="shared" si="81"/>
        <v/>
      </c>
      <c r="M237" s="48">
        <f t="shared" si="82"/>
        <v>0</v>
      </c>
      <c r="W237" s="52" t="str">
        <f t="shared" si="83"/>
        <v/>
      </c>
      <c r="X237" s="53" t="str">
        <f t="shared" si="79"/>
        <v/>
      </c>
      <c r="Z237" s="54">
        <f>RANK(M237,$M$3:$M$502,0)+COUNTIF($M$3:M237,M237)-1</f>
        <v>235</v>
      </c>
      <c r="AA237" s="44">
        <v>235</v>
      </c>
      <c r="AB237" s="44">
        <f t="shared" si="84"/>
        <v>235</v>
      </c>
      <c r="AC237" s="44" t="str">
        <f t="shared" si="85"/>
        <v/>
      </c>
      <c r="AD237" s="44"/>
      <c r="AE237" s="44" t="str">
        <f t="shared" si="86"/>
        <v/>
      </c>
      <c r="AF237" s="44" t="str">
        <f t="shared" si="87"/>
        <v/>
      </c>
      <c r="AH237" s="44" t="str">
        <f t="shared" si="90"/>
        <v/>
      </c>
      <c r="AJ237" s="44" t="str">
        <f>IF('Birding Tally List'!E244="", "", 'Birding Tally List'!E244)</f>
        <v/>
      </c>
      <c r="AV237" s="93" t="str">
        <f>IF('Birding Tally List'!F244="", "", 'Birding Tally List'!F244)</f>
        <v/>
      </c>
      <c r="AW237" s="93" t="str">
        <f t="shared" si="88"/>
        <v/>
      </c>
      <c r="AX237" s="119" t="str">
        <f t="shared" si="91"/>
        <v/>
      </c>
      <c r="AY237" s="120" t="str">
        <f t="shared" si="92"/>
        <v/>
      </c>
      <c r="AZ237" s="120" t="str">
        <f t="shared" si="93"/>
        <v/>
      </c>
      <c r="BA237" s="120" t="str">
        <f t="shared" si="94"/>
        <v/>
      </c>
      <c r="BB237" s="120" t="str">
        <f t="shared" si="95"/>
        <v/>
      </c>
      <c r="BC237" s="120" t="str">
        <f t="shared" si="96"/>
        <v/>
      </c>
      <c r="BD237" s="120" t="str">
        <f t="shared" si="97"/>
        <v/>
      </c>
      <c r="BE237" s="129" t="str">
        <f t="shared" si="89"/>
        <v/>
      </c>
      <c r="BF237" s="120"/>
      <c r="BG237" s="129" t="str">
        <f>IFERROR(RANK(BE237,$BE$3:$BE$502,0)+COUNTIF($BE$3:BE237,BE237)-1, "")</f>
        <v/>
      </c>
    </row>
    <row r="238" spans="1:59" x14ac:dyDescent="0.25">
      <c r="A238" s="44">
        <v>236</v>
      </c>
      <c r="B238" s="32" t="str">
        <f>IF('Birding Tally List'!D245="", "", 'Birding Tally List'!D245)</f>
        <v/>
      </c>
      <c r="C238" s="45">
        <f>IF('Birding Tally List'!G245="", 0, 'Birding Tally List'!G245)</f>
        <v>0</v>
      </c>
      <c r="D238" s="46">
        <f>IF('Birding Tally List'!H245="", 0, 'Birding Tally List'!H245)</f>
        <v>0</v>
      </c>
      <c r="E238" s="46">
        <f>IF('Birding Tally List'!I245="", 0, 'Birding Tally List'!I245)</f>
        <v>0</v>
      </c>
      <c r="F238" s="46">
        <f>IF('Birding Tally List'!J245="", 0, 'Birding Tally List'!J245)</f>
        <v>0</v>
      </c>
      <c r="G238" s="46">
        <f>IF('Birding Tally List'!K245="", 0, 'Birding Tally List'!K245)</f>
        <v>0</v>
      </c>
      <c r="H238" s="46">
        <f>IF('Birding Tally List'!L245="", 0, 'Birding Tally List'!L245)</f>
        <v>0</v>
      </c>
      <c r="I238" s="47">
        <f>IF('Birding Tally List'!M245="", 0, 'Birding Tally List'!M245)</f>
        <v>0</v>
      </c>
      <c r="J238" s="48">
        <f t="shared" si="80"/>
        <v>0</v>
      </c>
      <c r="L238" s="49" t="str">
        <f t="shared" si="81"/>
        <v/>
      </c>
      <c r="M238" s="48">
        <f t="shared" si="82"/>
        <v>0</v>
      </c>
      <c r="W238" s="52" t="str">
        <f t="shared" si="83"/>
        <v/>
      </c>
      <c r="X238" s="53" t="str">
        <f t="shared" si="79"/>
        <v/>
      </c>
      <c r="Z238" s="54">
        <f>RANK(M238,$M$3:$M$502,0)+COUNTIF($M$3:M238,M238)-1</f>
        <v>236</v>
      </c>
      <c r="AA238" s="44">
        <v>236</v>
      </c>
      <c r="AB238" s="44">
        <f t="shared" si="84"/>
        <v>236</v>
      </c>
      <c r="AC238" s="44" t="str">
        <f t="shared" si="85"/>
        <v/>
      </c>
      <c r="AD238" s="44"/>
      <c r="AE238" s="44" t="str">
        <f t="shared" si="86"/>
        <v/>
      </c>
      <c r="AF238" s="44" t="str">
        <f t="shared" si="87"/>
        <v/>
      </c>
      <c r="AH238" s="44" t="str">
        <f t="shared" si="90"/>
        <v/>
      </c>
      <c r="AJ238" s="44" t="str">
        <f>IF('Birding Tally List'!E245="", "", 'Birding Tally List'!E245)</f>
        <v/>
      </c>
      <c r="AV238" s="93" t="str">
        <f>IF('Birding Tally List'!F245="", "", 'Birding Tally List'!F245)</f>
        <v/>
      </c>
      <c r="AW238" s="93" t="str">
        <f t="shared" si="88"/>
        <v/>
      </c>
      <c r="AX238" s="119" t="str">
        <f t="shared" si="91"/>
        <v/>
      </c>
      <c r="AY238" s="120" t="str">
        <f t="shared" si="92"/>
        <v/>
      </c>
      <c r="AZ238" s="120" t="str">
        <f t="shared" si="93"/>
        <v/>
      </c>
      <c r="BA238" s="120" t="str">
        <f t="shared" si="94"/>
        <v/>
      </c>
      <c r="BB238" s="120" t="str">
        <f t="shared" si="95"/>
        <v/>
      </c>
      <c r="BC238" s="120" t="str">
        <f t="shared" si="96"/>
        <v/>
      </c>
      <c r="BD238" s="120" t="str">
        <f t="shared" si="97"/>
        <v/>
      </c>
      <c r="BE238" s="129" t="str">
        <f t="shared" si="89"/>
        <v/>
      </c>
      <c r="BF238" s="120"/>
      <c r="BG238" s="129" t="str">
        <f>IFERROR(RANK(BE238,$BE$3:$BE$502,0)+COUNTIF($BE$3:BE238,BE238)-1, "")</f>
        <v/>
      </c>
    </row>
    <row r="239" spans="1:59" x14ac:dyDescent="0.25">
      <c r="A239" s="44">
        <v>237</v>
      </c>
      <c r="B239" s="32" t="str">
        <f>IF('Birding Tally List'!D246="", "", 'Birding Tally List'!D246)</f>
        <v/>
      </c>
      <c r="C239" s="45">
        <f>IF('Birding Tally List'!G246="", 0, 'Birding Tally List'!G246)</f>
        <v>0</v>
      </c>
      <c r="D239" s="46">
        <f>IF('Birding Tally List'!H246="", 0, 'Birding Tally List'!H246)</f>
        <v>0</v>
      </c>
      <c r="E239" s="46">
        <f>IF('Birding Tally List'!I246="", 0, 'Birding Tally List'!I246)</f>
        <v>0</v>
      </c>
      <c r="F239" s="46">
        <f>IF('Birding Tally List'!J246="", 0, 'Birding Tally List'!J246)</f>
        <v>0</v>
      </c>
      <c r="G239" s="46">
        <f>IF('Birding Tally List'!K246="", 0, 'Birding Tally List'!K246)</f>
        <v>0</v>
      </c>
      <c r="H239" s="46">
        <f>IF('Birding Tally List'!L246="", 0, 'Birding Tally List'!L246)</f>
        <v>0</v>
      </c>
      <c r="I239" s="47">
        <f>IF('Birding Tally List'!M246="", 0, 'Birding Tally List'!M246)</f>
        <v>0</v>
      </c>
      <c r="J239" s="48">
        <f t="shared" si="80"/>
        <v>0</v>
      </c>
      <c r="L239" s="49" t="str">
        <f t="shared" si="81"/>
        <v/>
      </c>
      <c r="M239" s="48">
        <f t="shared" si="82"/>
        <v>0</v>
      </c>
      <c r="W239" s="52" t="str">
        <f t="shared" si="83"/>
        <v/>
      </c>
      <c r="X239" s="53" t="str">
        <f t="shared" si="79"/>
        <v/>
      </c>
      <c r="Z239" s="54">
        <f>RANK(M239,$M$3:$M$502,0)+COUNTIF($M$3:M239,M239)-1</f>
        <v>237</v>
      </c>
      <c r="AA239" s="44">
        <v>237</v>
      </c>
      <c r="AB239" s="44">
        <f t="shared" si="84"/>
        <v>237</v>
      </c>
      <c r="AC239" s="44" t="str">
        <f t="shared" si="85"/>
        <v/>
      </c>
      <c r="AD239" s="44"/>
      <c r="AE239" s="44" t="str">
        <f t="shared" si="86"/>
        <v/>
      </c>
      <c r="AF239" s="44" t="str">
        <f t="shared" si="87"/>
        <v/>
      </c>
      <c r="AH239" s="44" t="str">
        <f t="shared" si="90"/>
        <v/>
      </c>
      <c r="AJ239" s="44" t="str">
        <f>IF('Birding Tally List'!E246="", "", 'Birding Tally List'!E246)</f>
        <v/>
      </c>
      <c r="AV239" s="93" t="str">
        <f>IF('Birding Tally List'!F246="", "", 'Birding Tally List'!F246)</f>
        <v/>
      </c>
      <c r="AW239" s="93" t="str">
        <f t="shared" si="88"/>
        <v/>
      </c>
      <c r="AX239" s="119" t="str">
        <f t="shared" si="91"/>
        <v/>
      </c>
      <c r="AY239" s="120" t="str">
        <f t="shared" si="92"/>
        <v/>
      </c>
      <c r="AZ239" s="120" t="str">
        <f t="shared" si="93"/>
        <v/>
      </c>
      <c r="BA239" s="120" t="str">
        <f t="shared" si="94"/>
        <v/>
      </c>
      <c r="BB239" s="120" t="str">
        <f t="shared" si="95"/>
        <v/>
      </c>
      <c r="BC239" s="120" t="str">
        <f t="shared" si="96"/>
        <v/>
      </c>
      <c r="BD239" s="120" t="str">
        <f t="shared" si="97"/>
        <v/>
      </c>
      <c r="BE239" s="129" t="str">
        <f t="shared" si="89"/>
        <v/>
      </c>
      <c r="BF239" s="120"/>
      <c r="BG239" s="129" t="str">
        <f>IFERROR(RANK(BE239,$BE$3:$BE$502,0)+COUNTIF($BE$3:BE239,BE239)-1, "")</f>
        <v/>
      </c>
    </row>
    <row r="240" spans="1:59" x14ac:dyDescent="0.25">
      <c r="A240" s="44">
        <v>238</v>
      </c>
      <c r="B240" s="32" t="str">
        <f>IF('Birding Tally List'!D247="", "", 'Birding Tally List'!D247)</f>
        <v/>
      </c>
      <c r="C240" s="45">
        <f>IF('Birding Tally List'!G247="", 0, 'Birding Tally List'!G247)</f>
        <v>0</v>
      </c>
      <c r="D240" s="46">
        <f>IF('Birding Tally List'!H247="", 0, 'Birding Tally List'!H247)</f>
        <v>0</v>
      </c>
      <c r="E240" s="46">
        <f>IF('Birding Tally List'!I247="", 0, 'Birding Tally List'!I247)</f>
        <v>0</v>
      </c>
      <c r="F240" s="46">
        <f>IF('Birding Tally List'!J247="", 0, 'Birding Tally List'!J247)</f>
        <v>0</v>
      </c>
      <c r="G240" s="46">
        <f>IF('Birding Tally List'!K247="", 0, 'Birding Tally List'!K247)</f>
        <v>0</v>
      </c>
      <c r="H240" s="46">
        <f>IF('Birding Tally List'!L247="", 0, 'Birding Tally List'!L247)</f>
        <v>0</v>
      </c>
      <c r="I240" s="47">
        <f>IF('Birding Tally List'!M247="", 0, 'Birding Tally List'!M247)</f>
        <v>0</v>
      </c>
      <c r="J240" s="48">
        <f t="shared" si="80"/>
        <v>0</v>
      </c>
      <c r="L240" s="49" t="str">
        <f t="shared" si="81"/>
        <v/>
      </c>
      <c r="M240" s="48">
        <f t="shared" si="82"/>
        <v>0</v>
      </c>
      <c r="W240" s="52" t="str">
        <f t="shared" si="83"/>
        <v/>
      </c>
      <c r="X240" s="53" t="str">
        <f t="shared" si="79"/>
        <v/>
      </c>
      <c r="Z240" s="54">
        <f>RANK(M240,$M$3:$M$502,0)+COUNTIF($M$3:M240,M240)-1</f>
        <v>238</v>
      </c>
      <c r="AA240" s="44">
        <v>238</v>
      </c>
      <c r="AB240" s="44">
        <f t="shared" si="84"/>
        <v>238</v>
      </c>
      <c r="AC240" s="44" t="str">
        <f t="shared" si="85"/>
        <v/>
      </c>
      <c r="AD240" s="44"/>
      <c r="AE240" s="44" t="str">
        <f t="shared" si="86"/>
        <v/>
      </c>
      <c r="AF240" s="44" t="str">
        <f t="shared" si="87"/>
        <v/>
      </c>
      <c r="AH240" s="44" t="str">
        <f t="shared" si="90"/>
        <v/>
      </c>
      <c r="AJ240" s="44" t="str">
        <f>IF('Birding Tally List'!E247="", "", 'Birding Tally List'!E247)</f>
        <v/>
      </c>
      <c r="AV240" s="93" t="str">
        <f>IF('Birding Tally List'!F247="", "", 'Birding Tally List'!F247)</f>
        <v/>
      </c>
      <c r="AW240" s="93" t="str">
        <f t="shared" si="88"/>
        <v/>
      </c>
      <c r="AX240" s="119" t="str">
        <f t="shared" si="91"/>
        <v/>
      </c>
      <c r="AY240" s="120" t="str">
        <f t="shared" si="92"/>
        <v/>
      </c>
      <c r="AZ240" s="120" t="str">
        <f t="shared" si="93"/>
        <v/>
      </c>
      <c r="BA240" s="120" t="str">
        <f t="shared" si="94"/>
        <v/>
      </c>
      <c r="BB240" s="120" t="str">
        <f t="shared" si="95"/>
        <v/>
      </c>
      <c r="BC240" s="120" t="str">
        <f t="shared" si="96"/>
        <v/>
      </c>
      <c r="BD240" s="120" t="str">
        <f t="shared" si="97"/>
        <v/>
      </c>
      <c r="BE240" s="129" t="str">
        <f t="shared" si="89"/>
        <v/>
      </c>
      <c r="BF240" s="120"/>
      <c r="BG240" s="129" t="str">
        <f>IFERROR(RANK(BE240,$BE$3:$BE$502,0)+COUNTIF($BE$3:BE240,BE240)-1, "")</f>
        <v/>
      </c>
    </row>
    <row r="241" spans="1:59" x14ac:dyDescent="0.25">
      <c r="A241" s="44">
        <v>239</v>
      </c>
      <c r="B241" s="32" t="str">
        <f>IF('Birding Tally List'!D248="", "", 'Birding Tally List'!D248)</f>
        <v/>
      </c>
      <c r="C241" s="45">
        <f>IF('Birding Tally List'!G248="", 0, 'Birding Tally List'!G248)</f>
        <v>0</v>
      </c>
      <c r="D241" s="46">
        <f>IF('Birding Tally List'!H248="", 0, 'Birding Tally List'!H248)</f>
        <v>0</v>
      </c>
      <c r="E241" s="46">
        <f>IF('Birding Tally List'!I248="", 0, 'Birding Tally List'!I248)</f>
        <v>0</v>
      </c>
      <c r="F241" s="46">
        <f>IF('Birding Tally List'!J248="", 0, 'Birding Tally List'!J248)</f>
        <v>0</v>
      </c>
      <c r="G241" s="46">
        <f>IF('Birding Tally List'!K248="", 0, 'Birding Tally List'!K248)</f>
        <v>0</v>
      </c>
      <c r="H241" s="46">
        <f>IF('Birding Tally List'!L248="", 0, 'Birding Tally List'!L248)</f>
        <v>0</v>
      </c>
      <c r="I241" s="47">
        <f>IF('Birding Tally List'!M248="", 0, 'Birding Tally List'!M248)</f>
        <v>0</v>
      </c>
      <c r="J241" s="48">
        <f t="shared" si="80"/>
        <v>0</v>
      </c>
      <c r="L241" s="49" t="str">
        <f t="shared" si="81"/>
        <v/>
      </c>
      <c r="M241" s="48">
        <f t="shared" si="82"/>
        <v>0</v>
      </c>
      <c r="W241" s="52" t="str">
        <f t="shared" si="83"/>
        <v/>
      </c>
      <c r="X241" s="53" t="str">
        <f t="shared" si="79"/>
        <v/>
      </c>
      <c r="Z241" s="54">
        <f>RANK(M241,$M$3:$M$502,0)+COUNTIF($M$3:M241,M241)-1</f>
        <v>239</v>
      </c>
      <c r="AA241" s="44">
        <v>239</v>
      </c>
      <c r="AB241" s="44">
        <f t="shared" si="84"/>
        <v>239</v>
      </c>
      <c r="AC241" s="44" t="str">
        <f t="shared" si="85"/>
        <v/>
      </c>
      <c r="AD241" s="44"/>
      <c r="AE241" s="44" t="str">
        <f t="shared" si="86"/>
        <v/>
      </c>
      <c r="AF241" s="44" t="str">
        <f t="shared" si="87"/>
        <v/>
      </c>
      <c r="AH241" s="44" t="str">
        <f t="shared" si="90"/>
        <v/>
      </c>
      <c r="AJ241" s="44" t="str">
        <f>IF('Birding Tally List'!E248="", "", 'Birding Tally List'!E248)</f>
        <v/>
      </c>
      <c r="AV241" s="93" t="str">
        <f>IF('Birding Tally List'!F248="", "", 'Birding Tally List'!F248)</f>
        <v/>
      </c>
      <c r="AW241" s="93" t="str">
        <f t="shared" si="88"/>
        <v/>
      </c>
      <c r="AX241" s="119" t="str">
        <f t="shared" si="91"/>
        <v/>
      </c>
      <c r="AY241" s="120" t="str">
        <f t="shared" si="92"/>
        <v/>
      </c>
      <c r="AZ241" s="120" t="str">
        <f t="shared" si="93"/>
        <v/>
      </c>
      <c r="BA241" s="120" t="str">
        <f t="shared" si="94"/>
        <v/>
      </c>
      <c r="BB241" s="120" t="str">
        <f t="shared" si="95"/>
        <v/>
      </c>
      <c r="BC241" s="120" t="str">
        <f t="shared" si="96"/>
        <v/>
      </c>
      <c r="BD241" s="120" t="str">
        <f t="shared" si="97"/>
        <v/>
      </c>
      <c r="BE241" s="129" t="str">
        <f t="shared" si="89"/>
        <v/>
      </c>
      <c r="BF241" s="120"/>
      <c r="BG241" s="129" t="str">
        <f>IFERROR(RANK(BE241,$BE$3:$BE$502,0)+COUNTIF($BE$3:BE241,BE241)-1, "")</f>
        <v/>
      </c>
    </row>
    <row r="242" spans="1:59" x14ac:dyDescent="0.25">
      <c r="A242" s="44">
        <v>240</v>
      </c>
      <c r="B242" s="32" t="str">
        <f>IF('Birding Tally List'!D249="", "", 'Birding Tally List'!D249)</f>
        <v/>
      </c>
      <c r="C242" s="45">
        <f>IF('Birding Tally List'!G249="", 0, 'Birding Tally List'!G249)</f>
        <v>0</v>
      </c>
      <c r="D242" s="46">
        <f>IF('Birding Tally List'!H249="", 0, 'Birding Tally List'!H249)</f>
        <v>0</v>
      </c>
      <c r="E242" s="46">
        <f>IF('Birding Tally List'!I249="", 0, 'Birding Tally List'!I249)</f>
        <v>0</v>
      </c>
      <c r="F242" s="46">
        <f>IF('Birding Tally List'!J249="", 0, 'Birding Tally List'!J249)</f>
        <v>0</v>
      </c>
      <c r="G242" s="46">
        <f>IF('Birding Tally List'!K249="", 0, 'Birding Tally List'!K249)</f>
        <v>0</v>
      </c>
      <c r="H242" s="46">
        <f>IF('Birding Tally List'!L249="", 0, 'Birding Tally List'!L249)</f>
        <v>0</v>
      </c>
      <c r="I242" s="47">
        <f>IF('Birding Tally List'!M249="", 0, 'Birding Tally List'!M249)</f>
        <v>0</v>
      </c>
      <c r="J242" s="48">
        <f t="shared" si="80"/>
        <v>0</v>
      </c>
      <c r="L242" s="49" t="str">
        <f t="shared" si="81"/>
        <v/>
      </c>
      <c r="M242" s="48">
        <f t="shared" si="82"/>
        <v>0</v>
      </c>
      <c r="W242" s="52" t="str">
        <f t="shared" si="83"/>
        <v/>
      </c>
      <c r="X242" s="53" t="str">
        <f t="shared" si="79"/>
        <v/>
      </c>
      <c r="Z242" s="54">
        <f>RANK(M242,$M$3:$M$502,0)+COUNTIF($M$3:M242,M242)-1</f>
        <v>240</v>
      </c>
      <c r="AA242" s="44">
        <v>240</v>
      </c>
      <c r="AB242" s="44">
        <f t="shared" si="84"/>
        <v>240</v>
      </c>
      <c r="AC242" s="44" t="str">
        <f t="shared" si="85"/>
        <v/>
      </c>
      <c r="AD242" s="44"/>
      <c r="AE242" s="44" t="str">
        <f t="shared" si="86"/>
        <v/>
      </c>
      <c r="AF242" s="44" t="str">
        <f t="shared" si="87"/>
        <v/>
      </c>
      <c r="AH242" s="44" t="str">
        <f t="shared" si="90"/>
        <v/>
      </c>
      <c r="AJ242" s="44" t="str">
        <f>IF('Birding Tally List'!E249="", "", 'Birding Tally List'!E249)</f>
        <v/>
      </c>
      <c r="AV242" s="93" t="str">
        <f>IF('Birding Tally List'!F249="", "", 'Birding Tally List'!F249)</f>
        <v/>
      </c>
      <c r="AW242" s="93" t="str">
        <f t="shared" si="88"/>
        <v/>
      </c>
      <c r="AX242" s="119" t="str">
        <f t="shared" si="91"/>
        <v/>
      </c>
      <c r="AY242" s="120" t="str">
        <f t="shared" si="92"/>
        <v/>
      </c>
      <c r="AZ242" s="120" t="str">
        <f t="shared" si="93"/>
        <v/>
      </c>
      <c r="BA242" s="120" t="str">
        <f t="shared" si="94"/>
        <v/>
      </c>
      <c r="BB242" s="120" t="str">
        <f t="shared" si="95"/>
        <v/>
      </c>
      <c r="BC242" s="120" t="str">
        <f t="shared" si="96"/>
        <v/>
      </c>
      <c r="BD242" s="120" t="str">
        <f t="shared" si="97"/>
        <v/>
      </c>
      <c r="BE242" s="129" t="str">
        <f t="shared" si="89"/>
        <v/>
      </c>
      <c r="BF242" s="120"/>
      <c r="BG242" s="129" t="str">
        <f>IFERROR(RANK(BE242,$BE$3:$BE$502,0)+COUNTIF($BE$3:BE242,BE242)-1, "")</f>
        <v/>
      </c>
    </row>
    <row r="243" spans="1:59" x14ac:dyDescent="0.25">
      <c r="A243" s="44">
        <v>241</v>
      </c>
      <c r="B243" s="32" t="str">
        <f>IF('Birding Tally List'!D250="", "", 'Birding Tally List'!D250)</f>
        <v/>
      </c>
      <c r="C243" s="45">
        <f>IF('Birding Tally List'!G250="", 0, 'Birding Tally List'!G250)</f>
        <v>0</v>
      </c>
      <c r="D243" s="46">
        <f>IF('Birding Tally List'!H250="", 0, 'Birding Tally List'!H250)</f>
        <v>0</v>
      </c>
      <c r="E243" s="46">
        <f>IF('Birding Tally List'!I250="", 0, 'Birding Tally List'!I250)</f>
        <v>0</v>
      </c>
      <c r="F243" s="46">
        <f>IF('Birding Tally List'!J250="", 0, 'Birding Tally List'!J250)</f>
        <v>0</v>
      </c>
      <c r="G243" s="46">
        <f>IF('Birding Tally List'!K250="", 0, 'Birding Tally List'!K250)</f>
        <v>0</v>
      </c>
      <c r="H243" s="46">
        <f>IF('Birding Tally List'!L250="", 0, 'Birding Tally List'!L250)</f>
        <v>0</v>
      </c>
      <c r="I243" s="47">
        <f>IF('Birding Tally List'!M250="", 0, 'Birding Tally List'!M250)</f>
        <v>0</v>
      </c>
      <c r="J243" s="48">
        <f t="shared" si="80"/>
        <v>0</v>
      </c>
      <c r="L243" s="49" t="str">
        <f t="shared" si="81"/>
        <v/>
      </c>
      <c r="M243" s="48">
        <f t="shared" si="82"/>
        <v>0</v>
      </c>
      <c r="W243" s="52" t="str">
        <f t="shared" si="83"/>
        <v/>
      </c>
      <c r="X243" s="53" t="str">
        <f t="shared" si="79"/>
        <v/>
      </c>
      <c r="Z243" s="54">
        <f>RANK(M243,$M$3:$M$502,0)+COUNTIF($M$3:M243,M243)-1</f>
        <v>241</v>
      </c>
      <c r="AA243" s="44">
        <v>241</v>
      </c>
      <c r="AB243" s="44">
        <f t="shared" si="84"/>
        <v>241</v>
      </c>
      <c r="AC243" s="44" t="str">
        <f t="shared" si="85"/>
        <v/>
      </c>
      <c r="AD243" s="44"/>
      <c r="AE243" s="44" t="str">
        <f t="shared" si="86"/>
        <v/>
      </c>
      <c r="AF243" s="44" t="str">
        <f t="shared" si="87"/>
        <v/>
      </c>
      <c r="AH243" s="44" t="str">
        <f t="shared" si="90"/>
        <v/>
      </c>
      <c r="AJ243" s="44" t="str">
        <f>IF('Birding Tally List'!E250="", "", 'Birding Tally List'!E250)</f>
        <v/>
      </c>
      <c r="AV243" s="93" t="str">
        <f>IF('Birding Tally List'!F250="", "", 'Birding Tally List'!F250)</f>
        <v/>
      </c>
      <c r="AW243" s="93" t="str">
        <f t="shared" si="88"/>
        <v/>
      </c>
      <c r="AX243" s="119" t="str">
        <f t="shared" si="91"/>
        <v/>
      </c>
      <c r="AY243" s="120" t="str">
        <f t="shared" si="92"/>
        <v/>
      </c>
      <c r="AZ243" s="120" t="str">
        <f t="shared" si="93"/>
        <v/>
      </c>
      <c r="BA243" s="120" t="str">
        <f t="shared" si="94"/>
        <v/>
      </c>
      <c r="BB243" s="120" t="str">
        <f t="shared" si="95"/>
        <v/>
      </c>
      <c r="BC243" s="120" t="str">
        <f t="shared" si="96"/>
        <v/>
      </c>
      <c r="BD243" s="120" t="str">
        <f t="shared" si="97"/>
        <v/>
      </c>
      <c r="BE243" s="129" t="str">
        <f t="shared" si="89"/>
        <v/>
      </c>
      <c r="BF243" s="120"/>
      <c r="BG243" s="129" t="str">
        <f>IFERROR(RANK(BE243,$BE$3:$BE$502,0)+COUNTIF($BE$3:BE243,BE243)-1, "")</f>
        <v/>
      </c>
    </row>
    <row r="244" spans="1:59" x14ac:dyDescent="0.25">
      <c r="A244" s="44">
        <v>242</v>
      </c>
      <c r="B244" s="32" t="str">
        <f>IF('Birding Tally List'!D251="", "", 'Birding Tally List'!D251)</f>
        <v/>
      </c>
      <c r="C244" s="45">
        <f>IF('Birding Tally List'!G251="", 0, 'Birding Tally List'!G251)</f>
        <v>0</v>
      </c>
      <c r="D244" s="46">
        <f>IF('Birding Tally List'!H251="", 0, 'Birding Tally List'!H251)</f>
        <v>0</v>
      </c>
      <c r="E244" s="46">
        <f>IF('Birding Tally List'!I251="", 0, 'Birding Tally List'!I251)</f>
        <v>0</v>
      </c>
      <c r="F244" s="46">
        <f>IF('Birding Tally List'!J251="", 0, 'Birding Tally List'!J251)</f>
        <v>0</v>
      </c>
      <c r="G244" s="46">
        <f>IF('Birding Tally List'!K251="", 0, 'Birding Tally List'!K251)</f>
        <v>0</v>
      </c>
      <c r="H244" s="46">
        <f>IF('Birding Tally List'!L251="", 0, 'Birding Tally List'!L251)</f>
        <v>0</v>
      </c>
      <c r="I244" s="47">
        <f>IF('Birding Tally List'!M251="", 0, 'Birding Tally List'!M251)</f>
        <v>0</v>
      </c>
      <c r="J244" s="48">
        <f t="shared" si="80"/>
        <v>0</v>
      </c>
      <c r="L244" s="49" t="str">
        <f t="shared" si="81"/>
        <v/>
      </c>
      <c r="M244" s="48">
        <f t="shared" si="82"/>
        <v>0</v>
      </c>
      <c r="W244" s="52" t="str">
        <f t="shared" si="83"/>
        <v/>
      </c>
      <c r="X244" s="53" t="str">
        <f t="shared" si="79"/>
        <v/>
      </c>
      <c r="Z244" s="54">
        <f>RANK(M244,$M$3:$M$502,0)+COUNTIF($M$3:M244,M244)-1</f>
        <v>242</v>
      </c>
      <c r="AA244" s="44">
        <v>242</v>
      </c>
      <c r="AB244" s="44">
        <f t="shared" si="84"/>
        <v>242</v>
      </c>
      <c r="AC244" s="44" t="str">
        <f t="shared" si="85"/>
        <v/>
      </c>
      <c r="AD244" s="44"/>
      <c r="AE244" s="44" t="str">
        <f t="shared" si="86"/>
        <v/>
      </c>
      <c r="AF244" s="44" t="str">
        <f t="shared" si="87"/>
        <v/>
      </c>
      <c r="AH244" s="44" t="str">
        <f t="shared" si="90"/>
        <v/>
      </c>
      <c r="AJ244" s="44" t="str">
        <f>IF('Birding Tally List'!E251="", "", 'Birding Tally List'!E251)</f>
        <v/>
      </c>
      <c r="AV244" s="93" t="str">
        <f>IF('Birding Tally List'!F251="", "", 'Birding Tally List'!F251)</f>
        <v/>
      </c>
      <c r="AW244" s="93" t="str">
        <f t="shared" si="88"/>
        <v/>
      </c>
      <c r="AX244" s="119" t="str">
        <f t="shared" si="91"/>
        <v/>
      </c>
      <c r="AY244" s="120" t="str">
        <f t="shared" si="92"/>
        <v/>
      </c>
      <c r="AZ244" s="120" t="str">
        <f t="shared" si="93"/>
        <v/>
      </c>
      <c r="BA244" s="120" t="str">
        <f t="shared" si="94"/>
        <v/>
      </c>
      <c r="BB244" s="120" t="str">
        <f t="shared" si="95"/>
        <v/>
      </c>
      <c r="BC244" s="120" t="str">
        <f t="shared" si="96"/>
        <v/>
      </c>
      <c r="BD244" s="120" t="str">
        <f t="shared" si="97"/>
        <v/>
      </c>
      <c r="BE244" s="129" t="str">
        <f t="shared" si="89"/>
        <v/>
      </c>
      <c r="BF244" s="120"/>
      <c r="BG244" s="129" t="str">
        <f>IFERROR(RANK(BE244,$BE$3:$BE$502,0)+COUNTIF($BE$3:BE244,BE244)-1, "")</f>
        <v/>
      </c>
    </row>
    <row r="245" spans="1:59" x14ac:dyDescent="0.25">
      <c r="A245" s="44">
        <v>243</v>
      </c>
      <c r="B245" s="32" t="str">
        <f>IF('Birding Tally List'!D252="", "", 'Birding Tally List'!D252)</f>
        <v/>
      </c>
      <c r="C245" s="45">
        <f>IF('Birding Tally List'!G252="", 0, 'Birding Tally List'!G252)</f>
        <v>0</v>
      </c>
      <c r="D245" s="46">
        <f>IF('Birding Tally List'!H252="", 0, 'Birding Tally List'!H252)</f>
        <v>0</v>
      </c>
      <c r="E245" s="46">
        <f>IF('Birding Tally List'!I252="", 0, 'Birding Tally List'!I252)</f>
        <v>0</v>
      </c>
      <c r="F245" s="46">
        <f>IF('Birding Tally List'!J252="", 0, 'Birding Tally List'!J252)</f>
        <v>0</v>
      </c>
      <c r="G245" s="46">
        <f>IF('Birding Tally List'!K252="", 0, 'Birding Tally List'!K252)</f>
        <v>0</v>
      </c>
      <c r="H245" s="46">
        <f>IF('Birding Tally List'!L252="", 0, 'Birding Tally List'!L252)</f>
        <v>0</v>
      </c>
      <c r="I245" s="47">
        <f>IF('Birding Tally List'!M252="", 0, 'Birding Tally List'!M252)</f>
        <v>0</v>
      </c>
      <c r="J245" s="48">
        <f t="shared" si="80"/>
        <v>0</v>
      </c>
      <c r="L245" s="49" t="str">
        <f t="shared" si="81"/>
        <v/>
      </c>
      <c r="M245" s="48">
        <f t="shared" si="82"/>
        <v>0</v>
      </c>
      <c r="W245" s="52" t="str">
        <f t="shared" si="83"/>
        <v/>
      </c>
      <c r="X245" s="53" t="str">
        <f t="shared" si="79"/>
        <v/>
      </c>
      <c r="Z245" s="54">
        <f>RANK(M245,$M$3:$M$502,0)+COUNTIF($M$3:M245,M245)-1</f>
        <v>243</v>
      </c>
      <c r="AA245" s="44">
        <v>243</v>
      </c>
      <c r="AB245" s="44">
        <f t="shared" si="84"/>
        <v>243</v>
      </c>
      <c r="AC245" s="44" t="str">
        <f t="shared" si="85"/>
        <v/>
      </c>
      <c r="AD245" s="44"/>
      <c r="AE245" s="44" t="str">
        <f t="shared" si="86"/>
        <v/>
      </c>
      <c r="AF245" s="44" t="str">
        <f t="shared" si="87"/>
        <v/>
      </c>
      <c r="AH245" s="44" t="str">
        <f t="shared" si="90"/>
        <v/>
      </c>
      <c r="AJ245" s="44" t="str">
        <f>IF('Birding Tally List'!E252="", "", 'Birding Tally List'!E252)</f>
        <v/>
      </c>
      <c r="AV245" s="93" t="str">
        <f>IF('Birding Tally List'!F252="", "", 'Birding Tally List'!F252)</f>
        <v/>
      </c>
      <c r="AW245" s="93" t="str">
        <f t="shared" si="88"/>
        <v/>
      </c>
      <c r="AX245" s="119" t="str">
        <f t="shared" si="91"/>
        <v/>
      </c>
      <c r="AY245" s="120" t="str">
        <f t="shared" si="92"/>
        <v/>
      </c>
      <c r="AZ245" s="120" t="str">
        <f t="shared" si="93"/>
        <v/>
      </c>
      <c r="BA245" s="120" t="str">
        <f t="shared" si="94"/>
        <v/>
      </c>
      <c r="BB245" s="120" t="str">
        <f t="shared" si="95"/>
        <v/>
      </c>
      <c r="BC245" s="120" t="str">
        <f t="shared" si="96"/>
        <v/>
      </c>
      <c r="BD245" s="120" t="str">
        <f t="shared" si="97"/>
        <v/>
      </c>
      <c r="BE245" s="129" t="str">
        <f t="shared" si="89"/>
        <v/>
      </c>
      <c r="BF245" s="120"/>
      <c r="BG245" s="129" t="str">
        <f>IFERROR(RANK(BE245,$BE$3:$BE$502,0)+COUNTIF($BE$3:BE245,BE245)-1, "")</f>
        <v/>
      </c>
    </row>
    <row r="246" spans="1:59" x14ac:dyDescent="0.25">
      <c r="A246" s="44">
        <v>244</v>
      </c>
      <c r="B246" s="32" t="str">
        <f>IF('Birding Tally List'!D253="", "", 'Birding Tally List'!D253)</f>
        <v/>
      </c>
      <c r="C246" s="45">
        <f>IF('Birding Tally List'!G253="", 0, 'Birding Tally List'!G253)</f>
        <v>0</v>
      </c>
      <c r="D246" s="46">
        <f>IF('Birding Tally List'!H253="", 0, 'Birding Tally List'!H253)</f>
        <v>0</v>
      </c>
      <c r="E246" s="46">
        <f>IF('Birding Tally List'!I253="", 0, 'Birding Tally List'!I253)</f>
        <v>0</v>
      </c>
      <c r="F246" s="46">
        <f>IF('Birding Tally List'!J253="", 0, 'Birding Tally List'!J253)</f>
        <v>0</v>
      </c>
      <c r="G246" s="46">
        <f>IF('Birding Tally List'!K253="", 0, 'Birding Tally List'!K253)</f>
        <v>0</v>
      </c>
      <c r="H246" s="46">
        <f>IF('Birding Tally List'!L253="", 0, 'Birding Tally List'!L253)</f>
        <v>0</v>
      </c>
      <c r="I246" s="47">
        <f>IF('Birding Tally List'!M253="", 0, 'Birding Tally List'!M253)</f>
        <v>0</v>
      </c>
      <c r="J246" s="48">
        <f t="shared" si="80"/>
        <v>0</v>
      </c>
      <c r="L246" s="49" t="str">
        <f t="shared" si="81"/>
        <v/>
      </c>
      <c r="M246" s="48">
        <f t="shared" si="82"/>
        <v>0</v>
      </c>
      <c r="W246" s="52" t="str">
        <f t="shared" si="83"/>
        <v/>
      </c>
      <c r="X246" s="53" t="str">
        <f t="shared" si="79"/>
        <v/>
      </c>
      <c r="Z246" s="54">
        <f>RANK(M246,$M$3:$M$502,0)+COUNTIF($M$3:M246,M246)-1</f>
        <v>244</v>
      </c>
      <c r="AA246" s="44">
        <v>244</v>
      </c>
      <c r="AB246" s="44">
        <f t="shared" si="84"/>
        <v>244</v>
      </c>
      <c r="AC246" s="44" t="str">
        <f t="shared" si="85"/>
        <v/>
      </c>
      <c r="AD246" s="44"/>
      <c r="AE246" s="44" t="str">
        <f t="shared" si="86"/>
        <v/>
      </c>
      <c r="AF246" s="44" t="str">
        <f t="shared" si="87"/>
        <v/>
      </c>
      <c r="AH246" s="44" t="str">
        <f t="shared" si="90"/>
        <v/>
      </c>
      <c r="AJ246" s="44" t="str">
        <f>IF('Birding Tally List'!E253="", "", 'Birding Tally List'!E253)</f>
        <v/>
      </c>
      <c r="AV246" s="93" t="str">
        <f>IF('Birding Tally List'!F253="", "", 'Birding Tally List'!F253)</f>
        <v/>
      </c>
      <c r="AW246" s="93" t="str">
        <f t="shared" si="88"/>
        <v/>
      </c>
      <c r="AX246" s="119" t="str">
        <f t="shared" si="91"/>
        <v/>
      </c>
      <c r="AY246" s="120" t="str">
        <f t="shared" si="92"/>
        <v/>
      </c>
      <c r="AZ246" s="120" t="str">
        <f t="shared" si="93"/>
        <v/>
      </c>
      <c r="BA246" s="120" t="str">
        <f t="shared" si="94"/>
        <v/>
      </c>
      <c r="BB246" s="120" t="str">
        <f t="shared" si="95"/>
        <v/>
      </c>
      <c r="BC246" s="120" t="str">
        <f t="shared" si="96"/>
        <v/>
      </c>
      <c r="BD246" s="120" t="str">
        <f t="shared" si="97"/>
        <v/>
      </c>
      <c r="BE246" s="129" t="str">
        <f t="shared" si="89"/>
        <v/>
      </c>
      <c r="BF246" s="120"/>
      <c r="BG246" s="129" t="str">
        <f>IFERROR(RANK(BE246,$BE$3:$BE$502,0)+COUNTIF($BE$3:BE246,BE246)-1, "")</f>
        <v/>
      </c>
    </row>
    <row r="247" spans="1:59" x14ac:dyDescent="0.25">
      <c r="A247" s="44">
        <v>245</v>
      </c>
      <c r="B247" s="32" t="str">
        <f>IF('Birding Tally List'!D254="", "", 'Birding Tally List'!D254)</f>
        <v/>
      </c>
      <c r="C247" s="45">
        <f>IF('Birding Tally List'!G254="", 0, 'Birding Tally List'!G254)</f>
        <v>0</v>
      </c>
      <c r="D247" s="46">
        <f>IF('Birding Tally List'!H254="", 0, 'Birding Tally List'!H254)</f>
        <v>0</v>
      </c>
      <c r="E247" s="46">
        <f>IF('Birding Tally List'!I254="", 0, 'Birding Tally List'!I254)</f>
        <v>0</v>
      </c>
      <c r="F247" s="46">
        <f>IF('Birding Tally List'!J254="", 0, 'Birding Tally List'!J254)</f>
        <v>0</v>
      </c>
      <c r="G247" s="46">
        <f>IF('Birding Tally List'!K254="", 0, 'Birding Tally List'!K254)</f>
        <v>0</v>
      </c>
      <c r="H247" s="46">
        <f>IF('Birding Tally List'!L254="", 0, 'Birding Tally List'!L254)</f>
        <v>0</v>
      </c>
      <c r="I247" s="47">
        <f>IF('Birding Tally List'!M254="", 0, 'Birding Tally List'!M254)</f>
        <v>0</v>
      </c>
      <c r="J247" s="48">
        <f t="shared" si="80"/>
        <v>0</v>
      </c>
      <c r="L247" s="49" t="str">
        <f t="shared" si="81"/>
        <v/>
      </c>
      <c r="M247" s="48">
        <f t="shared" si="82"/>
        <v>0</v>
      </c>
      <c r="W247" s="52" t="str">
        <f t="shared" si="83"/>
        <v/>
      </c>
      <c r="X247" s="53" t="str">
        <f t="shared" si="79"/>
        <v/>
      </c>
      <c r="Z247" s="54">
        <f>RANK(M247,$M$3:$M$502,0)+COUNTIF($M$3:M247,M247)-1</f>
        <v>245</v>
      </c>
      <c r="AA247" s="44">
        <v>245</v>
      </c>
      <c r="AB247" s="44">
        <f t="shared" si="84"/>
        <v>245</v>
      </c>
      <c r="AC247" s="44" t="str">
        <f t="shared" si="85"/>
        <v/>
      </c>
      <c r="AD247" s="44"/>
      <c r="AE247" s="44" t="str">
        <f t="shared" si="86"/>
        <v/>
      </c>
      <c r="AF247" s="44" t="str">
        <f t="shared" si="87"/>
        <v/>
      </c>
      <c r="AH247" s="44" t="str">
        <f t="shared" si="90"/>
        <v/>
      </c>
      <c r="AJ247" s="44" t="str">
        <f>IF('Birding Tally List'!E254="", "", 'Birding Tally List'!E254)</f>
        <v/>
      </c>
      <c r="AV247" s="93" t="str">
        <f>IF('Birding Tally List'!F254="", "", 'Birding Tally List'!F254)</f>
        <v/>
      </c>
      <c r="AW247" s="93" t="str">
        <f t="shared" si="88"/>
        <v/>
      </c>
      <c r="AX247" s="119" t="str">
        <f t="shared" si="91"/>
        <v/>
      </c>
      <c r="AY247" s="120" t="str">
        <f t="shared" si="92"/>
        <v/>
      </c>
      <c r="AZ247" s="120" t="str">
        <f t="shared" si="93"/>
        <v/>
      </c>
      <c r="BA247" s="120" t="str">
        <f t="shared" si="94"/>
        <v/>
      </c>
      <c r="BB247" s="120" t="str">
        <f t="shared" si="95"/>
        <v/>
      </c>
      <c r="BC247" s="120" t="str">
        <f t="shared" si="96"/>
        <v/>
      </c>
      <c r="BD247" s="120" t="str">
        <f t="shared" si="97"/>
        <v/>
      </c>
      <c r="BE247" s="129" t="str">
        <f t="shared" si="89"/>
        <v/>
      </c>
      <c r="BF247" s="120"/>
      <c r="BG247" s="129" t="str">
        <f>IFERROR(RANK(BE247,$BE$3:$BE$502,0)+COUNTIF($BE$3:BE247,BE247)-1, "")</f>
        <v/>
      </c>
    </row>
    <row r="248" spans="1:59" x14ac:dyDescent="0.25">
      <c r="A248" s="44">
        <v>246</v>
      </c>
      <c r="B248" s="32" t="str">
        <f>IF('Birding Tally List'!D255="", "", 'Birding Tally List'!D255)</f>
        <v/>
      </c>
      <c r="C248" s="45">
        <f>IF('Birding Tally List'!G255="", 0, 'Birding Tally List'!G255)</f>
        <v>0</v>
      </c>
      <c r="D248" s="46">
        <f>IF('Birding Tally List'!H255="", 0, 'Birding Tally List'!H255)</f>
        <v>0</v>
      </c>
      <c r="E248" s="46">
        <f>IF('Birding Tally List'!I255="", 0, 'Birding Tally List'!I255)</f>
        <v>0</v>
      </c>
      <c r="F248" s="46">
        <f>IF('Birding Tally List'!J255="", 0, 'Birding Tally List'!J255)</f>
        <v>0</v>
      </c>
      <c r="G248" s="46">
        <f>IF('Birding Tally List'!K255="", 0, 'Birding Tally List'!K255)</f>
        <v>0</v>
      </c>
      <c r="H248" s="46">
        <f>IF('Birding Tally List'!L255="", 0, 'Birding Tally List'!L255)</f>
        <v>0</v>
      </c>
      <c r="I248" s="47">
        <f>IF('Birding Tally List'!M255="", 0, 'Birding Tally List'!M255)</f>
        <v>0</v>
      </c>
      <c r="J248" s="48">
        <f t="shared" si="80"/>
        <v>0</v>
      </c>
      <c r="L248" s="49" t="str">
        <f t="shared" si="81"/>
        <v/>
      </c>
      <c r="M248" s="48">
        <f t="shared" si="82"/>
        <v>0</v>
      </c>
      <c r="W248" s="52" t="str">
        <f t="shared" si="83"/>
        <v/>
      </c>
      <c r="X248" s="53" t="str">
        <f t="shared" si="79"/>
        <v/>
      </c>
      <c r="Z248" s="54">
        <f>RANK(M248,$M$3:$M$502,0)+COUNTIF($M$3:M248,M248)-1</f>
        <v>246</v>
      </c>
      <c r="AA248" s="44">
        <v>246</v>
      </c>
      <c r="AB248" s="44">
        <f t="shared" si="84"/>
        <v>246</v>
      </c>
      <c r="AC248" s="44" t="str">
        <f t="shared" si="85"/>
        <v/>
      </c>
      <c r="AD248" s="44"/>
      <c r="AE248" s="44" t="str">
        <f t="shared" si="86"/>
        <v/>
      </c>
      <c r="AF248" s="44" t="str">
        <f t="shared" si="87"/>
        <v/>
      </c>
      <c r="AH248" s="44" t="str">
        <f t="shared" si="90"/>
        <v/>
      </c>
      <c r="AJ248" s="44" t="str">
        <f>IF('Birding Tally List'!E255="", "", 'Birding Tally List'!E255)</f>
        <v/>
      </c>
      <c r="AV248" s="93" t="str">
        <f>IF('Birding Tally List'!F255="", "", 'Birding Tally List'!F255)</f>
        <v/>
      </c>
      <c r="AW248" s="93" t="str">
        <f t="shared" si="88"/>
        <v/>
      </c>
      <c r="AX248" s="119" t="str">
        <f t="shared" si="91"/>
        <v/>
      </c>
      <c r="AY248" s="120" t="str">
        <f t="shared" si="92"/>
        <v/>
      </c>
      <c r="AZ248" s="120" t="str">
        <f t="shared" si="93"/>
        <v/>
      </c>
      <c r="BA248" s="120" t="str">
        <f t="shared" si="94"/>
        <v/>
      </c>
      <c r="BB248" s="120" t="str">
        <f t="shared" si="95"/>
        <v/>
      </c>
      <c r="BC248" s="120" t="str">
        <f t="shared" si="96"/>
        <v/>
      </c>
      <c r="BD248" s="120" t="str">
        <f t="shared" si="97"/>
        <v/>
      </c>
      <c r="BE248" s="129" t="str">
        <f t="shared" si="89"/>
        <v/>
      </c>
      <c r="BF248" s="120"/>
      <c r="BG248" s="129" t="str">
        <f>IFERROR(RANK(BE248,$BE$3:$BE$502,0)+COUNTIF($BE$3:BE248,BE248)-1, "")</f>
        <v/>
      </c>
    </row>
    <row r="249" spans="1:59" x14ac:dyDescent="0.25">
      <c r="A249" s="44">
        <v>247</v>
      </c>
      <c r="B249" s="32" t="str">
        <f>IF('Birding Tally List'!D256="", "", 'Birding Tally List'!D256)</f>
        <v/>
      </c>
      <c r="C249" s="45">
        <f>IF('Birding Tally List'!G256="", 0, 'Birding Tally List'!G256)</f>
        <v>0</v>
      </c>
      <c r="D249" s="46">
        <f>IF('Birding Tally List'!H256="", 0, 'Birding Tally List'!H256)</f>
        <v>0</v>
      </c>
      <c r="E249" s="46">
        <f>IF('Birding Tally List'!I256="", 0, 'Birding Tally List'!I256)</f>
        <v>0</v>
      </c>
      <c r="F249" s="46">
        <f>IF('Birding Tally List'!J256="", 0, 'Birding Tally List'!J256)</f>
        <v>0</v>
      </c>
      <c r="G249" s="46">
        <f>IF('Birding Tally List'!K256="", 0, 'Birding Tally List'!K256)</f>
        <v>0</v>
      </c>
      <c r="H249" s="46">
        <f>IF('Birding Tally List'!L256="", 0, 'Birding Tally List'!L256)</f>
        <v>0</v>
      </c>
      <c r="I249" s="47">
        <f>IF('Birding Tally List'!M256="", 0, 'Birding Tally List'!M256)</f>
        <v>0</v>
      </c>
      <c r="J249" s="48">
        <f t="shared" si="80"/>
        <v>0</v>
      </c>
      <c r="L249" s="49" t="str">
        <f t="shared" si="81"/>
        <v/>
      </c>
      <c r="M249" s="48">
        <f t="shared" si="82"/>
        <v>0</v>
      </c>
      <c r="W249" s="52" t="str">
        <f t="shared" si="83"/>
        <v/>
      </c>
      <c r="X249" s="53" t="str">
        <f t="shared" si="79"/>
        <v/>
      </c>
      <c r="Z249" s="54">
        <f>RANK(M249,$M$3:$M$502,0)+COUNTIF($M$3:M249,M249)-1</f>
        <v>247</v>
      </c>
      <c r="AA249" s="44">
        <v>247</v>
      </c>
      <c r="AB249" s="44">
        <f t="shared" si="84"/>
        <v>247</v>
      </c>
      <c r="AC249" s="44" t="str">
        <f t="shared" si="85"/>
        <v/>
      </c>
      <c r="AD249" s="44"/>
      <c r="AE249" s="44" t="str">
        <f t="shared" si="86"/>
        <v/>
      </c>
      <c r="AF249" s="44" t="str">
        <f t="shared" si="87"/>
        <v/>
      </c>
      <c r="AH249" s="44" t="str">
        <f t="shared" si="90"/>
        <v/>
      </c>
      <c r="AJ249" s="44" t="str">
        <f>IF('Birding Tally List'!E256="", "", 'Birding Tally List'!E256)</f>
        <v/>
      </c>
      <c r="AV249" s="93" t="str">
        <f>IF('Birding Tally List'!F256="", "", 'Birding Tally List'!F256)</f>
        <v/>
      </c>
      <c r="AW249" s="93" t="str">
        <f t="shared" si="88"/>
        <v/>
      </c>
      <c r="AX249" s="119" t="str">
        <f t="shared" si="91"/>
        <v/>
      </c>
      <c r="AY249" s="120" t="str">
        <f t="shared" si="92"/>
        <v/>
      </c>
      <c r="AZ249" s="120" t="str">
        <f t="shared" si="93"/>
        <v/>
      </c>
      <c r="BA249" s="120" t="str">
        <f t="shared" si="94"/>
        <v/>
      </c>
      <c r="BB249" s="120" t="str">
        <f t="shared" si="95"/>
        <v/>
      </c>
      <c r="BC249" s="120" t="str">
        <f t="shared" si="96"/>
        <v/>
      </c>
      <c r="BD249" s="120" t="str">
        <f t="shared" si="97"/>
        <v/>
      </c>
      <c r="BE249" s="129" t="str">
        <f t="shared" si="89"/>
        <v/>
      </c>
      <c r="BF249" s="120"/>
      <c r="BG249" s="129" t="str">
        <f>IFERROR(RANK(BE249,$BE$3:$BE$502,0)+COUNTIF($BE$3:BE249,BE249)-1, "")</f>
        <v/>
      </c>
    </row>
    <row r="250" spans="1:59" x14ac:dyDescent="0.25">
      <c r="A250" s="44">
        <v>248</v>
      </c>
      <c r="B250" s="32" t="str">
        <f>IF('Birding Tally List'!D257="", "", 'Birding Tally List'!D257)</f>
        <v/>
      </c>
      <c r="C250" s="45">
        <f>IF('Birding Tally List'!G257="", 0, 'Birding Tally List'!G257)</f>
        <v>0</v>
      </c>
      <c r="D250" s="46">
        <f>IF('Birding Tally List'!H257="", 0, 'Birding Tally List'!H257)</f>
        <v>0</v>
      </c>
      <c r="E250" s="46">
        <f>IF('Birding Tally List'!I257="", 0, 'Birding Tally List'!I257)</f>
        <v>0</v>
      </c>
      <c r="F250" s="46">
        <f>IF('Birding Tally List'!J257="", 0, 'Birding Tally List'!J257)</f>
        <v>0</v>
      </c>
      <c r="G250" s="46">
        <f>IF('Birding Tally List'!K257="", 0, 'Birding Tally List'!K257)</f>
        <v>0</v>
      </c>
      <c r="H250" s="46">
        <f>IF('Birding Tally List'!L257="", 0, 'Birding Tally List'!L257)</f>
        <v>0</v>
      </c>
      <c r="I250" s="47">
        <f>IF('Birding Tally List'!M257="", 0, 'Birding Tally List'!M257)</f>
        <v>0</v>
      </c>
      <c r="J250" s="48">
        <f t="shared" si="80"/>
        <v>0</v>
      </c>
      <c r="L250" s="49" t="str">
        <f t="shared" si="81"/>
        <v/>
      </c>
      <c r="M250" s="48">
        <f t="shared" si="82"/>
        <v>0</v>
      </c>
      <c r="W250" s="52" t="str">
        <f t="shared" si="83"/>
        <v/>
      </c>
      <c r="X250" s="53" t="str">
        <f t="shared" si="79"/>
        <v/>
      </c>
      <c r="Z250" s="54">
        <f>RANK(M250,$M$3:$M$502,0)+COUNTIF($M$3:M250,M250)-1</f>
        <v>248</v>
      </c>
      <c r="AA250" s="44">
        <v>248</v>
      </c>
      <c r="AB250" s="44">
        <f t="shared" si="84"/>
        <v>248</v>
      </c>
      <c r="AC250" s="44" t="str">
        <f t="shared" si="85"/>
        <v/>
      </c>
      <c r="AD250" s="44"/>
      <c r="AE250" s="44" t="str">
        <f t="shared" si="86"/>
        <v/>
      </c>
      <c r="AF250" s="44" t="str">
        <f t="shared" si="87"/>
        <v/>
      </c>
      <c r="AH250" s="44" t="str">
        <f t="shared" si="90"/>
        <v/>
      </c>
      <c r="AJ250" s="44" t="str">
        <f>IF('Birding Tally List'!E257="", "", 'Birding Tally List'!E257)</f>
        <v/>
      </c>
      <c r="AV250" s="93" t="str">
        <f>IF('Birding Tally List'!F257="", "", 'Birding Tally List'!F257)</f>
        <v/>
      </c>
      <c r="AW250" s="93" t="str">
        <f t="shared" si="88"/>
        <v/>
      </c>
      <c r="AX250" s="119" t="str">
        <f t="shared" si="91"/>
        <v/>
      </c>
      <c r="AY250" s="120" t="str">
        <f t="shared" si="92"/>
        <v/>
      </c>
      <c r="AZ250" s="120" t="str">
        <f t="shared" si="93"/>
        <v/>
      </c>
      <c r="BA250" s="120" t="str">
        <f t="shared" si="94"/>
        <v/>
      </c>
      <c r="BB250" s="120" t="str">
        <f t="shared" si="95"/>
        <v/>
      </c>
      <c r="BC250" s="120" t="str">
        <f t="shared" si="96"/>
        <v/>
      </c>
      <c r="BD250" s="120" t="str">
        <f t="shared" si="97"/>
        <v/>
      </c>
      <c r="BE250" s="129" t="str">
        <f t="shared" si="89"/>
        <v/>
      </c>
      <c r="BF250" s="120"/>
      <c r="BG250" s="129" t="str">
        <f>IFERROR(RANK(BE250,$BE$3:$BE$502,0)+COUNTIF($BE$3:BE250,BE250)-1, "")</f>
        <v/>
      </c>
    </row>
    <row r="251" spans="1:59" x14ac:dyDescent="0.25">
      <c r="A251" s="44">
        <v>249</v>
      </c>
      <c r="B251" s="32" t="str">
        <f>IF('Birding Tally List'!D258="", "", 'Birding Tally List'!D258)</f>
        <v/>
      </c>
      <c r="C251" s="45">
        <f>IF('Birding Tally List'!G258="", 0, 'Birding Tally List'!G258)</f>
        <v>0</v>
      </c>
      <c r="D251" s="46">
        <f>IF('Birding Tally List'!H258="", 0, 'Birding Tally List'!H258)</f>
        <v>0</v>
      </c>
      <c r="E251" s="46">
        <f>IF('Birding Tally List'!I258="", 0, 'Birding Tally List'!I258)</f>
        <v>0</v>
      </c>
      <c r="F251" s="46">
        <f>IF('Birding Tally List'!J258="", 0, 'Birding Tally List'!J258)</f>
        <v>0</v>
      </c>
      <c r="G251" s="46">
        <f>IF('Birding Tally List'!K258="", 0, 'Birding Tally List'!K258)</f>
        <v>0</v>
      </c>
      <c r="H251" s="46">
        <f>IF('Birding Tally List'!L258="", 0, 'Birding Tally List'!L258)</f>
        <v>0</v>
      </c>
      <c r="I251" s="47">
        <f>IF('Birding Tally List'!M258="", 0, 'Birding Tally List'!M258)</f>
        <v>0</v>
      </c>
      <c r="J251" s="48">
        <f t="shared" si="80"/>
        <v>0</v>
      </c>
      <c r="L251" s="49" t="str">
        <f t="shared" si="81"/>
        <v/>
      </c>
      <c r="M251" s="48">
        <f t="shared" si="82"/>
        <v>0</v>
      </c>
      <c r="W251" s="52" t="str">
        <f t="shared" si="83"/>
        <v/>
      </c>
      <c r="X251" s="53" t="str">
        <f t="shared" si="79"/>
        <v/>
      </c>
      <c r="Z251" s="54">
        <f>RANK(M251,$M$3:$M$502,0)+COUNTIF($M$3:M251,M251)-1</f>
        <v>249</v>
      </c>
      <c r="AA251" s="44">
        <v>249</v>
      </c>
      <c r="AB251" s="44">
        <f t="shared" si="84"/>
        <v>249</v>
      </c>
      <c r="AC251" s="44" t="str">
        <f t="shared" si="85"/>
        <v/>
      </c>
      <c r="AD251" s="44"/>
      <c r="AE251" s="44" t="str">
        <f t="shared" si="86"/>
        <v/>
      </c>
      <c r="AF251" s="44" t="str">
        <f t="shared" si="87"/>
        <v/>
      </c>
      <c r="AH251" s="44" t="str">
        <f t="shared" si="90"/>
        <v/>
      </c>
      <c r="AJ251" s="44" t="str">
        <f>IF('Birding Tally List'!E258="", "", 'Birding Tally List'!E258)</f>
        <v/>
      </c>
      <c r="AV251" s="93" t="str">
        <f>IF('Birding Tally List'!F258="", "", 'Birding Tally List'!F258)</f>
        <v/>
      </c>
      <c r="AW251" s="93" t="str">
        <f t="shared" si="88"/>
        <v/>
      </c>
      <c r="AX251" s="119" t="str">
        <f t="shared" si="91"/>
        <v/>
      </c>
      <c r="AY251" s="120" t="str">
        <f t="shared" si="92"/>
        <v/>
      </c>
      <c r="AZ251" s="120" t="str">
        <f t="shared" si="93"/>
        <v/>
      </c>
      <c r="BA251" s="120" t="str">
        <f t="shared" si="94"/>
        <v/>
      </c>
      <c r="BB251" s="120" t="str">
        <f t="shared" si="95"/>
        <v/>
      </c>
      <c r="BC251" s="120" t="str">
        <f t="shared" si="96"/>
        <v/>
      </c>
      <c r="BD251" s="120" t="str">
        <f t="shared" si="97"/>
        <v/>
      </c>
      <c r="BE251" s="129" t="str">
        <f t="shared" si="89"/>
        <v/>
      </c>
      <c r="BF251" s="120"/>
      <c r="BG251" s="129" t="str">
        <f>IFERROR(RANK(BE251,$BE$3:$BE$502,0)+COUNTIF($BE$3:BE251,BE251)-1, "")</f>
        <v/>
      </c>
    </row>
    <row r="252" spans="1:59" x14ac:dyDescent="0.25">
      <c r="A252" s="44">
        <v>250</v>
      </c>
      <c r="B252" s="32" t="str">
        <f>IF('Birding Tally List'!D259="", "", 'Birding Tally List'!D259)</f>
        <v/>
      </c>
      <c r="C252" s="45">
        <f>IF('Birding Tally List'!G259="", 0, 'Birding Tally List'!G259)</f>
        <v>0</v>
      </c>
      <c r="D252" s="46">
        <f>IF('Birding Tally List'!H259="", 0, 'Birding Tally List'!H259)</f>
        <v>0</v>
      </c>
      <c r="E252" s="46">
        <f>IF('Birding Tally List'!I259="", 0, 'Birding Tally List'!I259)</f>
        <v>0</v>
      </c>
      <c r="F252" s="46">
        <f>IF('Birding Tally List'!J259="", 0, 'Birding Tally List'!J259)</f>
        <v>0</v>
      </c>
      <c r="G252" s="46">
        <f>IF('Birding Tally List'!K259="", 0, 'Birding Tally List'!K259)</f>
        <v>0</v>
      </c>
      <c r="H252" s="46">
        <f>IF('Birding Tally List'!L259="", 0, 'Birding Tally List'!L259)</f>
        <v>0</v>
      </c>
      <c r="I252" s="47">
        <f>IF('Birding Tally List'!M259="", 0, 'Birding Tally List'!M259)</f>
        <v>0</v>
      </c>
      <c r="J252" s="48">
        <f t="shared" si="80"/>
        <v>0</v>
      </c>
      <c r="L252" s="49" t="str">
        <f t="shared" si="81"/>
        <v/>
      </c>
      <c r="M252" s="48">
        <f t="shared" si="82"/>
        <v>0</v>
      </c>
      <c r="W252" s="52" t="str">
        <f t="shared" si="83"/>
        <v/>
      </c>
      <c r="X252" s="53" t="str">
        <f t="shared" si="79"/>
        <v/>
      </c>
      <c r="Z252" s="54">
        <f>RANK(M252,$M$3:$M$502,0)+COUNTIF($M$3:M252,M252)-1</f>
        <v>250</v>
      </c>
      <c r="AA252" s="44">
        <v>250</v>
      </c>
      <c r="AB252" s="44">
        <f t="shared" si="84"/>
        <v>250</v>
      </c>
      <c r="AC252" s="44" t="str">
        <f t="shared" si="85"/>
        <v/>
      </c>
      <c r="AD252" s="44"/>
      <c r="AE252" s="44" t="str">
        <f t="shared" si="86"/>
        <v/>
      </c>
      <c r="AF252" s="44" t="str">
        <f t="shared" si="87"/>
        <v/>
      </c>
      <c r="AH252" s="44" t="str">
        <f t="shared" si="90"/>
        <v/>
      </c>
      <c r="AJ252" s="44" t="str">
        <f>IF('Birding Tally List'!E259="", "", 'Birding Tally List'!E259)</f>
        <v/>
      </c>
      <c r="AV252" s="93" t="str">
        <f>IF('Birding Tally List'!F259="", "", 'Birding Tally List'!F259)</f>
        <v/>
      </c>
      <c r="AW252" s="93" t="str">
        <f t="shared" si="88"/>
        <v/>
      </c>
      <c r="AX252" s="119" t="str">
        <f t="shared" si="91"/>
        <v/>
      </c>
      <c r="AY252" s="120" t="str">
        <f t="shared" si="92"/>
        <v/>
      </c>
      <c r="AZ252" s="120" t="str">
        <f t="shared" si="93"/>
        <v/>
      </c>
      <c r="BA252" s="120" t="str">
        <f t="shared" si="94"/>
        <v/>
      </c>
      <c r="BB252" s="120" t="str">
        <f t="shared" si="95"/>
        <v/>
      </c>
      <c r="BC252" s="120" t="str">
        <f t="shared" si="96"/>
        <v/>
      </c>
      <c r="BD252" s="120" t="str">
        <f t="shared" si="97"/>
        <v/>
      </c>
      <c r="BE252" s="129" t="str">
        <f t="shared" si="89"/>
        <v/>
      </c>
      <c r="BF252" s="120"/>
      <c r="BG252" s="129" t="str">
        <f>IFERROR(RANK(BE252,$BE$3:$BE$502,0)+COUNTIF($BE$3:BE252,BE252)-1, "")</f>
        <v/>
      </c>
    </row>
    <row r="253" spans="1:59" x14ac:dyDescent="0.25">
      <c r="A253" s="44">
        <v>251</v>
      </c>
      <c r="B253" s="32" t="str">
        <f>IF('Birding Tally List'!D260="", "", 'Birding Tally List'!D260)</f>
        <v/>
      </c>
      <c r="C253" s="45">
        <f>IF('Birding Tally List'!G260="", 0, 'Birding Tally List'!G260)</f>
        <v>0</v>
      </c>
      <c r="D253" s="46">
        <f>IF('Birding Tally List'!H260="", 0, 'Birding Tally List'!H260)</f>
        <v>0</v>
      </c>
      <c r="E253" s="46">
        <f>IF('Birding Tally List'!I260="", 0, 'Birding Tally List'!I260)</f>
        <v>0</v>
      </c>
      <c r="F253" s="46">
        <f>IF('Birding Tally List'!J260="", 0, 'Birding Tally List'!J260)</f>
        <v>0</v>
      </c>
      <c r="G253" s="46">
        <f>IF('Birding Tally List'!K260="", 0, 'Birding Tally List'!K260)</f>
        <v>0</v>
      </c>
      <c r="H253" s="46">
        <f>IF('Birding Tally List'!L260="", 0, 'Birding Tally List'!L260)</f>
        <v>0</v>
      </c>
      <c r="I253" s="47">
        <f>IF('Birding Tally List'!M260="", 0, 'Birding Tally List'!M260)</f>
        <v>0</v>
      </c>
      <c r="J253" s="48">
        <f t="shared" si="80"/>
        <v>0</v>
      </c>
      <c r="L253" s="49" t="str">
        <f t="shared" si="81"/>
        <v/>
      </c>
      <c r="M253" s="48">
        <f t="shared" si="82"/>
        <v>0</v>
      </c>
      <c r="W253" s="52" t="str">
        <f t="shared" si="83"/>
        <v/>
      </c>
      <c r="X253" s="53" t="str">
        <f t="shared" si="79"/>
        <v/>
      </c>
      <c r="Z253" s="54">
        <f>RANK(M253,$M$3:$M$502,0)+COUNTIF($M$3:M253,M253)-1</f>
        <v>251</v>
      </c>
      <c r="AA253" s="44">
        <v>251</v>
      </c>
      <c r="AB253" s="44">
        <f t="shared" si="84"/>
        <v>251</v>
      </c>
      <c r="AC253" s="44" t="str">
        <f t="shared" si="85"/>
        <v/>
      </c>
      <c r="AD253" s="44"/>
      <c r="AE253" s="44" t="str">
        <f t="shared" si="86"/>
        <v/>
      </c>
      <c r="AF253" s="44" t="str">
        <f t="shared" si="87"/>
        <v/>
      </c>
      <c r="AH253" s="44" t="str">
        <f t="shared" si="90"/>
        <v/>
      </c>
      <c r="AJ253" s="44" t="str">
        <f>IF('Birding Tally List'!E260="", "", 'Birding Tally List'!E260)</f>
        <v/>
      </c>
      <c r="AV253" s="93" t="str">
        <f>IF('Birding Tally List'!F260="", "", 'Birding Tally List'!F260)</f>
        <v/>
      </c>
      <c r="AW253" s="93" t="str">
        <f t="shared" si="88"/>
        <v/>
      </c>
      <c r="AX253" s="119" t="str">
        <f t="shared" si="91"/>
        <v/>
      </c>
      <c r="AY253" s="120" t="str">
        <f t="shared" si="92"/>
        <v/>
      </c>
      <c r="AZ253" s="120" t="str">
        <f t="shared" si="93"/>
        <v/>
      </c>
      <c r="BA253" s="120" t="str">
        <f t="shared" si="94"/>
        <v/>
      </c>
      <c r="BB253" s="120" t="str">
        <f t="shared" si="95"/>
        <v/>
      </c>
      <c r="BC253" s="120" t="str">
        <f t="shared" si="96"/>
        <v/>
      </c>
      <c r="BD253" s="120" t="str">
        <f t="shared" si="97"/>
        <v/>
      </c>
      <c r="BE253" s="129" t="str">
        <f t="shared" si="89"/>
        <v/>
      </c>
      <c r="BF253" s="120"/>
      <c r="BG253" s="129" t="str">
        <f>IFERROR(RANK(BE253,$BE$3:$BE$502,0)+COUNTIF($BE$3:BE253,BE253)-1, "")</f>
        <v/>
      </c>
    </row>
    <row r="254" spans="1:59" x14ac:dyDescent="0.25">
      <c r="A254" s="44">
        <v>252</v>
      </c>
      <c r="B254" s="32" t="str">
        <f>IF('Birding Tally List'!D261="", "", 'Birding Tally List'!D261)</f>
        <v/>
      </c>
      <c r="C254" s="45">
        <f>IF('Birding Tally List'!G261="", 0, 'Birding Tally List'!G261)</f>
        <v>0</v>
      </c>
      <c r="D254" s="46">
        <f>IF('Birding Tally List'!H261="", 0, 'Birding Tally List'!H261)</f>
        <v>0</v>
      </c>
      <c r="E254" s="46">
        <f>IF('Birding Tally List'!I261="", 0, 'Birding Tally List'!I261)</f>
        <v>0</v>
      </c>
      <c r="F254" s="46">
        <f>IF('Birding Tally List'!J261="", 0, 'Birding Tally List'!J261)</f>
        <v>0</v>
      </c>
      <c r="G254" s="46">
        <f>IF('Birding Tally List'!K261="", 0, 'Birding Tally List'!K261)</f>
        <v>0</v>
      </c>
      <c r="H254" s="46">
        <f>IF('Birding Tally List'!L261="", 0, 'Birding Tally List'!L261)</f>
        <v>0</v>
      </c>
      <c r="I254" s="47">
        <f>IF('Birding Tally List'!M261="", 0, 'Birding Tally List'!M261)</f>
        <v>0</v>
      </c>
      <c r="J254" s="48">
        <f t="shared" si="80"/>
        <v>0</v>
      </c>
      <c r="L254" s="49" t="str">
        <f t="shared" si="81"/>
        <v/>
      </c>
      <c r="M254" s="48">
        <f t="shared" si="82"/>
        <v>0</v>
      </c>
      <c r="W254" s="52" t="str">
        <f t="shared" si="83"/>
        <v/>
      </c>
      <c r="X254" s="53" t="str">
        <f t="shared" si="79"/>
        <v/>
      </c>
      <c r="Z254" s="54">
        <f>RANK(M254,$M$3:$M$502,0)+COUNTIF($M$3:M254,M254)-1</f>
        <v>252</v>
      </c>
      <c r="AA254" s="44">
        <v>252</v>
      </c>
      <c r="AB254" s="44">
        <f t="shared" si="84"/>
        <v>252</v>
      </c>
      <c r="AC254" s="44" t="str">
        <f t="shared" si="85"/>
        <v/>
      </c>
      <c r="AD254" s="44"/>
      <c r="AE254" s="44" t="str">
        <f t="shared" si="86"/>
        <v/>
      </c>
      <c r="AF254" s="44" t="str">
        <f t="shared" si="87"/>
        <v/>
      </c>
      <c r="AH254" s="44" t="str">
        <f t="shared" si="90"/>
        <v/>
      </c>
      <c r="AJ254" s="44" t="str">
        <f>IF('Birding Tally List'!E261="", "", 'Birding Tally List'!E261)</f>
        <v/>
      </c>
      <c r="AV254" s="93" t="str">
        <f>IF('Birding Tally List'!F261="", "", 'Birding Tally List'!F261)</f>
        <v/>
      </c>
      <c r="AW254" s="93" t="str">
        <f t="shared" si="88"/>
        <v/>
      </c>
      <c r="AX254" s="119" t="str">
        <f t="shared" si="91"/>
        <v/>
      </c>
      <c r="AY254" s="120" t="str">
        <f t="shared" si="92"/>
        <v/>
      </c>
      <c r="AZ254" s="120" t="str">
        <f t="shared" si="93"/>
        <v/>
      </c>
      <c r="BA254" s="120" t="str">
        <f t="shared" si="94"/>
        <v/>
      </c>
      <c r="BB254" s="120" t="str">
        <f t="shared" si="95"/>
        <v/>
      </c>
      <c r="BC254" s="120" t="str">
        <f t="shared" si="96"/>
        <v/>
      </c>
      <c r="BD254" s="120" t="str">
        <f t="shared" si="97"/>
        <v/>
      </c>
      <c r="BE254" s="129" t="str">
        <f t="shared" si="89"/>
        <v/>
      </c>
      <c r="BF254" s="120"/>
      <c r="BG254" s="129" t="str">
        <f>IFERROR(RANK(BE254,$BE$3:$BE$502,0)+COUNTIF($BE$3:BE254,BE254)-1, "")</f>
        <v/>
      </c>
    </row>
    <row r="255" spans="1:59" x14ac:dyDescent="0.25">
      <c r="A255" s="44">
        <v>253</v>
      </c>
      <c r="B255" s="32" t="str">
        <f>IF('Birding Tally List'!D262="", "", 'Birding Tally List'!D262)</f>
        <v/>
      </c>
      <c r="C255" s="45">
        <f>IF('Birding Tally List'!G262="", 0, 'Birding Tally List'!G262)</f>
        <v>0</v>
      </c>
      <c r="D255" s="46">
        <f>IF('Birding Tally List'!H262="", 0, 'Birding Tally List'!H262)</f>
        <v>0</v>
      </c>
      <c r="E255" s="46">
        <f>IF('Birding Tally List'!I262="", 0, 'Birding Tally List'!I262)</f>
        <v>0</v>
      </c>
      <c r="F255" s="46">
        <f>IF('Birding Tally List'!J262="", 0, 'Birding Tally List'!J262)</f>
        <v>0</v>
      </c>
      <c r="G255" s="46">
        <f>IF('Birding Tally List'!K262="", 0, 'Birding Tally List'!K262)</f>
        <v>0</v>
      </c>
      <c r="H255" s="46">
        <f>IF('Birding Tally List'!L262="", 0, 'Birding Tally List'!L262)</f>
        <v>0</v>
      </c>
      <c r="I255" s="47">
        <f>IF('Birding Tally List'!M262="", 0, 'Birding Tally List'!M262)</f>
        <v>0</v>
      </c>
      <c r="J255" s="48">
        <f t="shared" si="80"/>
        <v>0</v>
      </c>
      <c r="L255" s="49" t="str">
        <f t="shared" si="81"/>
        <v/>
      </c>
      <c r="M255" s="48">
        <f t="shared" si="82"/>
        <v>0</v>
      </c>
      <c r="W255" s="52" t="str">
        <f t="shared" si="83"/>
        <v/>
      </c>
      <c r="X255" s="53" t="str">
        <f t="shared" si="79"/>
        <v/>
      </c>
      <c r="Z255" s="54">
        <f>RANK(M255,$M$3:$M$502,0)+COUNTIF($M$3:M255,M255)-1</f>
        <v>253</v>
      </c>
      <c r="AA255" s="44">
        <v>253</v>
      </c>
      <c r="AB255" s="44">
        <f t="shared" si="84"/>
        <v>253</v>
      </c>
      <c r="AC255" s="44" t="str">
        <f t="shared" si="85"/>
        <v/>
      </c>
      <c r="AD255" s="44"/>
      <c r="AE255" s="44" t="str">
        <f t="shared" si="86"/>
        <v/>
      </c>
      <c r="AF255" s="44" t="str">
        <f t="shared" si="87"/>
        <v/>
      </c>
      <c r="AH255" s="44" t="str">
        <f t="shared" si="90"/>
        <v/>
      </c>
      <c r="AJ255" s="44" t="str">
        <f>IF('Birding Tally List'!E262="", "", 'Birding Tally List'!E262)</f>
        <v/>
      </c>
      <c r="AV255" s="93" t="str">
        <f>IF('Birding Tally List'!F262="", "", 'Birding Tally List'!F262)</f>
        <v/>
      </c>
      <c r="AW255" s="93" t="str">
        <f t="shared" si="88"/>
        <v/>
      </c>
      <c r="AX255" s="119" t="str">
        <f t="shared" si="91"/>
        <v/>
      </c>
      <c r="AY255" s="120" t="str">
        <f t="shared" si="92"/>
        <v/>
      </c>
      <c r="AZ255" s="120" t="str">
        <f t="shared" si="93"/>
        <v/>
      </c>
      <c r="BA255" s="120" t="str">
        <f t="shared" si="94"/>
        <v/>
      </c>
      <c r="BB255" s="120" t="str">
        <f t="shared" si="95"/>
        <v/>
      </c>
      <c r="BC255" s="120" t="str">
        <f t="shared" si="96"/>
        <v/>
      </c>
      <c r="BD255" s="120" t="str">
        <f t="shared" si="97"/>
        <v/>
      </c>
      <c r="BE255" s="129" t="str">
        <f t="shared" si="89"/>
        <v/>
      </c>
      <c r="BF255" s="120"/>
      <c r="BG255" s="129" t="str">
        <f>IFERROR(RANK(BE255,$BE$3:$BE$502,0)+COUNTIF($BE$3:BE255,BE255)-1, "")</f>
        <v/>
      </c>
    </row>
    <row r="256" spans="1:59" x14ac:dyDescent="0.25">
      <c r="A256" s="44">
        <v>254</v>
      </c>
      <c r="B256" s="32" t="str">
        <f>IF('Birding Tally List'!D263="", "", 'Birding Tally List'!D263)</f>
        <v/>
      </c>
      <c r="C256" s="45">
        <f>IF('Birding Tally List'!G263="", 0, 'Birding Tally List'!G263)</f>
        <v>0</v>
      </c>
      <c r="D256" s="46">
        <f>IF('Birding Tally List'!H263="", 0, 'Birding Tally List'!H263)</f>
        <v>0</v>
      </c>
      <c r="E256" s="46">
        <f>IF('Birding Tally List'!I263="", 0, 'Birding Tally List'!I263)</f>
        <v>0</v>
      </c>
      <c r="F256" s="46">
        <f>IF('Birding Tally List'!J263="", 0, 'Birding Tally List'!J263)</f>
        <v>0</v>
      </c>
      <c r="G256" s="46">
        <f>IF('Birding Tally List'!K263="", 0, 'Birding Tally List'!K263)</f>
        <v>0</v>
      </c>
      <c r="H256" s="46">
        <f>IF('Birding Tally List'!L263="", 0, 'Birding Tally List'!L263)</f>
        <v>0</v>
      </c>
      <c r="I256" s="47">
        <f>IF('Birding Tally List'!M263="", 0, 'Birding Tally List'!M263)</f>
        <v>0</v>
      </c>
      <c r="J256" s="48">
        <f t="shared" si="80"/>
        <v>0</v>
      </c>
      <c r="L256" s="49" t="str">
        <f t="shared" si="81"/>
        <v/>
      </c>
      <c r="M256" s="48">
        <f t="shared" si="82"/>
        <v>0</v>
      </c>
      <c r="W256" s="52" t="str">
        <f t="shared" si="83"/>
        <v/>
      </c>
      <c r="X256" s="53" t="str">
        <f t="shared" si="79"/>
        <v/>
      </c>
      <c r="Z256" s="54">
        <f>RANK(M256,$M$3:$M$502,0)+COUNTIF($M$3:M256,M256)-1</f>
        <v>254</v>
      </c>
      <c r="AA256" s="44">
        <v>254</v>
      </c>
      <c r="AB256" s="44">
        <f t="shared" si="84"/>
        <v>254</v>
      </c>
      <c r="AC256" s="44" t="str">
        <f t="shared" si="85"/>
        <v/>
      </c>
      <c r="AD256" s="44"/>
      <c r="AE256" s="44" t="str">
        <f t="shared" si="86"/>
        <v/>
      </c>
      <c r="AF256" s="44" t="str">
        <f t="shared" si="87"/>
        <v/>
      </c>
      <c r="AH256" s="44" t="str">
        <f t="shared" si="90"/>
        <v/>
      </c>
      <c r="AJ256" s="44" t="str">
        <f>IF('Birding Tally List'!E263="", "", 'Birding Tally List'!E263)</f>
        <v/>
      </c>
      <c r="AV256" s="93" t="str">
        <f>IF('Birding Tally List'!F263="", "", 'Birding Tally List'!F263)</f>
        <v/>
      </c>
      <c r="AW256" s="93" t="str">
        <f t="shared" si="88"/>
        <v/>
      </c>
      <c r="AX256" s="119" t="str">
        <f t="shared" si="91"/>
        <v/>
      </c>
      <c r="AY256" s="120" t="str">
        <f t="shared" si="92"/>
        <v/>
      </c>
      <c r="AZ256" s="120" t="str">
        <f t="shared" si="93"/>
        <v/>
      </c>
      <c r="BA256" s="120" t="str">
        <f t="shared" si="94"/>
        <v/>
      </c>
      <c r="BB256" s="120" t="str">
        <f t="shared" si="95"/>
        <v/>
      </c>
      <c r="BC256" s="120" t="str">
        <f t="shared" si="96"/>
        <v/>
      </c>
      <c r="BD256" s="120" t="str">
        <f t="shared" si="97"/>
        <v/>
      </c>
      <c r="BE256" s="129" t="str">
        <f t="shared" si="89"/>
        <v/>
      </c>
      <c r="BF256" s="120"/>
      <c r="BG256" s="129" t="str">
        <f>IFERROR(RANK(BE256,$BE$3:$BE$502,0)+COUNTIF($BE$3:BE256,BE256)-1, "")</f>
        <v/>
      </c>
    </row>
    <row r="257" spans="1:59" x14ac:dyDescent="0.25">
      <c r="A257" s="44">
        <v>255</v>
      </c>
      <c r="B257" s="32" t="str">
        <f>IF('Birding Tally List'!D264="", "", 'Birding Tally List'!D264)</f>
        <v/>
      </c>
      <c r="C257" s="45">
        <f>IF('Birding Tally List'!G264="", 0, 'Birding Tally List'!G264)</f>
        <v>0</v>
      </c>
      <c r="D257" s="46">
        <f>IF('Birding Tally List'!H264="", 0, 'Birding Tally List'!H264)</f>
        <v>0</v>
      </c>
      <c r="E257" s="46">
        <f>IF('Birding Tally List'!I264="", 0, 'Birding Tally List'!I264)</f>
        <v>0</v>
      </c>
      <c r="F257" s="46">
        <f>IF('Birding Tally List'!J264="", 0, 'Birding Tally List'!J264)</f>
        <v>0</v>
      </c>
      <c r="G257" s="46">
        <f>IF('Birding Tally List'!K264="", 0, 'Birding Tally List'!K264)</f>
        <v>0</v>
      </c>
      <c r="H257" s="46">
        <f>IF('Birding Tally List'!L264="", 0, 'Birding Tally List'!L264)</f>
        <v>0</v>
      </c>
      <c r="I257" s="47">
        <f>IF('Birding Tally List'!M264="", 0, 'Birding Tally List'!M264)</f>
        <v>0</v>
      </c>
      <c r="J257" s="48">
        <f t="shared" si="80"/>
        <v>0</v>
      </c>
      <c r="L257" s="49" t="str">
        <f t="shared" si="81"/>
        <v/>
      </c>
      <c r="M257" s="48">
        <f t="shared" si="82"/>
        <v>0</v>
      </c>
      <c r="W257" s="52" t="str">
        <f t="shared" si="83"/>
        <v/>
      </c>
      <c r="X257" s="53" t="str">
        <f t="shared" si="79"/>
        <v/>
      </c>
      <c r="Z257" s="54">
        <f>RANK(M257,$M$3:$M$502,0)+COUNTIF($M$3:M257,M257)-1</f>
        <v>255</v>
      </c>
      <c r="AA257" s="44">
        <v>255</v>
      </c>
      <c r="AB257" s="44">
        <f t="shared" si="84"/>
        <v>255</v>
      </c>
      <c r="AC257" s="44" t="str">
        <f t="shared" si="85"/>
        <v/>
      </c>
      <c r="AD257" s="44"/>
      <c r="AE257" s="44" t="str">
        <f t="shared" si="86"/>
        <v/>
      </c>
      <c r="AF257" s="44" t="str">
        <f t="shared" si="87"/>
        <v/>
      </c>
      <c r="AH257" s="44" t="str">
        <f t="shared" si="90"/>
        <v/>
      </c>
      <c r="AJ257" s="44" t="str">
        <f>IF('Birding Tally List'!E264="", "", 'Birding Tally List'!E264)</f>
        <v/>
      </c>
      <c r="AV257" s="93" t="str">
        <f>IF('Birding Tally List'!F264="", "", 'Birding Tally List'!F264)</f>
        <v/>
      </c>
      <c r="AW257" s="93" t="str">
        <f t="shared" si="88"/>
        <v/>
      </c>
      <c r="AX257" s="119" t="str">
        <f t="shared" si="91"/>
        <v/>
      </c>
      <c r="AY257" s="120" t="str">
        <f t="shared" si="92"/>
        <v/>
      </c>
      <c r="AZ257" s="120" t="str">
        <f t="shared" si="93"/>
        <v/>
      </c>
      <c r="BA257" s="120" t="str">
        <f t="shared" si="94"/>
        <v/>
      </c>
      <c r="BB257" s="120" t="str">
        <f t="shared" si="95"/>
        <v/>
      </c>
      <c r="BC257" s="120" t="str">
        <f t="shared" si="96"/>
        <v/>
      </c>
      <c r="BD257" s="120" t="str">
        <f t="shared" si="97"/>
        <v/>
      </c>
      <c r="BE257" s="129" t="str">
        <f t="shared" si="89"/>
        <v/>
      </c>
      <c r="BF257" s="120"/>
      <c r="BG257" s="129" t="str">
        <f>IFERROR(RANK(BE257,$BE$3:$BE$502,0)+COUNTIF($BE$3:BE257,BE257)-1, "")</f>
        <v/>
      </c>
    </row>
    <row r="258" spans="1:59" x14ac:dyDescent="0.25">
      <c r="A258" s="44">
        <v>256</v>
      </c>
      <c r="B258" s="32" t="str">
        <f>IF('Birding Tally List'!D265="", "", 'Birding Tally List'!D265)</f>
        <v/>
      </c>
      <c r="C258" s="45">
        <f>IF('Birding Tally List'!G265="", 0, 'Birding Tally List'!G265)</f>
        <v>0</v>
      </c>
      <c r="D258" s="46">
        <f>IF('Birding Tally List'!H265="", 0, 'Birding Tally List'!H265)</f>
        <v>0</v>
      </c>
      <c r="E258" s="46">
        <f>IF('Birding Tally List'!I265="", 0, 'Birding Tally List'!I265)</f>
        <v>0</v>
      </c>
      <c r="F258" s="46">
        <f>IF('Birding Tally List'!J265="", 0, 'Birding Tally List'!J265)</f>
        <v>0</v>
      </c>
      <c r="G258" s="46">
        <f>IF('Birding Tally List'!K265="", 0, 'Birding Tally List'!K265)</f>
        <v>0</v>
      </c>
      <c r="H258" s="46">
        <f>IF('Birding Tally List'!L265="", 0, 'Birding Tally List'!L265)</f>
        <v>0</v>
      </c>
      <c r="I258" s="47">
        <f>IF('Birding Tally List'!M265="", 0, 'Birding Tally List'!M265)</f>
        <v>0</v>
      </c>
      <c r="J258" s="48">
        <f t="shared" si="80"/>
        <v>0</v>
      </c>
      <c r="L258" s="49" t="str">
        <f t="shared" si="81"/>
        <v/>
      </c>
      <c r="M258" s="48">
        <f t="shared" si="82"/>
        <v>0</v>
      </c>
      <c r="W258" s="52" t="str">
        <f t="shared" si="83"/>
        <v/>
      </c>
      <c r="X258" s="53" t="str">
        <f t="shared" si="79"/>
        <v/>
      </c>
      <c r="Z258" s="54">
        <f>RANK(M258,$M$3:$M$502,0)+COUNTIF($M$3:M258,M258)-1</f>
        <v>256</v>
      </c>
      <c r="AA258" s="44">
        <v>256</v>
      </c>
      <c r="AB258" s="44">
        <f t="shared" si="84"/>
        <v>256</v>
      </c>
      <c r="AC258" s="44" t="str">
        <f t="shared" si="85"/>
        <v/>
      </c>
      <c r="AD258" s="44"/>
      <c r="AE258" s="44" t="str">
        <f t="shared" si="86"/>
        <v/>
      </c>
      <c r="AF258" s="44" t="str">
        <f t="shared" si="87"/>
        <v/>
      </c>
      <c r="AH258" s="44" t="str">
        <f t="shared" si="90"/>
        <v/>
      </c>
      <c r="AJ258" s="44" t="str">
        <f>IF('Birding Tally List'!E265="", "", 'Birding Tally List'!E265)</f>
        <v/>
      </c>
      <c r="AV258" s="93" t="str">
        <f>IF('Birding Tally List'!F265="", "", 'Birding Tally List'!F265)</f>
        <v/>
      </c>
      <c r="AW258" s="93" t="str">
        <f t="shared" si="88"/>
        <v/>
      </c>
      <c r="AX258" s="119" t="str">
        <f t="shared" si="91"/>
        <v/>
      </c>
      <c r="AY258" s="120" t="str">
        <f t="shared" si="92"/>
        <v/>
      </c>
      <c r="AZ258" s="120" t="str">
        <f t="shared" si="93"/>
        <v/>
      </c>
      <c r="BA258" s="120" t="str">
        <f t="shared" si="94"/>
        <v/>
      </c>
      <c r="BB258" s="120" t="str">
        <f t="shared" si="95"/>
        <v/>
      </c>
      <c r="BC258" s="120" t="str">
        <f t="shared" si="96"/>
        <v/>
      </c>
      <c r="BD258" s="120" t="str">
        <f t="shared" si="97"/>
        <v/>
      </c>
      <c r="BE258" s="129" t="str">
        <f t="shared" si="89"/>
        <v/>
      </c>
      <c r="BF258" s="120"/>
      <c r="BG258" s="129" t="str">
        <f>IFERROR(RANK(BE258,$BE$3:$BE$502,0)+COUNTIF($BE$3:BE258,BE258)-1, "")</f>
        <v/>
      </c>
    </row>
    <row r="259" spans="1:59" x14ac:dyDescent="0.25">
      <c r="A259" s="44">
        <v>257</v>
      </c>
      <c r="B259" s="32" t="str">
        <f>IF('Birding Tally List'!D266="", "", 'Birding Tally List'!D266)</f>
        <v/>
      </c>
      <c r="C259" s="45">
        <f>IF('Birding Tally List'!G266="", 0, 'Birding Tally List'!G266)</f>
        <v>0</v>
      </c>
      <c r="D259" s="46">
        <f>IF('Birding Tally List'!H266="", 0, 'Birding Tally List'!H266)</f>
        <v>0</v>
      </c>
      <c r="E259" s="46">
        <f>IF('Birding Tally List'!I266="", 0, 'Birding Tally List'!I266)</f>
        <v>0</v>
      </c>
      <c r="F259" s="46">
        <f>IF('Birding Tally List'!J266="", 0, 'Birding Tally List'!J266)</f>
        <v>0</v>
      </c>
      <c r="G259" s="46">
        <f>IF('Birding Tally List'!K266="", 0, 'Birding Tally List'!K266)</f>
        <v>0</v>
      </c>
      <c r="H259" s="46">
        <f>IF('Birding Tally List'!L266="", 0, 'Birding Tally List'!L266)</f>
        <v>0</v>
      </c>
      <c r="I259" s="47">
        <f>IF('Birding Tally List'!M266="", 0, 'Birding Tally List'!M266)</f>
        <v>0</v>
      </c>
      <c r="J259" s="48">
        <f t="shared" si="80"/>
        <v>0</v>
      </c>
      <c r="L259" s="49" t="str">
        <f t="shared" si="81"/>
        <v/>
      </c>
      <c r="M259" s="48">
        <f t="shared" si="82"/>
        <v>0</v>
      </c>
      <c r="W259" s="52" t="str">
        <f t="shared" si="83"/>
        <v/>
      </c>
      <c r="X259" s="53" t="str">
        <f t="shared" ref="X259:X322" si="98">IF(AND(W259="X", W260=""), 1, IF(AND(X260&gt;0, X260&lt;10), X260+1, ""))</f>
        <v/>
      </c>
      <c r="Z259" s="54">
        <f>RANK(M259,$M$3:$M$502,0)+COUNTIF($M$3:M259,M259)-1</f>
        <v>257</v>
      </c>
      <c r="AA259" s="44">
        <v>257</v>
      </c>
      <c r="AB259" s="44">
        <f t="shared" si="84"/>
        <v>257</v>
      </c>
      <c r="AC259" s="44" t="str">
        <f t="shared" si="85"/>
        <v/>
      </c>
      <c r="AD259" s="44"/>
      <c r="AE259" s="44" t="str">
        <f t="shared" si="86"/>
        <v/>
      </c>
      <c r="AF259" s="44" t="str">
        <f t="shared" si="87"/>
        <v/>
      </c>
      <c r="AH259" s="44" t="str">
        <f t="shared" si="90"/>
        <v/>
      </c>
      <c r="AJ259" s="44" t="str">
        <f>IF('Birding Tally List'!E266="", "", 'Birding Tally List'!E266)</f>
        <v/>
      </c>
      <c r="AV259" s="93" t="str">
        <f>IF('Birding Tally List'!F266="", "", 'Birding Tally List'!F266)</f>
        <v/>
      </c>
      <c r="AW259" s="93" t="str">
        <f t="shared" si="88"/>
        <v/>
      </c>
      <c r="AX259" s="119" t="str">
        <f t="shared" si="91"/>
        <v/>
      </c>
      <c r="AY259" s="120" t="str">
        <f t="shared" si="92"/>
        <v/>
      </c>
      <c r="AZ259" s="120" t="str">
        <f t="shared" si="93"/>
        <v/>
      </c>
      <c r="BA259" s="120" t="str">
        <f t="shared" si="94"/>
        <v/>
      </c>
      <c r="BB259" s="120" t="str">
        <f t="shared" si="95"/>
        <v/>
      </c>
      <c r="BC259" s="120" t="str">
        <f t="shared" si="96"/>
        <v/>
      </c>
      <c r="BD259" s="120" t="str">
        <f t="shared" si="97"/>
        <v/>
      </c>
      <c r="BE259" s="129" t="str">
        <f t="shared" si="89"/>
        <v/>
      </c>
      <c r="BF259" s="120"/>
      <c r="BG259" s="129" t="str">
        <f>IFERROR(RANK(BE259,$BE$3:$BE$502,0)+COUNTIF($BE$3:BE259,BE259)-1, "")</f>
        <v/>
      </c>
    </row>
    <row r="260" spans="1:59" x14ac:dyDescent="0.25">
      <c r="A260" s="44">
        <v>258</v>
      </c>
      <c r="B260" s="32" t="str">
        <f>IF('Birding Tally List'!D267="", "", 'Birding Tally List'!D267)</f>
        <v/>
      </c>
      <c r="C260" s="45">
        <f>IF('Birding Tally List'!G267="", 0, 'Birding Tally List'!G267)</f>
        <v>0</v>
      </c>
      <c r="D260" s="46">
        <f>IF('Birding Tally List'!H267="", 0, 'Birding Tally List'!H267)</f>
        <v>0</v>
      </c>
      <c r="E260" s="46">
        <f>IF('Birding Tally List'!I267="", 0, 'Birding Tally List'!I267)</f>
        <v>0</v>
      </c>
      <c r="F260" s="46">
        <f>IF('Birding Tally List'!J267="", 0, 'Birding Tally List'!J267)</f>
        <v>0</v>
      </c>
      <c r="G260" s="46">
        <f>IF('Birding Tally List'!K267="", 0, 'Birding Tally List'!K267)</f>
        <v>0</v>
      </c>
      <c r="H260" s="46">
        <f>IF('Birding Tally List'!L267="", 0, 'Birding Tally List'!L267)</f>
        <v>0</v>
      </c>
      <c r="I260" s="47">
        <f>IF('Birding Tally List'!M267="", 0, 'Birding Tally List'!M267)</f>
        <v>0</v>
      </c>
      <c r="J260" s="48">
        <f t="shared" ref="J260:J323" si="99">SUM(C260:I260)</f>
        <v>0</v>
      </c>
      <c r="L260" s="49" t="str">
        <f t="shared" ref="L260:L323" si="100">B260</f>
        <v/>
      </c>
      <c r="M260" s="48">
        <f t="shared" ref="M260:M323" si="101">J260</f>
        <v>0</v>
      </c>
      <c r="W260" s="52" t="str">
        <f t="shared" ref="W260:W323" si="102">IF(INDEX($M$3:$M$502, MATCH(AB260, $A$3:$A$502, 0))=0, "", "X")</f>
        <v/>
      </c>
      <c r="X260" s="53" t="str">
        <f t="shared" si="98"/>
        <v/>
      </c>
      <c r="Z260" s="54">
        <f>RANK(M260,$M$3:$M$502,0)+COUNTIF($M$3:M260,M260)-1</f>
        <v>258</v>
      </c>
      <c r="AA260" s="44">
        <v>258</v>
      </c>
      <c r="AB260" s="44">
        <f t="shared" ref="AB260:AB323" si="103">INDEX($A$3:$A$502, MATCH(AA260, $Z$3:$Z$502, 0))</f>
        <v>258</v>
      </c>
      <c r="AC260" s="44" t="str">
        <f t="shared" ref="AC260:AC323" si="104">INDEX($L$3:$L$502, MATCH(AB260, $A$3:$A$502, 0))</f>
        <v/>
      </c>
      <c r="AD260" s="44"/>
      <c r="AE260" s="44" t="str">
        <f t="shared" ref="AE260:AE323" si="105">IF(X260="", "", CONCATENATE("R", X260))</f>
        <v/>
      </c>
      <c r="AF260" s="44" t="str">
        <f t="shared" ref="AF260:AF323" si="106">IF(B260="", "", Z260)</f>
        <v/>
      </c>
      <c r="AH260" s="44" t="str">
        <f t="shared" si="90"/>
        <v/>
      </c>
      <c r="AJ260" s="44" t="str">
        <f>IF('Birding Tally List'!E267="", "", 'Birding Tally List'!E267)</f>
        <v/>
      </c>
      <c r="AV260" s="93" t="str">
        <f>IF('Birding Tally List'!F267="", "", 'Birding Tally List'!F267)</f>
        <v/>
      </c>
      <c r="AW260" s="93" t="str">
        <f t="shared" ref="AW260:AW323" si="107">IF(AND(AV260="Yes", J260&gt;0), "Yes", IF(AND(AV260="Yes", J260=0), "No", ""))</f>
        <v/>
      </c>
      <c r="AX260" s="119" t="str">
        <f t="shared" si="91"/>
        <v/>
      </c>
      <c r="AY260" s="120" t="str">
        <f t="shared" si="92"/>
        <v/>
      </c>
      <c r="AZ260" s="120" t="str">
        <f t="shared" si="93"/>
        <v/>
      </c>
      <c r="BA260" s="120" t="str">
        <f t="shared" si="94"/>
        <v/>
      </c>
      <c r="BB260" s="120" t="str">
        <f t="shared" si="95"/>
        <v/>
      </c>
      <c r="BC260" s="120" t="str">
        <f t="shared" si="96"/>
        <v/>
      </c>
      <c r="BD260" s="120" t="str">
        <f t="shared" si="97"/>
        <v/>
      </c>
      <c r="BE260" s="129" t="str">
        <f t="shared" ref="BE260:BE323" si="108">IF(AW260="Yes", SUM(AX260:BD260), "")</f>
        <v/>
      </c>
      <c r="BF260" s="120"/>
      <c r="BG260" s="129" t="str">
        <f>IFERROR(RANK(BE260,$BE$3:$BE$502,0)+COUNTIF($BE$3:BE260,BE260)-1, "")</f>
        <v/>
      </c>
    </row>
    <row r="261" spans="1:59" x14ac:dyDescent="0.25">
      <c r="A261" s="44">
        <v>259</v>
      </c>
      <c r="B261" s="32" t="str">
        <f>IF('Birding Tally List'!D268="", "", 'Birding Tally List'!D268)</f>
        <v/>
      </c>
      <c r="C261" s="45">
        <f>IF('Birding Tally List'!G268="", 0, 'Birding Tally List'!G268)</f>
        <v>0</v>
      </c>
      <c r="D261" s="46">
        <f>IF('Birding Tally List'!H268="", 0, 'Birding Tally List'!H268)</f>
        <v>0</v>
      </c>
      <c r="E261" s="46">
        <f>IF('Birding Tally List'!I268="", 0, 'Birding Tally List'!I268)</f>
        <v>0</v>
      </c>
      <c r="F261" s="46">
        <f>IF('Birding Tally List'!J268="", 0, 'Birding Tally List'!J268)</f>
        <v>0</v>
      </c>
      <c r="G261" s="46">
        <f>IF('Birding Tally List'!K268="", 0, 'Birding Tally List'!K268)</f>
        <v>0</v>
      </c>
      <c r="H261" s="46">
        <f>IF('Birding Tally List'!L268="", 0, 'Birding Tally List'!L268)</f>
        <v>0</v>
      </c>
      <c r="I261" s="47">
        <f>IF('Birding Tally List'!M268="", 0, 'Birding Tally List'!M268)</f>
        <v>0</v>
      </c>
      <c r="J261" s="48">
        <f t="shared" si="99"/>
        <v>0</v>
      </c>
      <c r="L261" s="49" t="str">
        <f t="shared" si="100"/>
        <v/>
      </c>
      <c r="M261" s="48">
        <f t="shared" si="101"/>
        <v>0</v>
      </c>
      <c r="W261" s="52" t="str">
        <f t="shared" si="102"/>
        <v/>
      </c>
      <c r="X261" s="53" t="str">
        <f t="shared" si="98"/>
        <v/>
      </c>
      <c r="Z261" s="54">
        <f>RANK(M261,$M$3:$M$502,0)+COUNTIF($M$3:M261,M261)-1</f>
        <v>259</v>
      </c>
      <c r="AA261" s="44">
        <v>259</v>
      </c>
      <c r="AB261" s="44">
        <f t="shared" si="103"/>
        <v>259</v>
      </c>
      <c r="AC261" s="44" t="str">
        <f t="shared" si="104"/>
        <v/>
      </c>
      <c r="AD261" s="44"/>
      <c r="AE261" s="44" t="str">
        <f t="shared" si="105"/>
        <v/>
      </c>
      <c r="AF261" s="44" t="str">
        <f t="shared" si="106"/>
        <v/>
      </c>
      <c r="AH261" s="44" t="str">
        <f t="shared" ref="AH261:AH324" si="109">IF(AND(AD261&gt;"", AE261&gt;""), "Both", IF(AND(AD261&gt;"", AE261=""), "Common", IF(AND(AE261&gt;"", AD261=""), "Rare", "")))</f>
        <v/>
      </c>
      <c r="AJ261" s="44" t="str">
        <f>IF('Birding Tally List'!E268="", "", 'Birding Tally List'!E268)</f>
        <v/>
      </c>
      <c r="AV261" s="93" t="str">
        <f>IF('Birding Tally List'!F268="", "", 'Birding Tally List'!F268)</f>
        <v/>
      </c>
      <c r="AW261" s="93" t="str">
        <f t="shared" si="107"/>
        <v/>
      </c>
      <c r="AX261" s="119" t="str">
        <f t="shared" si="91"/>
        <v/>
      </c>
      <c r="AY261" s="120" t="str">
        <f t="shared" si="92"/>
        <v/>
      </c>
      <c r="AZ261" s="120" t="str">
        <f t="shared" si="93"/>
        <v/>
      </c>
      <c r="BA261" s="120" t="str">
        <f t="shared" si="94"/>
        <v/>
      </c>
      <c r="BB261" s="120" t="str">
        <f t="shared" si="95"/>
        <v/>
      </c>
      <c r="BC261" s="120" t="str">
        <f t="shared" si="96"/>
        <v/>
      </c>
      <c r="BD261" s="120" t="str">
        <f t="shared" si="97"/>
        <v/>
      </c>
      <c r="BE261" s="129" t="str">
        <f t="shared" si="108"/>
        <v/>
      </c>
      <c r="BF261" s="120"/>
      <c r="BG261" s="129" t="str">
        <f>IFERROR(RANK(BE261,$BE$3:$BE$502,0)+COUNTIF($BE$3:BE261,BE261)-1, "")</f>
        <v/>
      </c>
    </row>
    <row r="262" spans="1:59" x14ac:dyDescent="0.25">
      <c r="A262" s="44">
        <v>260</v>
      </c>
      <c r="B262" s="32" t="str">
        <f>IF('Birding Tally List'!D269="", "", 'Birding Tally List'!D269)</f>
        <v/>
      </c>
      <c r="C262" s="45">
        <f>IF('Birding Tally List'!G269="", 0, 'Birding Tally List'!G269)</f>
        <v>0</v>
      </c>
      <c r="D262" s="46">
        <f>IF('Birding Tally List'!H269="", 0, 'Birding Tally List'!H269)</f>
        <v>0</v>
      </c>
      <c r="E262" s="46">
        <f>IF('Birding Tally List'!I269="", 0, 'Birding Tally List'!I269)</f>
        <v>0</v>
      </c>
      <c r="F262" s="46">
        <f>IF('Birding Tally List'!J269="", 0, 'Birding Tally List'!J269)</f>
        <v>0</v>
      </c>
      <c r="G262" s="46">
        <f>IF('Birding Tally List'!K269="", 0, 'Birding Tally List'!K269)</f>
        <v>0</v>
      </c>
      <c r="H262" s="46">
        <f>IF('Birding Tally List'!L269="", 0, 'Birding Tally List'!L269)</f>
        <v>0</v>
      </c>
      <c r="I262" s="47">
        <f>IF('Birding Tally List'!M269="", 0, 'Birding Tally List'!M269)</f>
        <v>0</v>
      </c>
      <c r="J262" s="48">
        <f t="shared" si="99"/>
        <v>0</v>
      </c>
      <c r="L262" s="49" t="str">
        <f t="shared" si="100"/>
        <v/>
      </c>
      <c r="M262" s="48">
        <f t="shared" si="101"/>
        <v>0</v>
      </c>
      <c r="W262" s="52" t="str">
        <f t="shared" si="102"/>
        <v/>
      </c>
      <c r="X262" s="53" t="str">
        <f t="shared" si="98"/>
        <v/>
      </c>
      <c r="Z262" s="54">
        <f>RANK(M262,$M$3:$M$502,0)+COUNTIF($M$3:M262,M262)-1</f>
        <v>260</v>
      </c>
      <c r="AA262" s="44">
        <v>260</v>
      </c>
      <c r="AB262" s="44">
        <f t="shared" si="103"/>
        <v>260</v>
      </c>
      <c r="AC262" s="44" t="str">
        <f t="shared" si="104"/>
        <v/>
      </c>
      <c r="AD262" s="44"/>
      <c r="AE262" s="44" t="str">
        <f t="shared" si="105"/>
        <v/>
      </c>
      <c r="AF262" s="44" t="str">
        <f t="shared" si="106"/>
        <v/>
      </c>
      <c r="AH262" s="44" t="str">
        <f t="shared" si="109"/>
        <v/>
      </c>
      <c r="AJ262" s="44" t="str">
        <f>IF('Birding Tally List'!E269="", "", 'Birding Tally List'!E269)</f>
        <v/>
      </c>
      <c r="AV262" s="93" t="str">
        <f>IF('Birding Tally List'!F269="", "", 'Birding Tally List'!F269)</f>
        <v/>
      </c>
      <c r="AW262" s="93" t="str">
        <f t="shared" si="107"/>
        <v/>
      </c>
      <c r="AX262" s="119" t="str">
        <f t="shared" si="91"/>
        <v/>
      </c>
      <c r="AY262" s="120" t="str">
        <f t="shared" si="92"/>
        <v/>
      </c>
      <c r="AZ262" s="120" t="str">
        <f t="shared" si="93"/>
        <v/>
      </c>
      <c r="BA262" s="120" t="str">
        <f t="shared" si="94"/>
        <v/>
      </c>
      <c r="BB262" s="120" t="str">
        <f t="shared" si="95"/>
        <v/>
      </c>
      <c r="BC262" s="120" t="str">
        <f t="shared" si="96"/>
        <v/>
      </c>
      <c r="BD262" s="120" t="str">
        <f t="shared" si="97"/>
        <v/>
      </c>
      <c r="BE262" s="129" t="str">
        <f t="shared" si="108"/>
        <v/>
      </c>
      <c r="BF262" s="120"/>
      <c r="BG262" s="129" t="str">
        <f>IFERROR(RANK(BE262,$BE$3:$BE$502,0)+COUNTIF($BE$3:BE262,BE262)-1, "")</f>
        <v/>
      </c>
    </row>
    <row r="263" spans="1:59" x14ac:dyDescent="0.25">
      <c r="A263" s="44">
        <v>261</v>
      </c>
      <c r="B263" s="32" t="str">
        <f>IF('Birding Tally List'!D270="", "", 'Birding Tally List'!D270)</f>
        <v/>
      </c>
      <c r="C263" s="45">
        <f>IF('Birding Tally List'!G270="", 0, 'Birding Tally List'!G270)</f>
        <v>0</v>
      </c>
      <c r="D263" s="46">
        <f>IF('Birding Tally List'!H270="", 0, 'Birding Tally List'!H270)</f>
        <v>0</v>
      </c>
      <c r="E263" s="46">
        <f>IF('Birding Tally List'!I270="", 0, 'Birding Tally List'!I270)</f>
        <v>0</v>
      </c>
      <c r="F263" s="46">
        <f>IF('Birding Tally List'!J270="", 0, 'Birding Tally List'!J270)</f>
        <v>0</v>
      </c>
      <c r="G263" s="46">
        <f>IF('Birding Tally List'!K270="", 0, 'Birding Tally List'!K270)</f>
        <v>0</v>
      </c>
      <c r="H263" s="46">
        <f>IF('Birding Tally List'!L270="", 0, 'Birding Tally List'!L270)</f>
        <v>0</v>
      </c>
      <c r="I263" s="47">
        <f>IF('Birding Tally List'!M270="", 0, 'Birding Tally List'!M270)</f>
        <v>0</v>
      </c>
      <c r="J263" s="48">
        <f t="shared" si="99"/>
        <v>0</v>
      </c>
      <c r="L263" s="49" t="str">
        <f t="shared" si="100"/>
        <v/>
      </c>
      <c r="M263" s="48">
        <f t="shared" si="101"/>
        <v>0</v>
      </c>
      <c r="W263" s="52" t="str">
        <f t="shared" si="102"/>
        <v/>
      </c>
      <c r="X263" s="53" t="str">
        <f t="shared" si="98"/>
        <v/>
      </c>
      <c r="Z263" s="54">
        <f>RANK(M263,$M$3:$M$502,0)+COUNTIF($M$3:M263,M263)-1</f>
        <v>261</v>
      </c>
      <c r="AA263" s="44">
        <v>261</v>
      </c>
      <c r="AB263" s="44">
        <f t="shared" si="103"/>
        <v>261</v>
      </c>
      <c r="AC263" s="44" t="str">
        <f t="shared" si="104"/>
        <v/>
      </c>
      <c r="AD263" s="44"/>
      <c r="AE263" s="44" t="str">
        <f t="shared" si="105"/>
        <v/>
      </c>
      <c r="AF263" s="44" t="str">
        <f t="shared" si="106"/>
        <v/>
      </c>
      <c r="AH263" s="44" t="str">
        <f t="shared" si="109"/>
        <v/>
      </c>
      <c r="AJ263" s="44" t="str">
        <f>IF('Birding Tally List'!E270="", "", 'Birding Tally List'!E270)</f>
        <v/>
      </c>
      <c r="AV263" s="93" t="str">
        <f>IF('Birding Tally List'!F270="", "", 'Birding Tally List'!F270)</f>
        <v/>
      </c>
      <c r="AW263" s="93" t="str">
        <f t="shared" si="107"/>
        <v/>
      </c>
      <c r="AX263" s="119" t="str">
        <f t="shared" si="91"/>
        <v/>
      </c>
      <c r="AY263" s="120" t="str">
        <f t="shared" si="92"/>
        <v/>
      </c>
      <c r="AZ263" s="120" t="str">
        <f t="shared" si="93"/>
        <v/>
      </c>
      <c r="BA263" s="120" t="str">
        <f t="shared" si="94"/>
        <v/>
      </c>
      <c r="BB263" s="120" t="str">
        <f t="shared" si="95"/>
        <v/>
      </c>
      <c r="BC263" s="120" t="str">
        <f t="shared" si="96"/>
        <v/>
      </c>
      <c r="BD263" s="120" t="str">
        <f t="shared" si="97"/>
        <v/>
      </c>
      <c r="BE263" s="129" t="str">
        <f t="shared" si="108"/>
        <v/>
      </c>
      <c r="BF263" s="120"/>
      <c r="BG263" s="129" t="str">
        <f>IFERROR(RANK(BE263,$BE$3:$BE$502,0)+COUNTIF($BE$3:BE263,BE263)-1, "")</f>
        <v/>
      </c>
    </row>
    <row r="264" spans="1:59" x14ac:dyDescent="0.25">
      <c r="A264" s="44">
        <v>262</v>
      </c>
      <c r="B264" s="32" t="str">
        <f>IF('Birding Tally List'!D271="", "", 'Birding Tally List'!D271)</f>
        <v/>
      </c>
      <c r="C264" s="45">
        <f>IF('Birding Tally List'!G271="", 0, 'Birding Tally List'!G271)</f>
        <v>0</v>
      </c>
      <c r="D264" s="46">
        <f>IF('Birding Tally List'!H271="", 0, 'Birding Tally List'!H271)</f>
        <v>0</v>
      </c>
      <c r="E264" s="46">
        <f>IF('Birding Tally List'!I271="", 0, 'Birding Tally List'!I271)</f>
        <v>0</v>
      </c>
      <c r="F264" s="46">
        <f>IF('Birding Tally List'!J271="", 0, 'Birding Tally List'!J271)</f>
        <v>0</v>
      </c>
      <c r="G264" s="46">
        <f>IF('Birding Tally List'!K271="", 0, 'Birding Tally List'!K271)</f>
        <v>0</v>
      </c>
      <c r="H264" s="46">
        <f>IF('Birding Tally List'!L271="", 0, 'Birding Tally List'!L271)</f>
        <v>0</v>
      </c>
      <c r="I264" s="47">
        <f>IF('Birding Tally List'!M271="", 0, 'Birding Tally List'!M271)</f>
        <v>0</v>
      </c>
      <c r="J264" s="48">
        <f t="shared" si="99"/>
        <v>0</v>
      </c>
      <c r="L264" s="49" t="str">
        <f t="shared" si="100"/>
        <v/>
      </c>
      <c r="M264" s="48">
        <f t="shared" si="101"/>
        <v>0</v>
      </c>
      <c r="W264" s="52" t="str">
        <f t="shared" si="102"/>
        <v/>
      </c>
      <c r="X264" s="53" t="str">
        <f t="shared" si="98"/>
        <v/>
      </c>
      <c r="Z264" s="54">
        <f>RANK(M264,$M$3:$M$502,0)+COUNTIF($M$3:M264,M264)-1</f>
        <v>262</v>
      </c>
      <c r="AA264" s="44">
        <v>262</v>
      </c>
      <c r="AB264" s="44">
        <f t="shared" si="103"/>
        <v>262</v>
      </c>
      <c r="AC264" s="44" t="str">
        <f t="shared" si="104"/>
        <v/>
      </c>
      <c r="AD264" s="44"/>
      <c r="AE264" s="44" t="str">
        <f t="shared" si="105"/>
        <v/>
      </c>
      <c r="AF264" s="44" t="str">
        <f t="shared" si="106"/>
        <v/>
      </c>
      <c r="AH264" s="44" t="str">
        <f t="shared" si="109"/>
        <v/>
      </c>
      <c r="AJ264" s="44" t="str">
        <f>IF('Birding Tally List'!E271="", "", 'Birding Tally List'!E271)</f>
        <v/>
      </c>
      <c r="AV264" s="93" t="str">
        <f>IF('Birding Tally List'!F271="", "", 'Birding Tally List'!F271)</f>
        <v/>
      </c>
      <c r="AW264" s="93" t="str">
        <f t="shared" si="107"/>
        <v/>
      </c>
      <c r="AX264" s="119" t="str">
        <f t="shared" si="91"/>
        <v/>
      </c>
      <c r="AY264" s="120" t="str">
        <f t="shared" si="92"/>
        <v/>
      </c>
      <c r="AZ264" s="120" t="str">
        <f t="shared" si="93"/>
        <v/>
      </c>
      <c r="BA264" s="120" t="str">
        <f t="shared" si="94"/>
        <v/>
      </c>
      <c r="BB264" s="120" t="str">
        <f t="shared" si="95"/>
        <v/>
      </c>
      <c r="BC264" s="120" t="str">
        <f t="shared" si="96"/>
        <v/>
      </c>
      <c r="BD264" s="120" t="str">
        <f t="shared" si="97"/>
        <v/>
      </c>
      <c r="BE264" s="129" t="str">
        <f t="shared" si="108"/>
        <v/>
      </c>
      <c r="BF264" s="120"/>
      <c r="BG264" s="129" t="str">
        <f>IFERROR(RANK(BE264,$BE$3:$BE$502,0)+COUNTIF($BE$3:BE264,BE264)-1, "")</f>
        <v/>
      </c>
    </row>
    <row r="265" spans="1:59" x14ac:dyDescent="0.25">
      <c r="A265" s="44">
        <v>263</v>
      </c>
      <c r="B265" s="32" t="str">
        <f>IF('Birding Tally List'!D272="", "", 'Birding Tally List'!D272)</f>
        <v/>
      </c>
      <c r="C265" s="45">
        <f>IF('Birding Tally List'!G272="", 0, 'Birding Tally List'!G272)</f>
        <v>0</v>
      </c>
      <c r="D265" s="46">
        <f>IF('Birding Tally List'!H272="", 0, 'Birding Tally List'!H272)</f>
        <v>0</v>
      </c>
      <c r="E265" s="46">
        <f>IF('Birding Tally List'!I272="", 0, 'Birding Tally List'!I272)</f>
        <v>0</v>
      </c>
      <c r="F265" s="46">
        <f>IF('Birding Tally List'!J272="", 0, 'Birding Tally List'!J272)</f>
        <v>0</v>
      </c>
      <c r="G265" s="46">
        <f>IF('Birding Tally List'!K272="", 0, 'Birding Tally List'!K272)</f>
        <v>0</v>
      </c>
      <c r="H265" s="46">
        <f>IF('Birding Tally List'!L272="", 0, 'Birding Tally List'!L272)</f>
        <v>0</v>
      </c>
      <c r="I265" s="47">
        <f>IF('Birding Tally List'!M272="", 0, 'Birding Tally List'!M272)</f>
        <v>0</v>
      </c>
      <c r="J265" s="48">
        <f t="shared" si="99"/>
        <v>0</v>
      </c>
      <c r="L265" s="49" t="str">
        <f t="shared" si="100"/>
        <v/>
      </c>
      <c r="M265" s="48">
        <f t="shared" si="101"/>
        <v>0</v>
      </c>
      <c r="W265" s="52" t="str">
        <f t="shared" si="102"/>
        <v/>
      </c>
      <c r="X265" s="53" t="str">
        <f t="shared" si="98"/>
        <v/>
      </c>
      <c r="Z265" s="54">
        <f>RANK(M265,$M$3:$M$502,0)+COUNTIF($M$3:M265,M265)-1</f>
        <v>263</v>
      </c>
      <c r="AA265" s="44">
        <v>263</v>
      </c>
      <c r="AB265" s="44">
        <f t="shared" si="103"/>
        <v>263</v>
      </c>
      <c r="AC265" s="44" t="str">
        <f t="shared" si="104"/>
        <v/>
      </c>
      <c r="AD265" s="44"/>
      <c r="AE265" s="44" t="str">
        <f t="shared" si="105"/>
        <v/>
      </c>
      <c r="AF265" s="44" t="str">
        <f t="shared" si="106"/>
        <v/>
      </c>
      <c r="AH265" s="44" t="str">
        <f t="shared" si="109"/>
        <v/>
      </c>
      <c r="AJ265" s="44" t="str">
        <f>IF('Birding Tally List'!E272="", "", 'Birding Tally List'!E272)</f>
        <v/>
      </c>
      <c r="AV265" s="93" t="str">
        <f>IF('Birding Tally List'!F272="", "", 'Birding Tally List'!F272)</f>
        <v/>
      </c>
      <c r="AW265" s="93" t="str">
        <f t="shared" si="107"/>
        <v/>
      </c>
      <c r="AX265" s="119" t="str">
        <f t="shared" si="91"/>
        <v/>
      </c>
      <c r="AY265" s="120" t="str">
        <f t="shared" si="92"/>
        <v/>
      </c>
      <c r="AZ265" s="120" t="str">
        <f t="shared" si="93"/>
        <v/>
      </c>
      <c r="BA265" s="120" t="str">
        <f t="shared" si="94"/>
        <v/>
      </c>
      <c r="BB265" s="120" t="str">
        <f t="shared" si="95"/>
        <v/>
      </c>
      <c r="BC265" s="120" t="str">
        <f t="shared" si="96"/>
        <v/>
      </c>
      <c r="BD265" s="120" t="str">
        <f t="shared" si="97"/>
        <v/>
      </c>
      <c r="BE265" s="129" t="str">
        <f t="shared" si="108"/>
        <v/>
      </c>
      <c r="BF265" s="120"/>
      <c r="BG265" s="129" t="str">
        <f>IFERROR(RANK(BE265,$BE$3:$BE$502,0)+COUNTIF($BE$3:BE265,BE265)-1, "")</f>
        <v/>
      </c>
    </row>
    <row r="266" spans="1:59" x14ac:dyDescent="0.25">
      <c r="A266" s="44">
        <v>264</v>
      </c>
      <c r="B266" s="32" t="str">
        <f>IF('Birding Tally List'!D273="", "", 'Birding Tally List'!D273)</f>
        <v/>
      </c>
      <c r="C266" s="45">
        <f>IF('Birding Tally List'!G273="", 0, 'Birding Tally List'!G273)</f>
        <v>0</v>
      </c>
      <c r="D266" s="46">
        <f>IF('Birding Tally List'!H273="", 0, 'Birding Tally List'!H273)</f>
        <v>0</v>
      </c>
      <c r="E266" s="46">
        <f>IF('Birding Tally List'!I273="", 0, 'Birding Tally List'!I273)</f>
        <v>0</v>
      </c>
      <c r="F266" s="46">
        <f>IF('Birding Tally List'!J273="", 0, 'Birding Tally List'!J273)</f>
        <v>0</v>
      </c>
      <c r="G266" s="46">
        <f>IF('Birding Tally List'!K273="", 0, 'Birding Tally List'!K273)</f>
        <v>0</v>
      </c>
      <c r="H266" s="46">
        <f>IF('Birding Tally List'!L273="", 0, 'Birding Tally List'!L273)</f>
        <v>0</v>
      </c>
      <c r="I266" s="47">
        <f>IF('Birding Tally List'!M273="", 0, 'Birding Tally List'!M273)</f>
        <v>0</v>
      </c>
      <c r="J266" s="48">
        <f t="shared" si="99"/>
        <v>0</v>
      </c>
      <c r="L266" s="49" t="str">
        <f t="shared" si="100"/>
        <v/>
      </c>
      <c r="M266" s="48">
        <f t="shared" si="101"/>
        <v>0</v>
      </c>
      <c r="W266" s="52" t="str">
        <f t="shared" si="102"/>
        <v/>
      </c>
      <c r="X266" s="53" t="str">
        <f t="shared" si="98"/>
        <v/>
      </c>
      <c r="Z266" s="54">
        <f>RANK(M266,$M$3:$M$502,0)+COUNTIF($M$3:M266,M266)-1</f>
        <v>264</v>
      </c>
      <c r="AA266" s="44">
        <v>264</v>
      </c>
      <c r="AB266" s="44">
        <f t="shared" si="103"/>
        <v>264</v>
      </c>
      <c r="AC266" s="44" t="str">
        <f t="shared" si="104"/>
        <v/>
      </c>
      <c r="AD266" s="44"/>
      <c r="AE266" s="44" t="str">
        <f t="shared" si="105"/>
        <v/>
      </c>
      <c r="AF266" s="44" t="str">
        <f t="shared" si="106"/>
        <v/>
      </c>
      <c r="AH266" s="44" t="str">
        <f t="shared" si="109"/>
        <v/>
      </c>
      <c r="AJ266" s="44" t="str">
        <f>IF('Birding Tally List'!E273="", "", 'Birding Tally List'!E273)</f>
        <v/>
      </c>
      <c r="AV266" s="93" t="str">
        <f>IF('Birding Tally List'!F273="", "", 'Birding Tally List'!F273)</f>
        <v/>
      </c>
      <c r="AW266" s="93" t="str">
        <f t="shared" si="107"/>
        <v/>
      </c>
      <c r="AX266" s="119" t="str">
        <f t="shared" si="91"/>
        <v/>
      </c>
      <c r="AY266" s="120" t="str">
        <f t="shared" si="92"/>
        <v/>
      </c>
      <c r="AZ266" s="120" t="str">
        <f t="shared" si="93"/>
        <v/>
      </c>
      <c r="BA266" s="120" t="str">
        <f t="shared" si="94"/>
        <v/>
      </c>
      <c r="BB266" s="120" t="str">
        <f t="shared" si="95"/>
        <v/>
      </c>
      <c r="BC266" s="120" t="str">
        <f t="shared" si="96"/>
        <v/>
      </c>
      <c r="BD266" s="120" t="str">
        <f t="shared" si="97"/>
        <v/>
      </c>
      <c r="BE266" s="129" t="str">
        <f t="shared" si="108"/>
        <v/>
      </c>
      <c r="BF266" s="120"/>
      <c r="BG266" s="129" t="str">
        <f>IFERROR(RANK(BE266,$BE$3:$BE$502,0)+COUNTIF($BE$3:BE266,BE266)-1, "")</f>
        <v/>
      </c>
    </row>
    <row r="267" spans="1:59" x14ac:dyDescent="0.25">
      <c r="A267" s="44">
        <v>265</v>
      </c>
      <c r="B267" s="32" t="str">
        <f>IF('Birding Tally List'!D274="", "", 'Birding Tally List'!D274)</f>
        <v/>
      </c>
      <c r="C267" s="45">
        <f>IF('Birding Tally List'!G274="", 0, 'Birding Tally List'!G274)</f>
        <v>0</v>
      </c>
      <c r="D267" s="46">
        <f>IF('Birding Tally List'!H274="", 0, 'Birding Tally List'!H274)</f>
        <v>0</v>
      </c>
      <c r="E267" s="46">
        <f>IF('Birding Tally List'!I274="", 0, 'Birding Tally List'!I274)</f>
        <v>0</v>
      </c>
      <c r="F267" s="46">
        <f>IF('Birding Tally List'!J274="", 0, 'Birding Tally List'!J274)</f>
        <v>0</v>
      </c>
      <c r="G267" s="46">
        <f>IF('Birding Tally List'!K274="", 0, 'Birding Tally List'!K274)</f>
        <v>0</v>
      </c>
      <c r="H267" s="46">
        <f>IF('Birding Tally List'!L274="", 0, 'Birding Tally List'!L274)</f>
        <v>0</v>
      </c>
      <c r="I267" s="47">
        <f>IF('Birding Tally List'!M274="", 0, 'Birding Tally List'!M274)</f>
        <v>0</v>
      </c>
      <c r="J267" s="48">
        <f t="shared" si="99"/>
        <v>0</v>
      </c>
      <c r="L267" s="49" t="str">
        <f t="shared" si="100"/>
        <v/>
      </c>
      <c r="M267" s="48">
        <f t="shared" si="101"/>
        <v>0</v>
      </c>
      <c r="W267" s="52" t="str">
        <f t="shared" si="102"/>
        <v/>
      </c>
      <c r="X267" s="53" t="str">
        <f t="shared" si="98"/>
        <v/>
      </c>
      <c r="Z267" s="54">
        <f>RANK(M267,$M$3:$M$502,0)+COUNTIF($M$3:M267,M267)-1</f>
        <v>265</v>
      </c>
      <c r="AA267" s="44">
        <v>265</v>
      </c>
      <c r="AB267" s="44">
        <f t="shared" si="103"/>
        <v>265</v>
      </c>
      <c r="AC267" s="44" t="str">
        <f t="shared" si="104"/>
        <v/>
      </c>
      <c r="AD267" s="44"/>
      <c r="AE267" s="44" t="str">
        <f t="shared" si="105"/>
        <v/>
      </c>
      <c r="AF267" s="44" t="str">
        <f t="shared" si="106"/>
        <v/>
      </c>
      <c r="AH267" s="44" t="str">
        <f t="shared" si="109"/>
        <v/>
      </c>
      <c r="AJ267" s="44" t="str">
        <f>IF('Birding Tally List'!E274="", "", 'Birding Tally List'!E274)</f>
        <v/>
      </c>
      <c r="AV267" s="93" t="str">
        <f>IF('Birding Tally List'!F274="", "", 'Birding Tally List'!F274)</f>
        <v/>
      </c>
      <c r="AW267" s="93" t="str">
        <f t="shared" si="107"/>
        <v/>
      </c>
      <c r="AX267" s="119" t="str">
        <f t="shared" si="91"/>
        <v/>
      </c>
      <c r="AY267" s="120" t="str">
        <f t="shared" si="92"/>
        <v/>
      </c>
      <c r="AZ267" s="120" t="str">
        <f t="shared" si="93"/>
        <v/>
      </c>
      <c r="BA267" s="120" t="str">
        <f t="shared" si="94"/>
        <v/>
      </c>
      <c r="BB267" s="120" t="str">
        <f t="shared" si="95"/>
        <v/>
      </c>
      <c r="BC267" s="120" t="str">
        <f t="shared" si="96"/>
        <v/>
      </c>
      <c r="BD267" s="120" t="str">
        <f t="shared" si="97"/>
        <v/>
      </c>
      <c r="BE267" s="129" t="str">
        <f t="shared" si="108"/>
        <v/>
      </c>
      <c r="BF267" s="120"/>
      <c r="BG267" s="129" t="str">
        <f>IFERROR(RANK(BE267,$BE$3:$BE$502,0)+COUNTIF($BE$3:BE267,BE267)-1, "")</f>
        <v/>
      </c>
    </row>
    <row r="268" spans="1:59" x14ac:dyDescent="0.25">
      <c r="A268" s="44">
        <v>266</v>
      </c>
      <c r="B268" s="32" t="str">
        <f>IF('Birding Tally List'!D275="", "", 'Birding Tally List'!D275)</f>
        <v/>
      </c>
      <c r="C268" s="45">
        <f>IF('Birding Tally List'!G275="", 0, 'Birding Tally List'!G275)</f>
        <v>0</v>
      </c>
      <c r="D268" s="46">
        <f>IF('Birding Tally List'!H275="", 0, 'Birding Tally List'!H275)</f>
        <v>0</v>
      </c>
      <c r="E268" s="46">
        <f>IF('Birding Tally List'!I275="", 0, 'Birding Tally List'!I275)</f>
        <v>0</v>
      </c>
      <c r="F268" s="46">
        <f>IF('Birding Tally List'!J275="", 0, 'Birding Tally List'!J275)</f>
        <v>0</v>
      </c>
      <c r="G268" s="46">
        <f>IF('Birding Tally List'!K275="", 0, 'Birding Tally List'!K275)</f>
        <v>0</v>
      </c>
      <c r="H268" s="46">
        <f>IF('Birding Tally List'!L275="", 0, 'Birding Tally List'!L275)</f>
        <v>0</v>
      </c>
      <c r="I268" s="47">
        <f>IF('Birding Tally List'!M275="", 0, 'Birding Tally List'!M275)</f>
        <v>0</v>
      </c>
      <c r="J268" s="48">
        <f t="shared" si="99"/>
        <v>0</v>
      </c>
      <c r="L268" s="49" t="str">
        <f t="shared" si="100"/>
        <v/>
      </c>
      <c r="M268" s="48">
        <f t="shared" si="101"/>
        <v>0</v>
      </c>
      <c r="W268" s="52" t="str">
        <f t="shared" si="102"/>
        <v/>
      </c>
      <c r="X268" s="53" t="str">
        <f t="shared" si="98"/>
        <v/>
      </c>
      <c r="Z268" s="54">
        <f>RANK(M268,$M$3:$M$502,0)+COUNTIF($M$3:M268,M268)-1</f>
        <v>266</v>
      </c>
      <c r="AA268" s="44">
        <v>266</v>
      </c>
      <c r="AB268" s="44">
        <f t="shared" si="103"/>
        <v>266</v>
      </c>
      <c r="AC268" s="44" t="str">
        <f t="shared" si="104"/>
        <v/>
      </c>
      <c r="AD268" s="44"/>
      <c r="AE268" s="44" t="str">
        <f t="shared" si="105"/>
        <v/>
      </c>
      <c r="AF268" s="44" t="str">
        <f t="shared" si="106"/>
        <v/>
      </c>
      <c r="AH268" s="44" t="str">
        <f t="shared" si="109"/>
        <v/>
      </c>
      <c r="AJ268" s="44" t="str">
        <f>IF('Birding Tally List'!E275="", "", 'Birding Tally List'!E275)</f>
        <v/>
      </c>
      <c r="AV268" s="93" t="str">
        <f>IF('Birding Tally List'!F275="", "", 'Birding Tally List'!F275)</f>
        <v/>
      </c>
      <c r="AW268" s="93" t="str">
        <f t="shared" si="107"/>
        <v/>
      </c>
      <c r="AX268" s="119" t="str">
        <f t="shared" si="91"/>
        <v/>
      </c>
      <c r="AY268" s="120" t="str">
        <f t="shared" si="92"/>
        <v/>
      </c>
      <c r="AZ268" s="120" t="str">
        <f t="shared" si="93"/>
        <v/>
      </c>
      <c r="BA268" s="120" t="str">
        <f t="shared" si="94"/>
        <v/>
      </c>
      <c r="BB268" s="120" t="str">
        <f t="shared" si="95"/>
        <v/>
      </c>
      <c r="BC268" s="120" t="str">
        <f t="shared" si="96"/>
        <v/>
      </c>
      <c r="BD268" s="120" t="str">
        <f t="shared" si="97"/>
        <v/>
      </c>
      <c r="BE268" s="129" t="str">
        <f t="shared" si="108"/>
        <v/>
      </c>
      <c r="BF268" s="120"/>
      <c r="BG268" s="129" t="str">
        <f>IFERROR(RANK(BE268,$BE$3:$BE$502,0)+COUNTIF($BE$3:BE268,BE268)-1, "")</f>
        <v/>
      </c>
    </row>
    <row r="269" spans="1:59" x14ac:dyDescent="0.25">
      <c r="A269" s="44">
        <v>267</v>
      </c>
      <c r="B269" s="32" t="str">
        <f>IF('Birding Tally List'!D276="", "", 'Birding Tally List'!D276)</f>
        <v/>
      </c>
      <c r="C269" s="45">
        <f>IF('Birding Tally List'!G276="", 0, 'Birding Tally List'!G276)</f>
        <v>0</v>
      </c>
      <c r="D269" s="46">
        <f>IF('Birding Tally List'!H276="", 0, 'Birding Tally List'!H276)</f>
        <v>0</v>
      </c>
      <c r="E269" s="46">
        <f>IF('Birding Tally List'!I276="", 0, 'Birding Tally List'!I276)</f>
        <v>0</v>
      </c>
      <c r="F269" s="46">
        <f>IF('Birding Tally List'!J276="", 0, 'Birding Tally List'!J276)</f>
        <v>0</v>
      </c>
      <c r="G269" s="46">
        <f>IF('Birding Tally List'!K276="", 0, 'Birding Tally List'!K276)</f>
        <v>0</v>
      </c>
      <c r="H269" s="46">
        <f>IF('Birding Tally List'!L276="", 0, 'Birding Tally List'!L276)</f>
        <v>0</v>
      </c>
      <c r="I269" s="47">
        <f>IF('Birding Tally List'!M276="", 0, 'Birding Tally List'!M276)</f>
        <v>0</v>
      </c>
      <c r="J269" s="48">
        <f t="shared" si="99"/>
        <v>0</v>
      </c>
      <c r="L269" s="49" t="str">
        <f t="shared" si="100"/>
        <v/>
      </c>
      <c r="M269" s="48">
        <f t="shared" si="101"/>
        <v>0</v>
      </c>
      <c r="W269" s="52" t="str">
        <f t="shared" si="102"/>
        <v/>
      </c>
      <c r="X269" s="53" t="str">
        <f t="shared" si="98"/>
        <v/>
      </c>
      <c r="Z269" s="54">
        <f>RANK(M269,$M$3:$M$502,0)+COUNTIF($M$3:M269,M269)-1</f>
        <v>267</v>
      </c>
      <c r="AA269" s="44">
        <v>267</v>
      </c>
      <c r="AB269" s="44">
        <f t="shared" si="103"/>
        <v>267</v>
      </c>
      <c r="AC269" s="44" t="str">
        <f t="shared" si="104"/>
        <v/>
      </c>
      <c r="AD269" s="44"/>
      <c r="AE269" s="44" t="str">
        <f t="shared" si="105"/>
        <v/>
      </c>
      <c r="AF269" s="44" t="str">
        <f t="shared" si="106"/>
        <v/>
      </c>
      <c r="AH269" s="44" t="str">
        <f t="shared" si="109"/>
        <v/>
      </c>
      <c r="AJ269" s="44" t="str">
        <f>IF('Birding Tally List'!E276="", "", 'Birding Tally List'!E276)</f>
        <v/>
      </c>
      <c r="AV269" s="93" t="str">
        <f>IF('Birding Tally List'!F276="", "", 'Birding Tally List'!F276)</f>
        <v/>
      </c>
      <c r="AW269" s="93" t="str">
        <f t="shared" si="107"/>
        <v/>
      </c>
      <c r="AX269" s="119" t="str">
        <f t="shared" si="91"/>
        <v/>
      </c>
      <c r="AY269" s="120" t="str">
        <f t="shared" si="92"/>
        <v/>
      </c>
      <c r="AZ269" s="120" t="str">
        <f t="shared" si="93"/>
        <v/>
      </c>
      <c r="BA269" s="120" t="str">
        <f t="shared" si="94"/>
        <v/>
      </c>
      <c r="BB269" s="120" t="str">
        <f t="shared" si="95"/>
        <v/>
      </c>
      <c r="BC269" s="120" t="str">
        <f t="shared" si="96"/>
        <v/>
      </c>
      <c r="BD269" s="120" t="str">
        <f t="shared" si="97"/>
        <v/>
      </c>
      <c r="BE269" s="129" t="str">
        <f t="shared" si="108"/>
        <v/>
      </c>
      <c r="BF269" s="120"/>
      <c r="BG269" s="129" t="str">
        <f>IFERROR(RANK(BE269,$BE$3:$BE$502,0)+COUNTIF($BE$3:BE269,BE269)-1, "")</f>
        <v/>
      </c>
    </row>
    <row r="270" spans="1:59" x14ac:dyDescent="0.25">
      <c r="A270" s="44">
        <v>268</v>
      </c>
      <c r="B270" s="32" t="str">
        <f>IF('Birding Tally List'!D277="", "", 'Birding Tally List'!D277)</f>
        <v/>
      </c>
      <c r="C270" s="45">
        <f>IF('Birding Tally List'!G277="", 0, 'Birding Tally List'!G277)</f>
        <v>0</v>
      </c>
      <c r="D270" s="46">
        <f>IF('Birding Tally List'!H277="", 0, 'Birding Tally List'!H277)</f>
        <v>0</v>
      </c>
      <c r="E270" s="46">
        <f>IF('Birding Tally List'!I277="", 0, 'Birding Tally List'!I277)</f>
        <v>0</v>
      </c>
      <c r="F270" s="46">
        <f>IF('Birding Tally List'!J277="", 0, 'Birding Tally List'!J277)</f>
        <v>0</v>
      </c>
      <c r="G270" s="46">
        <f>IF('Birding Tally List'!K277="", 0, 'Birding Tally List'!K277)</f>
        <v>0</v>
      </c>
      <c r="H270" s="46">
        <f>IF('Birding Tally List'!L277="", 0, 'Birding Tally List'!L277)</f>
        <v>0</v>
      </c>
      <c r="I270" s="47">
        <f>IF('Birding Tally List'!M277="", 0, 'Birding Tally List'!M277)</f>
        <v>0</v>
      </c>
      <c r="J270" s="48">
        <f t="shared" si="99"/>
        <v>0</v>
      </c>
      <c r="L270" s="49" t="str">
        <f t="shared" si="100"/>
        <v/>
      </c>
      <c r="M270" s="48">
        <f t="shared" si="101"/>
        <v>0</v>
      </c>
      <c r="W270" s="52" t="str">
        <f t="shared" si="102"/>
        <v/>
      </c>
      <c r="X270" s="53" t="str">
        <f t="shared" si="98"/>
        <v/>
      </c>
      <c r="Z270" s="54">
        <f>RANK(M270,$M$3:$M$502,0)+COUNTIF($M$3:M270,M270)-1</f>
        <v>268</v>
      </c>
      <c r="AA270" s="44">
        <v>268</v>
      </c>
      <c r="AB270" s="44">
        <f t="shared" si="103"/>
        <v>268</v>
      </c>
      <c r="AC270" s="44" t="str">
        <f t="shared" si="104"/>
        <v/>
      </c>
      <c r="AD270" s="44"/>
      <c r="AE270" s="44" t="str">
        <f t="shared" si="105"/>
        <v/>
      </c>
      <c r="AF270" s="44" t="str">
        <f t="shared" si="106"/>
        <v/>
      </c>
      <c r="AH270" s="44" t="str">
        <f t="shared" si="109"/>
        <v/>
      </c>
      <c r="AJ270" s="44" t="str">
        <f>IF('Birding Tally List'!E277="", "", 'Birding Tally List'!E277)</f>
        <v/>
      </c>
      <c r="AV270" s="93" t="str">
        <f>IF('Birding Tally List'!F277="", "", 'Birding Tally List'!F277)</f>
        <v/>
      </c>
      <c r="AW270" s="93" t="str">
        <f t="shared" si="107"/>
        <v/>
      </c>
      <c r="AX270" s="119" t="str">
        <f t="shared" si="91"/>
        <v/>
      </c>
      <c r="AY270" s="120" t="str">
        <f t="shared" si="92"/>
        <v/>
      </c>
      <c r="AZ270" s="120" t="str">
        <f t="shared" si="93"/>
        <v/>
      </c>
      <c r="BA270" s="120" t="str">
        <f t="shared" si="94"/>
        <v/>
      </c>
      <c r="BB270" s="120" t="str">
        <f t="shared" si="95"/>
        <v/>
      </c>
      <c r="BC270" s="120" t="str">
        <f t="shared" si="96"/>
        <v/>
      </c>
      <c r="BD270" s="120" t="str">
        <f t="shared" si="97"/>
        <v/>
      </c>
      <c r="BE270" s="129" t="str">
        <f t="shared" si="108"/>
        <v/>
      </c>
      <c r="BF270" s="120"/>
      <c r="BG270" s="129" t="str">
        <f>IFERROR(RANK(BE270,$BE$3:$BE$502,0)+COUNTIF($BE$3:BE270,BE270)-1, "")</f>
        <v/>
      </c>
    </row>
    <row r="271" spans="1:59" x14ac:dyDescent="0.25">
      <c r="A271" s="44">
        <v>269</v>
      </c>
      <c r="B271" s="32" t="str">
        <f>IF('Birding Tally List'!D278="", "", 'Birding Tally List'!D278)</f>
        <v/>
      </c>
      <c r="C271" s="45">
        <f>IF('Birding Tally List'!G278="", 0, 'Birding Tally List'!G278)</f>
        <v>0</v>
      </c>
      <c r="D271" s="46">
        <f>IF('Birding Tally List'!H278="", 0, 'Birding Tally List'!H278)</f>
        <v>0</v>
      </c>
      <c r="E271" s="46">
        <f>IF('Birding Tally List'!I278="", 0, 'Birding Tally List'!I278)</f>
        <v>0</v>
      </c>
      <c r="F271" s="46">
        <f>IF('Birding Tally List'!J278="", 0, 'Birding Tally List'!J278)</f>
        <v>0</v>
      </c>
      <c r="G271" s="46">
        <f>IF('Birding Tally List'!K278="", 0, 'Birding Tally List'!K278)</f>
        <v>0</v>
      </c>
      <c r="H271" s="46">
        <f>IF('Birding Tally List'!L278="", 0, 'Birding Tally List'!L278)</f>
        <v>0</v>
      </c>
      <c r="I271" s="47">
        <f>IF('Birding Tally List'!M278="", 0, 'Birding Tally List'!M278)</f>
        <v>0</v>
      </c>
      <c r="J271" s="48">
        <f t="shared" si="99"/>
        <v>0</v>
      </c>
      <c r="L271" s="49" t="str">
        <f t="shared" si="100"/>
        <v/>
      </c>
      <c r="M271" s="48">
        <f t="shared" si="101"/>
        <v>0</v>
      </c>
      <c r="W271" s="52" t="str">
        <f t="shared" si="102"/>
        <v/>
      </c>
      <c r="X271" s="53" t="str">
        <f t="shared" si="98"/>
        <v/>
      </c>
      <c r="Z271" s="54">
        <f>RANK(M271,$M$3:$M$502,0)+COUNTIF($M$3:M271,M271)-1</f>
        <v>269</v>
      </c>
      <c r="AA271" s="44">
        <v>269</v>
      </c>
      <c r="AB271" s="44">
        <f t="shared" si="103"/>
        <v>269</v>
      </c>
      <c r="AC271" s="44" t="str">
        <f t="shared" si="104"/>
        <v/>
      </c>
      <c r="AD271" s="44"/>
      <c r="AE271" s="44" t="str">
        <f t="shared" si="105"/>
        <v/>
      </c>
      <c r="AF271" s="44" t="str">
        <f t="shared" si="106"/>
        <v/>
      </c>
      <c r="AH271" s="44" t="str">
        <f t="shared" si="109"/>
        <v/>
      </c>
      <c r="AJ271" s="44" t="str">
        <f>IF('Birding Tally List'!E278="", "", 'Birding Tally List'!E278)</f>
        <v/>
      </c>
      <c r="AV271" s="93" t="str">
        <f>IF('Birding Tally List'!F278="", "", 'Birding Tally List'!F278)</f>
        <v/>
      </c>
      <c r="AW271" s="93" t="str">
        <f t="shared" si="107"/>
        <v/>
      </c>
      <c r="AX271" s="119" t="str">
        <f t="shared" si="91"/>
        <v/>
      </c>
      <c r="AY271" s="120" t="str">
        <f t="shared" si="92"/>
        <v/>
      </c>
      <c r="AZ271" s="120" t="str">
        <f t="shared" si="93"/>
        <v/>
      </c>
      <c r="BA271" s="120" t="str">
        <f t="shared" si="94"/>
        <v/>
      </c>
      <c r="BB271" s="120" t="str">
        <f t="shared" si="95"/>
        <v/>
      </c>
      <c r="BC271" s="120" t="str">
        <f t="shared" si="96"/>
        <v/>
      </c>
      <c r="BD271" s="120" t="str">
        <f t="shared" si="97"/>
        <v/>
      </c>
      <c r="BE271" s="129" t="str">
        <f t="shared" si="108"/>
        <v/>
      </c>
      <c r="BF271" s="120"/>
      <c r="BG271" s="129" t="str">
        <f>IFERROR(RANK(BE271,$BE$3:$BE$502,0)+COUNTIF($BE$3:BE271,BE271)-1, "")</f>
        <v/>
      </c>
    </row>
    <row r="272" spans="1:59" x14ac:dyDescent="0.25">
      <c r="A272" s="44">
        <v>270</v>
      </c>
      <c r="B272" s="32" t="str">
        <f>IF('Birding Tally List'!D279="", "", 'Birding Tally List'!D279)</f>
        <v/>
      </c>
      <c r="C272" s="45">
        <f>IF('Birding Tally List'!G279="", 0, 'Birding Tally List'!G279)</f>
        <v>0</v>
      </c>
      <c r="D272" s="46">
        <f>IF('Birding Tally List'!H279="", 0, 'Birding Tally List'!H279)</f>
        <v>0</v>
      </c>
      <c r="E272" s="46">
        <f>IF('Birding Tally List'!I279="", 0, 'Birding Tally List'!I279)</f>
        <v>0</v>
      </c>
      <c r="F272" s="46">
        <f>IF('Birding Tally List'!J279="", 0, 'Birding Tally List'!J279)</f>
        <v>0</v>
      </c>
      <c r="G272" s="46">
        <f>IF('Birding Tally List'!K279="", 0, 'Birding Tally List'!K279)</f>
        <v>0</v>
      </c>
      <c r="H272" s="46">
        <f>IF('Birding Tally List'!L279="", 0, 'Birding Tally List'!L279)</f>
        <v>0</v>
      </c>
      <c r="I272" s="47">
        <f>IF('Birding Tally List'!M279="", 0, 'Birding Tally List'!M279)</f>
        <v>0</v>
      </c>
      <c r="J272" s="48">
        <f t="shared" si="99"/>
        <v>0</v>
      </c>
      <c r="L272" s="49" t="str">
        <f t="shared" si="100"/>
        <v/>
      </c>
      <c r="M272" s="48">
        <f t="shared" si="101"/>
        <v>0</v>
      </c>
      <c r="W272" s="52" t="str">
        <f t="shared" si="102"/>
        <v/>
      </c>
      <c r="X272" s="53" t="str">
        <f t="shared" si="98"/>
        <v/>
      </c>
      <c r="Z272" s="54">
        <f>RANK(M272,$M$3:$M$502,0)+COUNTIF($M$3:M272,M272)-1</f>
        <v>270</v>
      </c>
      <c r="AA272" s="44">
        <v>270</v>
      </c>
      <c r="AB272" s="44">
        <f t="shared" si="103"/>
        <v>270</v>
      </c>
      <c r="AC272" s="44" t="str">
        <f t="shared" si="104"/>
        <v/>
      </c>
      <c r="AD272" s="44"/>
      <c r="AE272" s="44" t="str">
        <f t="shared" si="105"/>
        <v/>
      </c>
      <c r="AF272" s="44" t="str">
        <f t="shared" si="106"/>
        <v/>
      </c>
      <c r="AH272" s="44" t="str">
        <f t="shared" si="109"/>
        <v/>
      </c>
      <c r="AJ272" s="44" t="str">
        <f>IF('Birding Tally List'!E279="", "", 'Birding Tally List'!E279)</f>
        <v/>
      </c>
      <c r="AV272" s="93" t="str">
        <f>IF('Birding Tally List'!F279="", "", 'Birding Tally List'!F279)</f>
        <v/>
      </c>
      <c r="AW272" s="93" t="str">
        <f t="shared" si="107"/>
        <v/>
      </c>
      <c r="AX272" s="119" t="str">
        <f t="shared" si="91"/>
        <v/>
      </c>
      <c r="AY272" s="120" t="str">
        <f t="shared" si="92"/>
        <v/>
      </c>
      <c r="AZ272" s="120" t="str">
        <f t="shared" si="93"/>
        <v/>
      </c>
      <c r="BA272" s="120" t="str">
        <f t="shared" si="94"/>
        <v/>
      </c>
      <c r="BB272" s="120" t="str">
        <f t="shared" si="95"/>
        <v/>
      </c>
      <c r="BC272" s="120" t="str">
        <f t="shared" si="96"/>
        <v/>
      </c>
      <c r="BD272" s="120" t="str">
        <f t="shared" si="97"/>
        <v/>
      </c>
      <c r="BE272" s="129" t="str">
        <f t="shared" si="108"/>
        <v/>
      </c>
      <c r="BF272" s="120"/>
      <c r="BG272" s="129" t="str">
        <f>IFERROR(RANK(BE272,$BE$3:$BE$502,0)+COUNTIF($BE$3:BE272,BE272)-1, "")</f>
        <v/>
      </c>
    </row>
    <row r="273" spans="1:59" x14ac:dyDescent="0.25">
      <c r="A273" s="44">
        <v>271</v>
      </c>
      <c r="B273" s="32" t="str">
        <f>IF('Birding Tally List'!D280="", "", 'Birding Tally List'!D280)</f>
        <v/>
      </c>
      <c r="C273" s="45">
        <f>IF('Birding Tally List'!G280="", 0, 'Birding Tally List'!G280)</f>
        <v>0</v>
      </c>
      <c r="D273" s="46">
        <f>IF('Birding Tally List'!H280="", 0, 'Birding Tally List'!H280)</f>
        <v>0</v>
      </c>
      <c r="E273" s="46">
        <f>IF('Birding Tally List'!I280="", 0, 'Birding Tally List'!I280)</f>
        <v>0</v>
      </c>
      <c r="F273" s="46">
        <f>IF('Birding Tally List'!J280="", 0, 'Birding Tally List'!J280)</f>
        <v>0</v>
      </c>
      <c r="G273" s="46">
        <f>IF('Birding Tally List'!K280="", 0, 'Birding Tally List'!K280)</f>
        <v>0</v>
      </c>
      <c r="H273" s="46">
        <f>IF('Birding Tally List'!L280="", 0, 'Birding Tally List'!L280)</f>
        <v>0</v>
      </c>
      <c r="I273" s="47">
        <f>IF('Birding Tally List'!M280="", 0, 'Birding Tally List'!M280)</f>
        <v>0</v>
      </c>
      <c r="J273" s="48">
        <f t="shared" si="99"/>
        <v>0</v>
      </c>
      <c r="L273" s="49" t="str">
        <f t="shared" si="100"/>
        <v/>
      </c>
      <c r="M273" s="48">
        <f t="shared" si="101"/>
        <v>0</v>
      </c>
      <c r="W273" s="52" t="str">
        <f t="shared" si="102"/>
        <v/>
      </c>
      <c r="X273" s="53" t="str">
        <f t="shared" si="98"/>
        <v/>
      </c>
      <c r="Z273" s="54">
        <f>RANK(M273,$M$3:$M$502,0)+COUNTIF($M$3:M273,M273)-1</f>
        <v>271</v>
      </c>
      <c r="AA273" s="44">
        <v>271</v>
      </c>
      <c r="AB273" s="44">
        <f t="shared" si="103"/>
        <v>271</v>
      </c>
      <c r="AC273" s="44" t="str">
        <f t="shared" si="104"/>
        <v/>
      </c>
      <c r="AD273" s="44"/>
      <c r="AE273" s="44" t="str">
        <f t="shared" si="105"/>
        <v/>
      </c>
      <c r="AF273" s="44" t="str">
        <f t="shared" si="106"/>
        <v/>
      </c>
      <c r="AH273" s="44" t="str">
        <f t="shared" si="109"/>
        <v/>
      </c>
      <c r="AJ273" s="44" t="str">
        <f>IF('Birding Tally List'!E280="", "", 'Birding Tally List'!E280)</f>
        <v/>
      </c>
      <c r="AV273" s="93" t="str">
        <f>IF('Birding Tally List'!F280="", "", 'Birding Tally List'!F280)</f>
        <v/>
      </c>
      <c r="AW273" s="93" t="str">
        <f t="shared" si="107"/>
        <v/>
      </c>
      <c r="AX273" s="119" t="str">
        <f t="shared" ref="AX273:AX336" si="110">IF($AW273="", "", C273)</f>
        <v/>
      </c>
      <c r="AY273" s="120" t="str">
        <f t="shared" ref="AY273:AY336" si="111">IF($AW273="", "", D273)</f>
        <v/>
      </c>
      <c r="AZ273" s="120" t="str">
        <f t="shared" ref="AZ273:AZ336" si="112">IF($AW273="", "", E273)</f>
        <v/>
      </c>
      <c r="BA273" s="120" t="str">
        <f t="shared" ref="BA273:BA336" si="113">IF($AW273="", "", F273)</f>
        <v/>
      </c>
      <c r="BB273" s="120" t="str">
        <f t="shared" ref="BB273:BB336" si="114">IF($AW273="", "", G273)</f>
        <v/>
      </c>
      <c r="BC273" s="120" t="str">
        <f t="shared" ref="BC273:BC336" si="115">IF($AW273="", "", H273)</f>
        <v/>
      </c>
      <c r="BD273" s="120" t="str">
        <f t="shared" ref="BD273:BD336" si="116">IF($AW273="", "", I273)</f>
        <v/>
      </c>
      <c r="BE273" s="129" t="str">
        <f t="shared" si="108"/>
        <v/>
      </c>
      <c r="BF273" s="120"/>
      <c r="BG273" s="129" t="str">
        <f>IFERROR(RANK(BE273,$BE$3:$BE$502,0)+COUNTIF($BE$3:BE273,BE273)-1, "")</f>
        <v/>
      </c>
    </row>
    <row r="274" spans="1:59" x14ac:dyDescent="0.25">
      <c r="A274" s="44">
        <v>272</v>
      </c>
      <c r="B274" s="32" t="str">
        <f>IF('Birding Tally List'!D281="", "", 'Birding Tally List'!D281)</f>
        <v/>
      </c>
      <c r="C274" s="45">
        <f>IF('Birding Tally List'!G281="", 0, 'Birding Tally List'!G281)</f>
        <v>0</v>
      </c>
      <c r="D274" s="46">
        <f>IF('Birding Tally List'!H281="", 0, 'Birding Tally List'!H281)</f>
        <v>0</v>
      </c>
      <c r="E274" s="46">
        <f>IF('Birding Tally List'!I281="", 0, 'Birding Tally List'!I281)</f>
        <v>0</v>
      </c>
      <c r="F274" s="46">
        <f>IF('Birding Tally List'!J281="", 0, 'Birding Tally List'!J281)</f>
        <v>0</v>
      </c>
      <c r="G274" s="46">
        <f>IF('Birding Tally List'!K281="", 0, 'Birding Tally List'!K281)</f>
        <v>0</v>
      </c>
      <c r="H274" s="46">
        <f>IF('Birding Tally List'!L281="", 0, 'Birding Tally List'!L281)</f>
        <v>0</v>
      </c>
      <c r="I274" s="47">
        <f>IF('Birding Tally List'!M281="", 0, 'Birding Tally List'!M281)</f>
        <v>0</v>
      </c>
      <c r="J274" s="48">
        <f t="shared" si="99"/>
        <v>0</v>
      </c>
      <c r="L274" s="49" t="str">
        <f t="shared" si="100"/>
        <v/>
      </c>
      <c r="M274" s="48">
        <f t="shared" si="101"/>
        <v>0</v>
      </c>
      <c r="W274" s="52" t="str">
        <f t="shared" si="102"/>
        <v/>
      </c>
      <c r="X274" s="53" t="str">
        <f t="shared" si="98"/>
        <v/>
      </c>
      <c r="Z274" s="54">
        <f>RANK(M274,$M$3:$M$502,0)+COUNTIF($M$3:M274,M274)-1</f>
        <v>272</v>
      </c>
      <c r="AA274" s="44">
        <v>272</v>
      </c>
      <c r="AB274" s="44">
        <f t="shared" si="103"/>
        <v>272</v>
      </c>
      <c r="AC274" s="44" t="str">
        <f t="shared" si="104"/>
        <v/>
      </c>
      <c r="AD274" s="44"/>
      <c r="AE274" s="44" t="str">
        <f t="shared" si="105"/>
        <v/>
      </c>
      <c r="AF274" s="44" t="str">
        <f t="shared" si="106"/>
        <v/>
      </c>
      <c r="AH274" s="44" t="str">
        <f t="shared" si="109"/>
        <v/>
      </c>
      <c r="AJ274" s="44" t="str">
        <f>IF('Birding Tally List'!E281="", "", 'Birding Tally List'!E281)</f>
        <v/>
      </c>
      <c r="AV274" s="93" t="str">
        <f>IF('Birding Tally List'!F281="", "", 'Birding Tally List'!F281)</f>
        <v/>
      </c>
      <c r="AW274" s="93" t="str">
        <f t="shared" si="107"/>
        <v/>
      </c>
      <c r="AX274" s="119" t="str">
        <f t="shared" si="110"/>
        <v/>
      </c>
      <c r="AY274" s="120" t="str">
        <f t="shared" si="111"/>
        <v/>
      </c>
      <c r="AZ274" s="120" t="str">
        <f t="shared" si="112"/>
        <v/>
      </c>
      <c r="BA274" s="120" t="str">
        <f t="shared" si="113"/>
        <v/>
      </c>
      <c r="BB274" s="120" t="str">
        <f t="shared" si="114"/>
        <v/>
      </c>
      <c r="BC274" s="120" t="str">
        <f t="shared" si="115"/>
        <v/>
      </c>
      <c r="BD274" s="120" t="str">
        <f t="shared" si="116"/>
        <v/>
      </c>
      <c r="BE274" s="129" t="str">
        <f t="shared" si="108"/>
        <v/>
      </c>
      <c r="BF274" s="120"/>
      <c r="BG274" s="129" t="str">
        <f>IFERROR(RANK(BE274,$BE$3:$BE$502,0)+COUNTIF($BE$3:BE274,BE274)-1, "")</f>
        <v/>
      </c>
    </row>
    <row r="275" spans="1:59" x14ac:dyDescent="0.25">
      <c r="A275" s="44">
        <v>273</v>
      </c>
      <c r="B275" s="32" t="str">
        <f>IF('Birding Tally List'!D282="", "", 'Birding Tally List'!D282)</f>
        <v/>
      </c>
      <c r="C275" s="45">
        <f>IF('Birding Tally List'!G282="", 0, 'Birding Tally List'!G282)</f>
        <v>0</v>
      </c>
      <c r="D275" s="46">
        <f>IF('Birding Tally List'!H282="", 0, 'Birding Tally List'!H282)</f>
        <v>0</v>
      </c>
      <c r="E275" s="46">
        <f>IF('Birding Tally List'!I282="", 0, 'Birding Tally List'!I282)</f>
        <v>0</v>
      </c>
      <c r="F275" s="46">
        <f>IF('Birding Tally List'!J282="", 0, 'Birding Tally List'!J282)</f>
        <v>0</v>
      </c>
      <c r="G275" s="46">
        <f>IF('Birding Tally List'!K282="", 0, 'Birding Tally List'!K282)</f>
        <v>0</v>
      </c>
      <c r="H275" s="46">
        <f>IF('Birding Tally List'!L282="", 0, 'Birding Tally List'!L282)</f>
        <v>0</v>
      </c>
      <c r="I275" s="47">
        <f>IF('Birding Tally List'!M282="", 0, 'Birding Tally List'!M282)</f>
        <v>0</v>
      </c>
      <c r="J275" s="48">
        <f t="shared" si="99"/>
        <v>0</v>
      </c>
      <c r="L275" s="49" t="str">
        <f t="shared" si="100"/>
        <v/>
      </c>
      <c r="M275" s="48">
        <f t="shared" si="101"/>
        <v>0</v>
      </c>
      <c r="W275" s="52" t="str">
        <f t="shared" si="102"/>
        <v/>
      </c>
      <c r="X275" s="53" t="str">
        <f t="shared" si="98"/>
        <v/>
      </c>
      <c r="Z275" s="54">
        <f>RANK(M275,$M$3:$M$502,0)+COUNTIF($M$3:M275,M275)-1</f>
        <v>273</v>
      </c>
      <c r="AA275" s="44">
        <v>273</v>
      </c>
      <c r="AB275" s="44">
        <f t="shared" si="103"/>
        <v>273</v>
      </c>
      <c r="AC275" s="44" t="str">
        <f t="shared" si="104"/>
        <v/>
      </c>
      <c r="AD275" s="44"/>
      <c r="AE275" s="44" t="str">
        <f t="shared" si="105"/>
        <v/>
      </c>
      <c r="AF275" s="44" t="str">
        <f t="shared" si="106"/>
        <v/>
      </c>
      <c r="AH275" s="44" t="str">
        <f t="shared" si="109"/>
        <v/>
      </c>
      <c r="AJ275" s="44" t="str">
        <f>IF('Birding Tally List'!E282="", "", 'Birding Tally List'!E282)</f>
        <v/>
      </c>
      <c r="AV275" s="93" t="str">
        <f>IF('Birding Tally List'!F282="", "", 'Birding Tally List'!F282)</f>
        <v/>
      </c>
      <c r="AW275" s="93" t="str">
        <f t="shared" si="107"/>
        <v/>
      </c>
      <c r="AX275" s="119" t="str">
        <f t="shared" si="110"/>
        <v/>
      </c>
      <c r="AY275" s="120" t="str">
        <f t="shared" si="111"/>
        <v/>
      </c>
      <c r="AZ275" s="120" t="str">
        <f t="shared" si="112"/>
        <v/>
      </c>
      <c r="BA275" s="120" t="str">
        <f t="shared" si="113"/>
        <v/>
      </c>
      <c r="BB275" s="120" t="str">
        <f t="shared" si="114"/>
        <v/>
      </c>
      <c r="BC275" s="120" t="str">
        <f t="shared" si="115"/>
        <v/>
      </c>
      <c r="BD275" s="120" t="str">
        <f t="shared" si="116"/>
        <v/>
      </c>
      <c r="BE275" s="129" t="str">
        <f t="shared" si="108"/>
        <v/>
      </c>
      <c r="BF275" s="120"/>
      <c r="BG275" s="129" t="str">
        <f>IFERROR(RANK(BE275,$BE$3:$BE$502,0)+COUNTIF($BE$3:BE275,BE275)-1, "")</f>
        <v/>
      </c>
    </row>
    <row r="276" spans="1:59" x14ac:dyDescent="0.25">
      <c r="A276" s="44">
        <v>274</v>
      </c>
      <c r="B276" s="32" t="str">
        <f>IF('Birding Tally List'!D283="", "", 'Birding Tally List'!D283)</f>
        <v/>
      </c>
      <c r="C276" s="45">
        <f>IF('Birding Tally List'!G283="", 0, 'Birding Tally List'!G283)</f>
        <v>0</v>
      </c>
      <c r="D276" s="46">
        <f>IF('Birding Tally List'!H283="", 0, 'Birding Tally List'!H283)</f>
        <v>0</v>
      </c>
      <c r="E276" s="46">
        <f>IF('Birding Tally List'!I283="", 0, 'Birding Tally List'!I283)</f>
        <v>0</v>
      </c>
      <c r="F276" s="46">
        <f>IF('Birding Tally List'!J283="", 0, 'Birding Tally List'!J283)</f>
        <v>0</v>
      </c>
      <c r="G276" s="46">
        <f>IF('Birding Tally List'!K283="", 0, 'Birding Tally List'!K283)</f>
        <v>0</v>
      </c>
      <c r="H276" s="46">
        <f>IF('Birding Tally List'!L283="", 0, 'Birding Tally List'!L283)</f>
        <v>0</v>
      </c>
      <c r="I276" s="47">
        <f>IF('Birding Tally List'!M283="", 0, 'Birding Tally List'!M283)</f>
        <v>0</v>
      </c>
      <c r="J276" s="48">
        <f t="shared" si="99"/>
        <v>0</v>
      </c>
      <c r="L276" s="49" t="str">
        <f t="shared" si="100"/>
        <v/>
      </c>
      <c r="M276" s="48">
        <f t="shared" si="101"/>
        <v>0</v>
      </c>
      <c r="W276" s="52" t="str">
        <f t="shared" si="102"/>
        <v/>
      </c>
      <c r="X276" s="53" t="str">
        <f t="shared" si="98"/>
        <v/>
      </c>
      <c r="Z276" s="54">
        <f>RANK(M276,$M$3:$M$502,0)+COUNTIF($M$3:M276,M276)-1</f>
        <v>274</v>
      </c>
      <c r="AA276" s="44">
        <v>274</v>
      </c>
      <c r="AB276" s="44">
        <f t="shared" si="103"/>
        <v>274</v>
      </c>
      <c r="AC276" s="44" t="str">
        <f t="shared" si="104"/>
        <v/>
      </c>
      <c r="AD276" s="44"/>
      <c r="AE276" s="44" t="str">
        <f t="shared" si="105"/>
        <v/>
      </c>
      <c r="AF276" s="44" t="str">
        <f t="shared" si="106"/>
        <v/>
      </c>
      <c r="AH276" s="44" t="str">
        <f t="shared" si="109"/>
        <v/>
      </c>
      <c r="AJ276" s="44" t="str">
        <f>IF('Birding Tally List'!E283="", "", 'Birding Tally List'!E283)</f>
        <v/>
      </c>
      <c r="AV276" s="93" t="str">
        <f>IF('Birding Tally List'!F283="", "", 'Birding Tally List'!F283)</f>
        <v/>
      </c>
      <c r="AW276" s="93" t="str">
        <f t="shared" si="107"/>
        <v/>
      </c>
      <c r="AX276" s="119" t="str">
        <f t="shared" si="110"/>
        <v/>
      </c>
      <c r="AY276" s="120" t="str">
        <f t="shared" si="111"/>
        <v/>
      </c>
      <c r="AZ276" s="120" t="str">
        <f t="shared" si="112"/>
        <v/>
      </c>
      <c r="BA276" s="120" t="str">
        <f t="shared" si="113"/>
        <v/>
      </c>
      <c r="BB276" s="120" t="str">
        <f t="shared" si="114"/>
        <v/>
      </c>
      <c r="BC276" s="120" t="str">
        <f t="shared" si="115"/>
        <v/>
      </c>
      <c r="BD276" s="120" t="str">
        <f t="shared" si="116"/>
        <v/>
      </c>
      <c r="BE276" s="129" t="str">
        <f t="shared" si="108"/>
        <v/>
      </c>
      <c r="BF276" s="120"/>
      <c r="BG276" s="129" t="str">
        <f>IFERROR(RANK(BE276,$BE$3:$BE$502,0)+COUNTIF($BE$3:BE276,BE276)-1, "")</f>
        <v/>
      </c>
    </row>
    <row r="277" spans="1:59" x14ac:dyDescent="0.25">
      <c r="A277" s="44">
        <v>275</v>
      </c>
      <c r="B277" s="32" t="str">
        <f>IF('Birding Tally List'!D284="", "", 'Birding Tally List'!D284)</f>
        <v/>
      </c>
      <c r="C277" s="45">
        <f>IF('Birding Tally List'!G284="", 0, 'Birding Tally List'!G284)</f>
        <v>0</v>
      </c>
      <c r="D277" s="46">
        <f>IF('Birding Tally List'!H284="", 0, 'Birding Tally List'!H284)</f>
        <v>0</v>
      </c>
      <c r="E277" s="46">
        <f>IF('Birding Tally List'!I284="", 0, 'Birding Tally List'!I284)</f>
        <v>0</v>
      </c>
      <c r="F277" s="46">
        <f>IF('Birding Tally List'!J284="", 0, 'Birding Tally List'!J284)</f>
        <v>0</v>
      </c>
      <c r="G277" s="46">
        <f>IF('Birding Tally List'!K284="", 0, 'Birding Tally List'!K284)</f>
        <v>0</v>
      </c>
      <c r="H277" s="46">
        <f>IF('Birding Tally List'!L284="", 0, 'Birding Tally List'!L284)</f>
        <v>0</v>
      </c>
      <c r="I277" s="47">
        <f>IF('Birding Tally List'!M284="", 0, 'Birding Tally List'!M284)</f>
        <v>0</v>
      </c>
      <c r="J277" s="48">
        <f t="shared" si="99"/>
        <v>0</v>
      </c>
      <c r="L277" s="49" t="str">
        <f t="shared" si="100"/>
        <v/>
      </c>
      <c r="M277" s="48">
        <f t="shared" si="101"/>
        <v>0</v>
      </c>
      <c r="W277" s="52" t="str">
        <f t="shared" si="102"/>
        <v/>
      </c>
      <c r="X277" s="53" t="str">
        <f t="shared" si="98"/>
        <v/>
      </c>
      <c r="Z277" s="54">
        <f>RANK(M277,$M$3:$M$502,0)+COUNTIF($M$3:M277,M277)-1</f>
        <v>275</v>
      </c>
      <c r="AA277" s="44">
        <v>275</v>
      </c>
      <c r="AB277" s="44">
        <f t="shared" si="103"/>
        <v>275</v>
      </c>
      <c r="AC277" s="44" t="str">
        <f t="shared" si="104"/>
        <v/>
      </c>
      <c r="AD277" s="44"/>
      <c r="AE277" s="44" t="str">
        <f t="shared" si="105"/>
        <v/>
      </c>
      <c r="AF277" s="44" t="str">
        <f t="shared" si="106"/>
        <v/>
      </c>
      <c r="AH277" s="44" t="str">
        <f t="shared" si="109"/>
        <v/>
      </c>
      <c r="AJ277" s="44" t="str">
        <f>IF('Birding Tally List'!E284="", "", 'Birding Tally List'!E284)</f>
        <v/>
      </c>
      <c r="AV277" s="93" t="str">
        <f>IF('Birding Tally List'!F284="", "", 'Birding Tally List'!F284)</f>
        <v/>
      </c>
      <c r="AW277" s="93" t="str">
        <f t="shared" si="107"/>
        <v/>
      </c>
      <c r="AX277" s="119" t="str">
        <f t="shared" si="110"/>
        <v/>
      </c>
      <c r="AY277" s="120" t="str">
        <f t="shared" si="111"/>
        <v/>
      </c>
      <c r="AZ277" s="120" t="str">
        <f t="shared" si="112"/>
        <v/>
      </c>
      <c r="BA277" s="120" t="str">
        <f t="shared" si="113"/>
        <v/>
      </c>
      <c r="BB277" s="120" t="str">
        <f t="shared" si="114"/>
        <v/>
      </c>
      <c r="BC277" s="120" t="str">
        <f t="shared" si="115"/>
        <v/>
      </c>
      <c r="BD277" s="120" t="str">
        <f t="shared" si="116"/>
        <v/>
      </c>
      <c r="BE277" s="129" t="str">
        <f t="shared" si="108"/>
        <v/>
      </c>
      <c r="BF277" s="120"/>
      <c r="BG277" s="129" t="str">
        <f>IFERROR(RANK(BE277,$BE$3:$BE$502,0)+COUNTIF($BE$3:BE277,BE277)-1, "")</f>
        <v/>
      </c>
    </row>
    <row r="278" spans="1:59" x14ac:dyDescent="0.25">
      <c r="A278" s="44">
        <v>276</v>
      </c>
      <c r="B278" s="32" t="str">
        <f>IF('Birding Tally List'!D285="", "", 'Birding Tally List'!D285)</f>
        <v/>
      </c>
      <c r="C278" s="45">
        <f>IF('Birding Tally List'!G285="", 0, 'Birding Tally List'!G285)</f>
        <v>0</v>
      </c>
      <c r="D278" s="46">
        <f>IF('Birding Tally List'!H285="", 0, 'Birding Tally List'!H285)</f>
        <v>0</v>
      </c>
      <c r="E278" s="46">
        <f>IF('Birding Tally List'!I285="", 0, 'Birding Tally List'!I285)</f>
        <v>0</v>
      </c>
      <c r="F278" s="46">
        <f>IF('Birding Tally List'!J285="", 0, 'Birding Tally List'!J285)</f>
        <v>0</v>
      </c>
      <c r="G278" s="46">
        <f>IF('Birding Tally List'!K285="", 0, 'Birding Tally List'!K285)</f>
        <v>0</v>
      </c>
      <c r="H278" s="46">
        <f>IF('Birding Tally List'!L285="", 0, 'Birding Tally List'!L285)</f>
        <v>0</v>
      </c>
      <c r="I278" s="47">
        <f>IF('Birding Tally List'!M285="", 0, 'Birding Tally List'!M285)</f>
        <v>0</v>
      </c>
      <c r="J278" s="48">
        <f t="shared" si="99"/>
        <v>0</v>
      </c>
      <c r="L278" s="49" t="str">
        <f t="shared" si="100"/>
        <v/>
      </c>
      <c r="M278" s="48">
        <f t="shared" si="101"/>
        <v>0</v>
      </c>
      <c r="W278" s="52" t="str">
        <f t="shared" si="102"/>
        <v/>
      </c>
      <c r="X278" s="53" t="str">
        <f t="shared" si="98"/>
        <v/>
      </c>
      <c r="Z278" s="54">
        <f>RANK(M278,$M$3:$M$502,0)+COUNTIF($M$3:M278,M278)-1</f>
        <v>276</v>
      </c>
      <c r="AA278" s="44">
        <v>276</v>
      </c>
      <c r="AB278" s="44">
        <f t="shared" si="103"/>
        <v>276</v>
      </c>
      <c r="AC278" s="44" t="str">
        <f t="shared" si="104"/>
        <v/>
      </c>
      <c r="AD278" s="44"/>
      <c r="AE278" s="44" t="str">
        <f t="shared" si="105"/>
        <v/>
      </c>
      <c r="AF278" s="44" t="str">
        <f t="shared" si="106"/>
        <v/>
      </c>
      <c r="AH278" s="44" t="str">
        <f t="shared" si="109"/>
        <v/>
      </c>
      <c r="AJ278" s="44" t="str">
        <f>IF('Birding Tally List'!E285="", "", 'Birding Tally List'!E285)</f>
        <v/>
      </c>
      <c r="AV278" s="93" t="str">
        <f>IF('Birding Tally List'!F285="", "", 'Birding Tally List'!F285)</f>
        <v/>
      </c>
      <c r="AW278" s="93" t="str">
        <f t="shared" si="107"/>
        <v/>
      </c>
      <c r="AX278" s="119" t="str">
        <f t="shared" si="110"/>
        <v/>
      </c>
      <c r="AY278" s="120" t="str">
        <f t="shared" si="111"/>
        <v/>
      </c>
      <c r="AZ278" s="120" t="str">
        <f t="shared" si="112"/>
        <v/>
      </c>
      <c r="BA278" s="120" t="str">
        <f t="shared" si="113"/>
        <v/>
      </c>
      <c r="BB278" s="120" t="str">
        <f t="shared" si="114"/>
        <v/>
      </c>
      <c r="BC278" s="120" t="str">
        <f t="shared" si="115"/>
        <v/>
      </c>
      <c r="BD278" s="120" t="str">
        <f t="shared" si="116"/>
        <v/>
      </c>
      <c r="BE278" s="129" t="str">
        <f t="shared" si="108"/>
        <v/>
      </c>
      <c r="BF278" s="120"/>
      <c r="BG278" s="129" t="str">
        <f>IFERROR(RANK(BE278,$BE$3:$BE$502,0)+COUNTIF($BE$3:BE278,BE278)-1, "")</f>
        <v/>
      </c>
    </row>
    <row r="279" spans="1:59" x14ac:dyDescent="0.25">
      <c r="A279" s="44">
        <v>277</v>
      </c>
      <c r="B279" s="32" t="str">
        <f>IF('Birding Tally List'!D286="", "", 'Birding Tally List'!D286)</f>
        <v/>
      </c>
      <c r="C279" s="45">
        <f>IF('Birding Tally List'!G286="", 0, 'Birding Tally List'!G286)</f>
        <v>0</v>
      </c>
      <c r="D279" s="46">
        <f>IF('Birding Tally List'!H286="", 0, 'Birding Tally List'!H286)</f>
        <v>0</v>
      </c>
      <c r="E279" s="46">
        <f>IF('Birding Tally List'!I286="", 0, 'Birding Tally List'!I286)</f>
        <v>0</v>
      </c>
      <c r="F279" s="46">
        <f>IF('Birding Tally List'!J286="", 0, 'Birding Tally List'!J286)</f>
        <v>0</v>
      </c>
      <c r="G279" s="46">
        <f>IF('Birding Tally List'!K286="", 0, 'Birding Tally List'!K286)</f>
        <v>0</v>
      </c>
      <c r="H279" s="46">
        <f>IF('Birding Tally List'!L286="", 0, 'Birding Tally List'!L286)</f>
        <v>0</v>
      </c>
      <c r="I279" s="47">
        <f>IF('Birding Tally List'!M286="", 0, 'Birding Tally List'!M286)</f>
        <v>0</v>
      </c>
      <c r="J279" s="48">
        <f t="shared" si="99"/>
        <v>0</v>
      </c>
      <c r="L279" s="49" t="str">
        <f t="shared" si="100"/>
        <v/>
      </c>
      <c r="M279" s="48">
        <f t="shared" si="101"/>
        <v>0</v>
      </c>
      <c r="W279" s="52" t="str">
        <f t="shared" si="102"/>
        <v/>
      </c>
      <c r="X279" s="53" t="str">
        <f t="shared" si="98"/>
        <v/>
      </c>
      <c r="Z279" s="54">
        <f>RANK(M279,$M$3:$M$502,0)+COUNTIF($M$3:M279,M279)-1</f>
        <v>277</v>
      </c>
      <c r="AA279" s="44">
        <v>277</v>
      </c>
      <c r="AB279" s="44">
        <f t="shared" si="103"/>
        <v>277</v>
      </c>
      <c r="AC279" s="44" t="str">
        <f t="shared" si="104"/>
        <v/>
      </c>
      <c r="AD279" s="44"/>
      <c r="AE279" s="44" t="str">
        <f t="shared" si="105"/>
        <v/>
      </c>
      <c r="AF279" s="44" t="str">
        <f t="shared" si="106"/>
        <v/>
      </c>
      <c r="AH279" s="44" t="str">
        <f t="shared" si="109"/>
        <v/>
      </c>
      <c r="AJ279" s="44" t="str">
        <f>IF('Birding Tally List'!E286="", "", 'Birding Tally List'!E286)</f>
        <v/>
      </c>
      <c r="AV279" s="93" t="str">
        <f>IF('Birding Tally List'!F286="", "", 'Birding Tally List'!F286)</f>
        <v/>
      </c>
      <c r="AW279" s="93" t="str">
        <f t="shared" si="107"/>
        <v/>
      </c>
      <c r="AX279" s="119" t="str">
        <f t="shared" si="110"/>
        <v/>
      </c>
      <c r="AY279" s="120" t="str">
        <f t="shared" si="111"/>
        <v/>
      </c>
      <c r="AZ279" s="120" t="str">
        <f t="shared" si="112"/>
        <v/>
      </c>
      <c r="BA279" s="120" t="str">
        <f t="shared" si="113"/>
        <v/>
      </c>
      <c r="BB279" s="120" t="str">
        <f t="shared" si="114"/>
        <v/>
      </c>
      <c r="BC279" s="120" t="str">
        <f t="shared" si="115"/>
        <v/>
      </c>
      <c r="BD279" s="120" t="str">
        <f t="shared" si="116"/>
        <v/>
      </c>
      <c r="BE279" s="129" t="str">
        <f t="shared" si="108"/>
        <v/>
      </c>
      <c r="BF279" s="120"/>
      <c r="BG279" s="129" t="str">
        <f>IFERROR(RANK(BE279,$BE$3:$BE$502,0)+COUNTIF($BE$3:BE279,BE279)-1, "")</f>
        <v/>
      </c>
    </row>
    <row r="280" spans="1:59" x14ac:dyDescent="0.25">
      <c r="A280" s="44">
        <v>278</v>
      </c>
      <c r="B280" s="32" t="str">
        <f>IF('Birding Tally List'!D287="", "", 'Birding Tally List'!D287)</f>
        <v/>
      </c>
      <c r="C280" s="45">
        <f>IF('Birding Tally List'!G287="", 0, 'Birding Tally List'!G287)</f>
        <v>0</v>
      </c>
      <c r="D280" s="46">
        <f>IF('Birding Tally List'!H287="", 0, 'Birding Tally List'!H287)</f>
        <v>0</v>
      </c>
      <c r="E280" s="46">
        <f>IF('Birding Tally List'!I287="", 0, 'Birding Tally List'!I287)</f>
        <v>0</v>
      </c>
      <c r="F280" s="46">
        <f>IF('Birding Tally List'!J287="", 0, 'Birding Tally List'!J287)</f>
        <v>0</v>
      </c>
      <c r="G280" s="46">
        <f>IF('Birding Tally List'!K287="", 0, 'Birding Tally List'!K287)</f>
        <v>0</v>
      </c>
      <c r="H280" s="46">
        <f>IF('Birding Tally List'!L287="", 0, 'Birding Tally List'!L287)</f>
        <v>0</v>
      </c>
      <c r="I280" s="47">
        <f>IF('Birding Tally List'!M287="", 0, 'Birding Tally List'!M287)</f>
        <v>0</v>
      </c>
      <c r="J280" s="48">
        <f t="shared" si="99"/>
        <v>0</v>
      </c>
      <c r="L280" s="49" t="str">
        <f t="shared" si="100"/>
        <v/>
      </c>
      <c r="M280" s="48">
        <f t="shared" si="101"/>
        <v>0</v>
      </c>
      <c r="W280" s="52" t="str">
        <f t="shared" si="102"/>
        <v/>
      </c>
      <c r="X280" s="53" t="str">
        <f t="shared" si="98"/>
        <v/>
      </c>
      <c r="Z280" s="54">
        <f>RANK(M280,$M$3:$M$502,0)+COUNTIF($M$3:M280,M280)-1</f>
        <v>278</v>
      </c>
      <c r="AA280" s="44">
        <v>278</v>
      </c>
      <c r="AB280" s="44">
        <f t="shared" si="103"/>
        <v>278</v>
      </c>
      <c r="AC280" s="44" t="str">
        <f t="shared" si="104"/>
        <v/>
      </c>
      <c r="AD280" s="44"/>
      <c r="AE280" s="44" t="str">
        <f t="shared" si="105"/>
        <v/>
      </c>
      <c r="AF280" s="44" t="str">
        <f t="shared" si="106"/>
        <v/>
      </c>
      <c r="AH280" s="44" t="str">
        <f t="shared" si="109"/>
        <v/>
      </c>
      <c r="AJ280" s="44" t="str">
        <f>IF('Birding Tally List'!E287="", "", 'Birding Tally List'!E287)</f>
        <v/>
      </c>
      <c r="AV280" s="93" t="str">
        <f>IF('Birding Tally List'!F287="", "", 'Birding Tally List'!F287)</f>
        <v/>
      </c>
      <c r="AW280" s="93" t="str">
        <f t="shared" si="107"/>
        <v/>
      </c>
      <c r="AX280" s="119" t="str">
        <f t="shared" si="110"/>
        <v/>
      </c>
      <c r="AY280" s="120" t="str">
        <f t="shared" si="111"/>
        <v/>
      </c>
      <c r="AZ280" s="120" t="str">
        <f t="shared" si="112"/>
        <v/>
      </c>
      <c r="BA280" s="120" t="str">
        <f t="shared" si="113"/>
        <v/>
      </c>
      <c r="BB280" s="120" t="str">
        <f t="shared" si="114"/>
        <v/>
      </c>
      <c r="BC280" s="120" t="str">
        <f t="shared" si="115"/>
        <v/>
      </c>
      <c r="BD280" s="120" t="str">
        <f t="shared" si="116"/>
        <v/>
      </c>
      <c r="BE280" s="129" t="str">
        <f t="shared" si="108"/>
        <v/>
      </c>
      <c r="BF280" s="120"/>
      <c r="BG280" s="129" t="str">
        <f>IFERROR(RANK(BE280,$BE$3:$BE$502,0)+COUNTIF($BE$3:BE280,BE280)-1, "")</f>
        <v/>
      </c>
    </row>
    <row r="281" spans="1:59" x14ac:dyDescent="0.25">
      <c r="A281" s="44">
        <v>279</v>
      </c>
      <c r="B281" s="32" t="str">
        <f>IF('Birding Tally List'!D288="", "", 'Birding Tally List'!D288)</f>
        <v/>
      </c>
      <c r="C281" s="45">
        <f>IF('Birding Tally List'!G288="", 0, 'Birding Tally List'!G288)</f>
        <v>0</v>
      </c>
      <c r="D281" s="46">
        <f>IF('Birding Tally List'!H288="", 0, 'Birding Tally List'!H288)</f>
        <v>0</v>
      </c>
      <c r="E281" s="46">
        <f>IF('Birding Tally List'!I288="", 0, 'Birding Tally List'!I288)</f>
        <v>0</v>
      </c>
      <c r="F281" s="46">
        <f>IF('Birding Tally List'!J288="", 0, 'Birding Tally List'!J288)</f>
        <v>0</v>
      </c>
      <c r="G281" s="46">
        <f>IF('Birding Tally List'!K288="", 0, 'Birding Tally List'!K288)</f>
        <v>0</v>
      </c>
      <c r="H281" s="46">
        <f>IF('Birding Tally List'!L288="", 0, 'Birding Tally List'!L288)</f>
        <v>0</v>
      </c>
      <c r="I281" s="47">
        <f>IF('Birding Tally List'!M288="", 0, 'Birding Tally List'!M288)</f>
        <v>0</v>
      </c>
      <c r="J281" s="48">
        <f t="shared" si="99"/>
        <v>0</v>
      </c>
      <c r="L281" s="49" t="str">
        <f t="shared" si="100"/>
        <v/>
      </c>
      <c r="M281" s="48">
        <f t="shared" si="101"/>
        <v>0</v>
      </c>
      <c r="W281" s="52" t="str">
        <f t="shared" si="102"/>
        <v/>
      </c>
      <c r="X281" s="53" t="str">
        <f t="shared" si="98"/>
        <v/>
      </c>
      <c r="Z281" s="54">
        <f>RANK(M281,$M$3:$M$502,0)+COUNTIF($M$3:M281,M281)-1</f>
        <v>279</v>
      </c>
      <c r="AA281" s="44">
        <v>279</v>
      </c>
      <c r="AB281" s="44">
        <f t="shared" si="103"/>
        <v>279</v>
      </c>
      <c r="AC281" s="44" t="str">
        <f t="shared" si="104"/>
        <v/>
      </c>
      <c r="AD281" s="44"/>
      <c r="AE281" s="44" t="str">
        <f t="shared" si="105"/>
        <v/>
      </c>
      <c r="AF281" s="44" t="str">
        <f t="shared" si="106"/>
        <v/>
      </c>
      <c r="AH281" s="44" t="str">
        <f t="shared" si="109"/>
        <v/>
      </c>
      <c r="AJ281" s="44" t="str">
        <f>IF('Birding Tally List'!E288="", "", 'Birding Tally List'!E288)</f>
        <v/>
      </c>
      <c r="AV281" s="93" t="str">
        <f>IF('Birding Tally List'!F288="", "", 'Birding Tally List'!F288)</f>
        <v/>
      </c>
      <c r="AW281" s="93" t="str">
        <f t="shared" si="107"/>
        <v/>
      </c>
      <c r="AX281" s="119" t="str">
        <f t="shared" si="110"/>
        <v/>
      </c>
      <c r="AY281" s="120" t="str">
        <f t="shared" si="111"/>
        <v/>
      </c>
      <c r="AZ281" s="120" t="str">
        <f t="shared" si="112"/>
        <v/>
      </c>
      <c r="BA281" s="120" t="str">
        <f t="shared" si="113"/>
        <v/>
      </c>
      <c r="BB281" s="120" t="str">
        <f t="shared" si="114"/>
        <v/>
      </c>
      <c r="BC281" s="120" t="str">
        <f t="shared" si="115"/>
        <v/>
      </c>
      <c r="BD281" s="120" t="str">
        <f t="shared" si="116"/>
        <v/>
      </c>
      <c r="BE281" s="129" t="str">
        <f t="shared" si="108"/>
        <v/>
      </c>
      <c r="BF281" s="120"/>
      <c r="BG281" s="129" t="str">
        <f>IFERROR(RANK(BE281,$BE$3:$BE$502,0)+COUNTIF($BE$3:BE281,BE281)-1, "")</f>
        <v/>
      </c>
    </row>
    <row r="282" spans="1:59" x14ac:dyDescent="0.25">
      <c r="A282" s="44">
        <v>280</v>
      </c>
      <c r="B282" s="32" t="str">
        <f>IF('Birding Tally List'!D289="", "", 'Birding Tally List'!D289)</f>
        <v/>
      </c>
      <c r="C282" s="45">
        <f>IF('Birding Tally List'!G289="", 0, 'Birding Tally List'!G289)</f>
        <v>0</v>
      </c>
      <c r="D282" s="46">
        <f>IF('Birding Tally List'!H289="", 0, 'Birding Tally List'!H289)</f>
        <v>0</v>
      </c>
      <c r="E282" s="46">
        <f>IF('Birding Tally List'!I289="", 0, 'Birding Tally List'!I289)</f>
        <v>0</v>
      </c>
      <c r="F282" s="46">
        <f>IF('Birding Tally List'!J289="", 0, 'Birding Tally List'!J289)</f>
        <v>0</v>
      </c>
      <c r="G282" s="46">
        <f>IF('Birding Tally List'!K289="", 0, 'Birding Tally List'!K289)</f>
        <v>0</v>
      </c>
      <c r="H282" s="46">
        <f>IF('Birding Tally List'!L289="", 0, 'Birding Tally List'!L289)</f>
        <v>0</v>
      </c>
      <c r="I282" s="47">
        <f>IF('Birding Tally List'!M289="", 0, 'Birding Tally List'!M289)</f>
        <v>0</v>
      </c>
      <c r="J282" s="48">
        <f t="shared" si="99"/>
        <v>0</v>
      </c>
      <c r="L282" s="49" t="str">
        <f t="shared" si="100"/>
        <v/>
      </c>
      <c r="M282" s="48">
        <f t="shared" si="101"/>
        <v>0</v>
      </c>
      <c r="W282" s="52" t="str">
        <f t="shared" si="102"/>
        <v/>
      </c>
      <c r="X282" s="53" t="str">
        <f t="shared" si="98"/>
        <v/>
      </c>
      <c r="Z282" s="54">
        <f>RANK(M282,$M$3:$M$502,0)+COUNTIF($M$3:M282,M282)-1</f>
        <v>280</v>
      </c>
      <c r="AA282" s="44">
        <v>280</v>
      </c>
      <c r="AB282" s="44">
        <f t="shared" si="103"/>
        <v>280</v>
      </c>
      <c r="AC282" s="44" t="str">
        <f t="shared" si="104"/>
        <v/>
      </c>
      <c r="AD282" s="44"/>
      <c r="AE282" s="44" t="str">
        <f t="shared" si="105"/>
        <v/>
      </c>
      <c r="AF282" s="44" t="str">
        <f t="shared" si="106"/>
        <v/>
      </c>
      <c r="AH282" s="44" t="str">
        <f t="shared" si="109"/>
        <v/>
      </c>
      <c r="AJ282" s="44" t="str">
        <f>IF('Birding Tally List'!E289="", "", 'Birding Tally List'!E289)</f>
        <v/>
      </c>
      <c r="AV282" s="93" t="str">
        <f>IF('Birding Tally List'!F289="", "", 'Birding Tally List'!F289)</f>
        <v/>
      </c>
      <c r="AW282" s="93" t="str">
        <f t="shared" si="107"/>
        <v/>
      </c>
      <c r="AX282" s="119" t="str">
        <f t="shared" si="110"/>
        <v/>
      </c>
      <c r="AY282" s="120" t="str">
        <f t="shared" si="111"/>
        <v/>
      </c>
      <c r="AZ282" s="120" t="str">
        <f t="shared" si="112"/>
        <v/>
      </c>
      <c r="BA282" s="120" t="str">
        <f t="shared" si="113"/>
        <v/>
      </c>
      <c r="BB282" s="120" t="str">
        <f t="shared" si="114"/>
        <v/>
      </c>
      <c r="BC282" s="120" t="str">
        <f t="shared" si="115"/>
        <v/>
      </c>
      <c r="BD282" s="120" t="str">
        <f t="shared" si="116"/>
        <v/>
      </c>
      <c r="BE282" s="129" t="str">
        <f t="shared" si="108"/>
        <v/>
      </c>
      <c r="BF282" s="120"/>
      <c r="BG282" s="129" t="str">
        <f>IFERROR(RANK(BE282,$BE$3:$BE$502,0)+COUNTIF($BE$3:BE282,BE282)-1, "")</f>
        <v/>
      </c>
    </row>
    <row r="283" spans="1:59" x14ac:dyDescent="0.25">
      <c r="A283" s="44">
        <v>281</v>
      </c>
      <c r="B283" s="32" t="str">
        <f>IF('Birding Tally List'!D290="", "", 'Birding Tally List'!D290)</f>
        <v/>
      </c>
      <c r="C283" s="45">
        <f>IF('Birding Tally List'!G290="", 0, 'Birding Tally List'!G290)</f>
        <v>0</v>
      </c>
      <c r="D283" s="46">
        <f>IF('Birding Tally List'!H290="", 0, 'Birding Tally List'!H290)</f>
        <v>0</v>
      </c>
      <c r="E283" s="46">
        <f>IF('Birding Tally List'!I290="", 0, 'Birding Tally List'!I290)</f>
        <v>0</v>
      </c>
      <c r="F283" s="46">
        <f>IF('Birding Tally List'!J290="", 0, 'Birding Tally List'!J290)</f>
        <v>0</v>
      </c>
      <c r="G283" s="46">
        <f>IF('Birding Tally List'!K290="", 0, 'Birding Tally List'!K290)</f>
        <v>0</v>
      </c>
      <c r="H283" s="46">
        <f>IF('Birding Tally List'!L290="", 0, 'Birding Tally List'!L290)</f>
        <v>0</v>
      </c>
      <c r="I283" s="47">
        <f>IF('Birding Tally List'!M290="", 0, 'Birding Tally List'!M290)</f>
        <v>0</v>
      </c>
      <c r="J283" s="48">
        <f t="shared" si="99"/>
        <v>0</v>
      </c>
      <c r="L283" s="49" t="str">
        <f t="shared" si="100"/>
        <v/>
      </c>
      <c r="M283" s="48">
        <f t="shared" si="101"/>
        <v>0</v>
      </c>
      <c r="W283" s="52" t="str">
        <f t="shared" si="102"/>
        <v/>
      </c>
      <c r="X283" s="53" t="str">
        <f t="shared" si="98"/>
        <v/>
      </c>
      <c r="Z283" s="54">
        <f>RANK(M283,$M$3:$M$502,0)+COUNTIF($M$3:M283,M283)-1</f>
        <v>281</v>
      </c>
      <c r="AA283" s="44">
        <v>281</v>
      </c>
      <c r="AB283" s="44">
        <f t="shared" si="103"/>
        <v>281</v>
      </c>
      <c r="AC283" s="44" t="str">
        <f t="shared" si="104"/>
        <v/>
      </c>
      <c r="AD283" s="44"/>
      <c r="AE283" s="44" t="str">
        <f t="shared" si="105"/>
        <v/>
      </c>
      <c r="AF283" s="44" t="str">
        <f t="shared" si="106"/>
        <v/>
      </c>
      <c r="AH283" s="44" t="str">
        <f t="shared" si="109"/>
        <v/>
      </c>
      <c r="AJ283" s="44" t="str">
        <f>IF('Birding Tally List'!E290="", "", 'Birding Tally List'!E290)</f>
        <v/>
      </c>
      <c r="AV283" s="93" t="str">
        <f>IF('Birding Tally List'!F290="", "", 'Birding Tally List'!F290)</f>
        <v/>
      </c>
      <c r="AW283" s="93" t="str">
        <f t="shared" si="107"/>
        <v/>
      </c>
      <c r="AX283" s="119" t="str">
        <f t="shared" si="110"/>
        <v/>
      </c>
      <c r="AY283" s="120" t="str">
        <f t="shared" si="111"/>
        <v/>
      </c>
      <c r="AZ283" s="120" t="str">
        <f t="shared" si="112"/>
        <v/>
      </c>
      <c r="BA283" s="120" t="str">
        <f t="shared" si="113"/>
        <v/>
      </c>
      <c r="BB283" s="120" t="str">
        <f t="shared" si="114"/>
        <v/>
      </c>
      <c r="BC283" s="120" t="str">
        <f t="shared" si="115"/>
        <v/>
      </c>
      <c r="BD283" s="120" t="str">
        <f t="shared" si="116"/>
        <v/>
      </c>
      <c r="BE283" s="129" t="str">
        <f t="shared" si="108"/>
        <v/>
      </c>
      <c r="BF283" s="120"/>
      <c r="BG283" s="129" t="str">
        <f>IFERROR(RANK(BE283,$BE$3:$BE$502,0)+COUNTIF($BE$3:BE283,BE283)-1, "")</f>
        <v/>
      </c>
    </row>
    <row r="284" spans="1:59" x14ac:dyDescent="0.25">
      <c r="A284" s="44">
        <v>282</v>
      </c>
      <c r="B284" s="32" t="str">
        <f>IF('Birding Tally List'!D291="", "", 'Birding Tally List'!D291)</f>
        <v/>
      </c>
      <c r="C284" s="45">
        <f>IF('Birding Tally List'!G291="", 0, 'Birding Tally List'!G291)</f>
        <v>0</v>
      </c>
      <c r="D284" s="46">
        <f>IF('Birding Tally List'!H291="", 0, 'Birding Tally List'!H291)</f>
        <v>0</v>
      </c>
      <c r="E284" s="46">
        <f>IF('Birding Tally List'!I291="", 0, 'Birding Tally List'!I291)</f>
        <v>0</v>
      </c>
      <c r="F284" s="46">
        <f>IF('Birding Tally List'!J291="", 0, 'Birding Tally List'!J291)</f>
        <v>0</v>
      </c>
      <c r="G284" s="46">
        <f>IF('Birding Tally List'!K291="", 0, 'Birding Tally List'!K291)</f>
        <v>0</v>
      </c>
      <c r="H284" s="46">
        <f>IF('Birding Tally List'!L291="", 0, 'Birding Tally List'!L291)</f>
        <v>0</v>
      </c>
      <c r="I284" s="47">
        <f>IF('Birding Tally List'!M291="", 0, 'Birding Tally List'!M291)</f>
        <v>0</v>
      </c>
      <c r="J284" s="48">
        <f t="shared" si="99"/>
        <v>0</v>
      </c>
      <c r="L284" s="49" t="str">
        <f t="shared" si="100"/>
        <v/>
      </c>
      <c r="M284" s="48">
        <f t="shared" si="101"/>
        <v>0</v>
      </c>
      <c r="W284" s="52" t="str">
        <f t="shared" si="102"/>
        <v/>
      </c>
      <c r="X284" s="53" t="str">
        <f t="shared" si="98"/>
        <v/>
      </c>
      <c r="Z284" s="54">
        <f>RANK(M284,$M$3:$M$502,0)+COUNTIF($M$3:M284,M284)-1</f>
        <v>282</v>
      </c>
      <c r="AA284" s="44">
        <v>282</v>
      </c>
      <c r="AB284" s="44">
        <f t="shared" si="103"/>
        <v>282</v>
      </c>
      <c r="AC284" s="44" t="str">
        <f t="shared" si="104"/>
        <v/>
      </c>
      <c r="AD284" s="44"/>
      <c r="AE284" s="44" t="str">
        <f t="shared" si="105"/>
        <v/>
      </c>
      <c r="AF284" s="44" t="str">
        <f t="shared" si="106"/>
        <v/>
      </c>
      <c r="AH284" s="44" t="str">
        <f t="shared" si="109"/>
        <v/>
      </c>
      <c r="AJ284" s="44" t="str">
        <f>IF('Birding Tally List'!E291="", "", 'Birding Tally List'!E291)</f>
        <v/>
      </c>
      <c r="AV284" s="93" t="str">
        <f>IF('Birding Tally List'!F291="", "", 'Birding Tally List'!F291)</f>
        <v/>
      </c>
      <c r="AW284" s="93" t="str">
        <f t="shared" si="107"/>
        <v/>
      </c>
      <c r="AX284" s="119" t="str">
        <f t="shared" si="110"/>
        <v/>
      </c>
      <c r="AY284" s="120" t="str">
        <f t="shared" si="111"/>
        <v/>
      </c>
      <c r="AZ284" s="120" t="str">
        <f t="shared" si="112"/>
        <v/>
      </c>
      <c r="BA284" s="120" t="str">
        <f t="shared" si="113"/>
        <v/>
      </c>
      <c r="BB284" s="120" t="str">
        <f t="shared" si="114"/>
        <v/>
      </c>
      <c r="BC284" s="120" t="str">
        <f t="shared" si="115"/>
        <v/>
      </c>
      <c r="BD284" s="120" t="str">
        <f t="shared" si="116"/>
        <v/>
      </c>
      <c r="BE284" s="129" t="str">
        <f t="shared" si="108"/>
        <v/>
      </c>
      <c r="BF284" s="120"/>
      <c r="BG284" s="129" t="str">
        <f>IFERROR(RANK(BE284,$BE$3:$BE$502,0)+COUNTIF($BE$3:BE284,BE284)-1, "")</f>
        <v/>
      </c>
    </row>
    <row r="285" spans="1:59" x14ac:dyDescent="0.25">
      <c r="A285" s="44">
        <v>283</v>
      </c>
      <c r="B285" s="32" t="str">
        <f>IF('Birding Tally List'!D292="", "", 'Birding Tally List'!D292)</f>
        <v/>
      </c>
      <c r="C285" s="45">
        <f>IF('Birding Tally List'!G292="", 0, 'Birding Tally List'!G292)</f>
        <v>0</v>
      </c>
      <c r="D285" s="46">
        <f>IF('Birding Tally List'!H292="", 0, 'Birding Tally List'!H292)</f>
        <v>0</v>
      </c>
      <c r="E285" s="46">
        <f>IF('Birding Tally List'!I292="", 0, 'Birding Tally List'!I292)</f>
        <v>0</v>
      </c>
      <c r="F285" s="46">
        <f>IF('Birding Tally List'!J292="", 0, 'Birding Tally List'!J292)</f>
        <v>0</v>
      </c>
      <c r="G285" s="46">
        <f>IF('Birding Tally List'!K292="", 0, 'Birding Tally List'!K292)</f>
        <v>0</v>
      </c>
      <c r="H285" s="46">
        <f>IF('Birding Tally List'!L292="", 0, 'Birding Tally List'!L292)</f>
        <v>0</v>
      </c>
      <c r="I285" s="47">
        <f>IF('Birding Tally List'!M292="", 0, 'Birding Tally List'!M292)</f>
        <v>0</v>
      </c>
      <c r="J285" s="48">
        <f t="shared" si="99"/>
        <v>0</v>
      </c>
      <c r="L285" s="49" t="str">
        <f t="shared" si="100"/>
        <v/>
      </c>
      <c r="M285" s="48">
        <f t="shared" si="101"/>
        <v>0</v>
      </c>
      <c r="W285" s="52" t="str">
        <f t="shared" si="102"/>
        <v/>
      </c>
      <c r="X285" s="53" t="str">
        <f t="shared" si="98"/>
        <v/>
      </c>
      <c r="Z285" s="54">
        <f>RANK(M285,$M$3:$M$502,0)+COUNTIF($M$3:M285,M285)-1</f>
        <v>283</v>
      </c>
      <c r="AA285" s="44">
        <v>283</v>
      </c>
      <c r="AB285" s="44">
        <f t="shared" si="103"/>
        <v>283</v>
      </c>
      <c r="AC285" s="44" t="str">
        <f t="shared" si="104"/>
        <v/>
      </c>
      <c r="AD285" s="44"/>
      <c r="AE285" s="44" t="str">
        <f t="shared" si="105"/>
        <v/>
      </c>
      <c r="AF285" s="44" t="str">
        <f t="shared" si="106"/>
        <v/>
      </c>
      <c r="AH285" s="44" t="str">
        <f t="shared" si="109"/>
        <v/>
      </c>
      <c r="AJ285" s="44" t="str">
        <f>IF('Birding Tally List'!E292="", "", 'Birding Tally List'!E292)</f>
        <v/>
      </c>
      <c r="AV285" s="93" t="str">
        <f>IF('Birding Tally List'!F292="", "", 'Birding Tally List'!F292)</f>
        <v/>
      </c>
      <c r="AW285" s="93" t="str">
        <f t="shared" si="107"/>
        <v/>
      </c>
      <c r="AX285" s="119" t="str">
        <f t="shared" si="110"/>
        <v/>
      </c>
      <c r="AY285" s="120" t="str">
        <f t="shared" si="111"/>
        <v/>
      </c>
      <c r="AZ285" s="120" t="str">
        <f t="shared" si="112"/>
        <v/>
      </c>
      <c r="BA285" s="120" t="str">
        <f t="shared" si="113"/>
        <v/>
      </c>
      <c r="BB285" s="120" t="str">
        <f t="shared" si="114"/>
        <v/>
      </c>
      <c r="BC285" s="120" t="str">
        <f t="shared" si="115"/>
        <v/>
      </c>
      <c r="BD285" s="120" t="str">
        <f t="shared" si="116"/>
        <v/>
      </c>
      <c r="BE285" s="129" t="str">
        <f t="shared" si="108"/>
        <v/>
      </c>
      <c r="BF285" s="120"/>
      <c r="BG285" s="129" t="str">
        <f>IFERROR(RANK(BE285,$BE$3:$BE$502,0)+COUNTIF($BE$3:BE285,BE285)-1, "")</f>
        <v/>
      </c>
    </row>
    <row r="286" spans="1:59" x14ac:dyDescent="0.25">
      <c r="A286" s="44">
        <v>284</v>
      </c>
      <c r="B286" s="32" t="str">
        <f>IF('Birding Tally List'!D293="", "", 'Birding Tally List'!D293)</f>
        <v/>
      </c>
      <c r="C286" s="45">
        <f>IF('Birding Tally List'!G293="", 0, 'Birding Tally List'!G293)</f>
        <v>0</v>
      </c>
      <c r="D286" s="46">
        <f>IF('Birding Tally List'!H293="", 0, 'Birding Tally List'!H293)</f>
        <v>0</v>
      </c>
      <c r="E286" s="46">
        <f>IF('Birding Tally List'!I293="", 0, 'Birding Tally List'!I293)</f>
        <v>0</v>
      </c>
      <c r="F286" s="46">
        <f>IF('Birding Tally List'!J293="", 0, 'Birding Tally List'!J293)</f>
        <v>0</v>
      </c>
      <c r="G286" s="46">
        <f>IF('Birding Tally List'!K293="", 0, 'Birding Tally List'!K293)</f>
        <v>0</v>
      </c>
      <c r="H286" s="46">
        <f>IF('Birding Tally List'!L293="", 0, 'Birding Tally List'!L293)</f>
        <v>0</v>
      </c>
      <c r="I286" s="47">
        <f>IF('Birding Tally List'!M293="", 0, 'Birding Tally List'!M293)</f>
        <v>0</v>
      </c>
      <c r="J286" s="48">
        <f t="shared" si="99"/>
        <v>0</v>
      </c>
      <c r="L286" s="49" t="str">
        <f t="shared" si="100"/>
        <v/>
      </c>
      <c r="M286" s="48">
        <f t="shared" si="101"/>
        <v>0</v>
      </c>
      <c r="W286" s="52" t="str">
        <f t="shared" si="102"/>
        <v/>
      </c>
      <c r="X286" s="53" t="str">
        <f t="shared" si="98"/>
        <v/>
      </c>
      <c r="Z286" s="54">
        <f>RANK(M286,$M$3:$M$502,0)+COUNTIF($M$3:M286,M286)-1</f>
        <v>284</v>
      </c>
      <c r="AA286" s="44">
        <v>284</v>
      </c>
      <c r="AB286" s="44">
        <f t="shared" si="103"/>
        <v>284</v>
      </c>
      <c r="AC286" s="44" t="str">
        <f t="shared" si="104"/>
        <v/>
      </c>
      <c r="AD286" s="44"/>
      <c r="AE286" s="44" t="str">
        <f t="shared" si="105"/>
        <v/>
      </c>
      <c r="AF286" s="44" t="str">
        <f t="shared" si="106"/>
        <v/>
      </c>
      <c r="AH286" s="44" t="str">
        <f t="shared" si="109"/>
        <v/>
      </c>
      <c r="AJ286" s="44" t="str">
        <f>IF('Birding Tally List'!E293="", "", 'Birding Tally List'!E293)</f>
        <v/>
      </c>
      <c r="AV286" s="93" t="str">
        <f>IF('Birding Tally List'!F293="", "", 'Birding Tally List'!F293)</f>
        <v/>
      </c>
      <c r="AW286" s="93" t="str">
        <f t="shared" si="107"/>
        <v/>
      </c>
      <c r="AX286" s="119" t="str">
        <f t="shared" si="110"/>
        <v/>
      </c>
      <c r="AY286" s="120" t="str">
        <f t="shared" si="111"/>
        <v/>
      </c>
      <c r="AZ286" s="120" t="str">
        <f t="shared" si="112"/>
        <v/>
      </c>
      <c r="BA286" s="120" t="str">
        <f t="shared" si="113"/>
        <v/>
      </c>
      <c r="BB286" s="120" t="str">
        <f t="shared" si="114"/>
        <v/>
      </c>
      <c r="BC286" s="120" t="str">
        <f t="shared" si="115"/>
        <v/>
      </c>
      <c r="BD286" s="120" t="str">
        <f t="shared" si="116"/>
        <v/>
      </c>
      <c r="BE286" s="129" t="str">
        <f t="shared" si="108"/>
        <v/>
      </c>
      <c r="BF286" s="120"/>
      <c r="BG286" s="129" t="str">
        <f>IFERROR(RANK(BE286,$BE$3:$BE$502,0)+COUNTIF($BE$3:BE286,BE286)-1, "")</f>
        <v/>
      </c>
    </row>
    <row r="287" spans="1:59" x14ac:dyDescent="0.25">
      <c r="A287" s="44">
        <v>285</v>
      </c>
      <c r="B287" s="32" t="str">
        <f>IF('Birding Tally List'!D294="", "", 'Birding Tally List'!D294)</f>
        <v/>
      </c>
      <c r="C287" s="45">
        <f>IF('Birding Tally List'!G294="", 0, 'Birding Tally List'!G294)</f>
        <v>0</v>
      </c>
      <c r="D287" s="46">
        <f>IF('Birding Tally List'!H294="", 0, 'Birding Tally List'!H294)</f>
        <v>0</v>
      </c>
      <c r="E287" s="46">
        <f>IF('Birding Tally List'!I294="", 0, 'Birding Tally List'!I294)</f>
        <v>0</v>
      </c>
      <c r="F287" s="46">
        <f>IF('Birding Tally List'!J294="", 0, 'Birding Tally List'!J294)</f>
        <v>0</v>
      </c>
      <c r="G287" s="46">
        <f>IF('Birding Tally List'!K294="", 0, 'Birding Tally List'!K294)</f>
        <v>0</v>
      </c>
      <c r="H287" s="46">
        <f>IF('Birding Tally List'!L294="", 0, 'Birding Tally List'!L294)</f>
        <v>0</v>
      </c>
      <c r="I287" s="47">
        <f>IF('Birding Tally List'!M294="", 0, 'Birding Tally List'!M294)</f>
        <v>0</v>
      </c>
      <c r="J287" s="48">
        <f t="shared" si="99"/>
        <v>0</v>
      </c>
      <c r="L287" s="49" t="str">
        <f t="shared" si="100"/>
        <v/>
      </c>
      <c r="M287" s="48">
        <f t="shared" si="101"/>
        <v>0</v>
      </c>
      <c r="W287" s="52" t="str">
        <f t="shared" si="102"/>
        <v/>
      </c>
      <c r="X287" s="53" t="str">
        <f t="shared" si="98"/>
        <v/>
      </c>
      <c r="Z287" s="54">
        <f>RANK(M287,$M$3:$M$502,0)+COUNTIF($M$3:M287,M287)-1</f>
        <v>285</v>
      </c>
      <c r="AA287" s="44">
        <v>285</v>
      </c>
      <c r="AB287" s="44">
        <f t="shared" si="103"/>
        <v>285</v>
      </c>
      <c r="AC287" s="44" t="str">
        <f t="shared" si="104"/>
        <v/>
      </c>
      <c r="AD287" s="44"/>
      <c r="AE287" s="44" t="str">
        <f t="shared" si="105"/>
        <v/>
      </c>
      <c r="AF287" s="44" t="str">
        <f t="shared" si="106"/>
        <v/>
      </c>
      <c r="AH287" s="44" t="str">
        <f t="shared" si="109"/>
        <v/>
      </c>
      <c r="AJ287" s="44" t="str">
        <f>IF('Birding Tally List'!E294="", "", 'Birding Tally List'!E294)</f>
        <v/>
      </c>
      <c r="AV287" s="93" t="str">
        <f>IF('Birding Tally List'!F294="", "", 'Birding Tally List'!F294)</f>
        <v/>
      </c>
      <c r="AW287" s="93" t="str">
        <f t="shared" si="107"/>
        <v/>
      </c>
      <c r="AX287" s="119" t="str">
        <f t="shared" si="110"/>
        <v/>
      </c>
      <c r="AY287" s="120" t="str">
        <f t="shared" si="111"/>
        <v/>
      </c>
      <c r="AZ287" s="120" t="str">
        <f t="shared" si="112"/>
        <v/>
      </c>
      <c r="BA287" s="120" t="str">
        <f t="shared" si="113"/>
        <v/>
      </c>
      <c r="BB287" s="120" t="str">
        <f t="shared" si="114"/>
        <v/>
      </c>
      <c r="BC287" s="120" t="str">
        <f t="shared" si="115"/>
        <v/>
      </c>
      <c r="BD287" s="120" t="str">
        <f t="shared" si="116"/>
        <v/>
      </c>
      <c r="BE287" s="129" t="str">
        <f t="shared" si="108"/>
        <v/>
      </c>
      <c r="BF287" s="120"/>
      <c r="BG287" s="129" t="str">
        <f>IFERROR(RANK(BE287,$BE$3:$BE$502,0)+COUNTIF($BE$3:BE287,BE287)-1, "")</f>
        <v/>
      </c>
    </row>
    <row r="288" spans="1:59" x14ac:dyDescent="0.25">
      <c r="A288" s="44">
        <v>286</v>
      </c>
      <c r="B288" s="32" t="str">
        <f>IF('Birding Tally List'!D295="", "", 'Birding Tally List'!D295)</f>
        <v/>
      </c>
      <c r="C288" s="45">
        <f>IF('Birding Tally List'!G295="", 0, 'Birding Tally List'!G295)</f>
        <v>0</v>
      </c>
      <c r="D288" s="46">
        <f>IF('Birding Tally List'!H295="", 0, 'Birding Tally List'!H295)</f>
        <v>0</v>
      </c>
      <c r="E288" s="46">
        <f>IF('Birding Tally List'!I295="", 0, 'Birding Tally List'!I295)</f>
        <v>0</v>
      </c>
      <c r="F288" s="46">
        <f>IF('Birding Tally List'!J295="", 0, 'Birding Tally List'!J295)</f>
        <v>0</v>
      </c>
      <c r="G288" s="46">
        <f>IF('Birding Tally List'!K295="", 0, 'Birding Tally List'!K295)</f>
        <v>0</v>
      </c>
      <c r="H288" s="46">
        <f>IF('Birding Tally List'!L295="", 0, 'Birding Tally List'!L295)</f>
        <v>0</v>
      </c>
      <c r="I288" s="47">
        <f>IF('Birding Tally List'!M295="", 0, 'Birding Tally List'!M295)</f>
        <v>0</v>
      </c>
      <c r="J288" s="48">
        <f t="shared" si="99"/>
        <v>0</v>
      </c>
      <c r="L288" s="49" t="str">
        <f t="shared" si="100"/>
        <v/>
      </c>
      <c r="M288" s="48">
        <f t="shared" si="101"/>
        <v>0</v>
      </c>
      <c r="W288" s="52" t="str">
        <f t="shared" si="102"/>
        <v/>
      </c>
      <c r="X288" s="53" t="str">
        <f t="shared" si="98"/>
        <v/>
      </c>
      <c r="Z288" s="54">
        <f>RANK(M288,$M$3:$M$502,0)+COUNTIF($M$3:M288,M288)-1</f>
        <v>286</v>
      </c>
      <c r="AA288" s="44">
        <v>286</v>
      </c>
      <c r="AB288" s="44">
        <f t="shared" si="103"/>
        <v>286</v>
      </c>
      <c r="AC288" s="44" t="str">
        <f t="shared" si="104"/>
        <v/>
      </c>
      <c r="AD288" s="44"/>
      <c r="AE288" s="44" t="str">
        <f t="shared" si="105"/>
        <v/>
      </c>
      <c r="AF288" s="44" t="str">
        <f t="shared" si="106"/>
        <v/>
      </c>
      <c r="AH288" s="44" t="str">
        <f t="shared" si="109"/>
        <v/>
      </c>
      <c r="AJ288" s="44" t="str">
        <f>IF('Birding Tally List'!E295="", "", 'Birding Tally List'!E295)</f>
        <v/>
      </c>
      <c r="AV288" s="93" t="str">
        <f>IF('Birding Tally List'!F295="", "", 'Birding Tally List'!F295)</f>
        <v/>
      </c>
      <c r="AW288" s="93" t="str">
        <f t="shared" si="107"/>
        <v/>
      </c>
      <c r="AX288" s="119" t="str">
        <f t="shared" si="110"/>
        <v/>
      </c>
      <c r="AY288" s="120" t="str">
        <f t="shared" si="111"/>
        <v/>
      </c>
      <c r="AZ288" s="120" t="str">
        <f t="shared" si="112"/>
        <v/>
      </c>
      <c r="BA288" s="120" t="str">
        <f t="shared" si="113"/>
        <v/>
      </c>
      <c r="BB288" s="120" t="str">
        <f t="shared" si="114"/>
        <v/>
      </c>
      <c r="BC288" s="120" t="str">
        <f t="shared" si="115"/>
        <v/>
      </c>
      <c r="BD288" s="120" t="str">
        <f t="shared" si="116"/>
        <v/>
      </c>
      <c r="BE288" s="129" t="str">
        <f t="shared" si="108"/>
        <v/>
      </c>
      <c r="BF288" s="120"/>
      <c r="BG288" s="129" t="str">
        <f>IFERROR(RANK(BE288,$BE$3:$BE$502,0)+COUNTIF($BE$3:BE288,BE288)-1, "")</f>
        <v/>
      </c>
    </row>
    <row r="289" spans="1:59" x14ac:dyDescent="0.25">
      <c r="A289" s="44">
        <v>287</v>
      </c>
      <c r="B289" s="32" t="str">
        <f>IF('Birding Tally List'!D296="", "", 'Birding Tally List'!D296)</f>
        <v/>
      </c>
      <c r="C289" s="45">
        <f>IF('Birding Tally List'!G296="", 0, 'Birding Tally List'!G296)</f>
        <v>0</v>
      </c>
      <c r="D289" s="46">
        <f>IF('Birding Tally List'!H296="", 0, 'Birding Tally List'!H296)</f>
        <v>0</v>
      </c>
      <c r="E289" s="46">
        <f>IF('Birding Tally List'!I296="", 0, 'Birding Tally List'!I296)</f>
        <v>0</v>
      </c>
      <c r="F289" s="46">
        <f>IF('Birding Tally List'!J296="", 0, 'Birding Tally List'!J296)</f>
        <v>0</v>
      </c>
      <c r="G289" s="46">
        <f>IF('Birding Tally List'!K296="", 0, 'Birding Tally List'!K296)</f>
        <v>0</v>
      </c>
      <c r="H289" s="46">
        <f>IF('Birding Tally List'!L296="", 0, 'Birding Tally List'!L296)</f>
        <v>0</v>
      </c>
      <c r="I289" s="47">
        <f>IF('Birding Tally List'!M296="", 0, 'Birding Tally List'!M296)</f>
        <v>0</v>
      </c>
      <c r="J289" s="48">
        <f t="shared" si="99"/>
        <v>0</v>
      </c>
      <c r="L289" s="49" t="str">
        <f t="shared" si="100"/>
        <v/>
      </c>
      <c r="M289" s="48">
        <f t="shared" si="101"/>
        <v>0</v>
      </c>
      <c r="W289" s="52" t="str">
        <f t="shared" si="102"/>
        <v/>
      </c>
      <c r="X289" s="53" t="str">
        <f t="shared" si="98"/>
        <v/>
      </c>
      <c r="Z289" s="54">
        <f>RANK(M289,$M$3:$M$502,0)+COUNTIF($M$3:M289,M289)-1</f>
        <v>287</v>
      </c>
      <c r="AA289" s="44">
        <v>287</v>
      </c>
      <c r="AB289" s="44">
        <f t="shared" si="103"/>
        <v>287</v>
      </c>
      <c r="AC289" s="44" t="str">
        <f t="shared" si="104"/>
        <v/>
      </c>
      <c r="AD289" s="44"/>
      <c r="AE289" s="44" t="str">
        <f t="shared" si="105"/>
        <v/>
      </c>
      <c r="AF289" s="44" t="str">
        <f t="shared" si="106"/>
        <v/>
      </c>
      <c r="AH289" s="44" t="str">
        <f t="shared" si="109"/>
        <v/>
      </c>
      <c r="AJ289" s="44" t="str">
        <f>IF('Birding Tally List'!E296="", "", 'Birding Tally List'!E296)</f>
        <v/>
      </c>
      <c r="AV289" s="93" t="str">
        <f>IF('Birding Tally List'!F296="", "", 'Birding Tally List'!F296)</f>
        <v/>
      </c>
      <c r="AW289" s="93" t="str">
        <f t="shared" si="107"/>
        <v/>
      </c>
      <c r="AX289" s="119" t="str">
        <f t="shared" si="110"/>
        <v/>
      </c>
      <c r="AY289" s="120" t="str">
        <f t="shared" si="111"/>
        <v/>
      </c>
      <c r="AZ289" s="120" t="str">
        <f t="shared" si="112"/>
        <v/>
      </c>
      <c r="BA289" s="120" t="str">
        <f t="shared" si="113"/>
        <v/>
      </c>
      <c r="BB289" s="120" t="str">
        <f t="shared" si="114"/>
        <v/>
      </c>
      <c r="BC289" s="120" t="str">
        <f t="shared" si="115"/>
        <v/>
      </c>
      <c r="BD289" s="120" t="str">
        <f t="shared" si="116"/>
        <v/>
      </c>
      <c r="BE289" s="129" t="str">
        <f t="shared" si="108"/>
        <v/>
      </c>
      <c r="BF289" s="120"/>
      <c r="BG289" s="129" t="str">
        <f>IFERROR(RANK(BE289,$BE$3:$BE$502,0)+COUNTIF($BE$3:BE289,BE289)-1, "")</f>
        <v/>
      </c>
    </row>
    <row r="290" spans="1:59" x14ac:dyDescent="0.25">
      <c r="A290" s="44">
        <v>288</v>
      </c>
      <c r="B290" s="32" t="str">
        <f>IF('Birding Tally List'!D297="", "", 'Birding Tally List'!D297)</f>
        <v/>
      </c>
      <c r="C290" s="45">
        <f>IF('Birding Tally List'!G297="", 0, 'Birding Tally List'!G297)</f>
        <v>0</v>
      </c>
      <c r="D290" s="46">
        <f>IF('Birding Tally List'!H297="", 0, 'Birding Tally List'!H297)</f>
        <v>0</v>
      </c>
      <c r="E290" s="46">
        <f>IF('Birding Tally List'!I297="", 0, 'Birding Tally List'!I297)</f>
        <v>0</v>
      </c>
      <c r="F290" s="46">
        <f>IF('Birding Tally List'!J297="", 0, 'Birding Tally List'!J297)</f>
        <v>0</v>
      </c>
      <c r="G290" s="46">
        <f>IF('Birding Tally List'!K297="", 0, 'Birding Tally List'!K297)</f>
        <v>0</v>
      </c>
      <c r="H290" s="46">
        <f>IF('Birding Tally List'!L297="", 0, 'Birding Tally List'!L297)</f>
        <v>0</v>
      </c>
      <c r="I290" s="47">
        <f>IF('Birding Tally List'!M297="", 0, 'Birding Tally List'!M297)</f>
        <v>0</v>
      </c>
      <c r="J290" s="48">
        <f t="shared" si="99"/>
        <v>0</v>
      </c>
      <c r="L290" s="49" t="str">
        <f t="shared" si="100"/>
        <v/>
      </c>
      <c r="M290" s="48">
        <f t="shared" si="101"/>
        <v>0</v>
      </c>
      <c r="W290" s="52" t="str">
        <f t="shared" si="102"/>
        <v/>
      </c>
      <c r="X290" s="53" t="str">
        <f t="shared" si="98"/>
        <v/>
      </c>
      <c r="Z290" s="54">
        <f>RANK(M290,$M$3:$M$502,0)+COUNTIF($M$3:M290,M290)-1</f>
        <v>288</v>
      </c>
      <c r="AA290" s="44">
        <v>288</v>
      </c>
      <c r="AB290" s="44">
        <f t="shared" si="103"/>
        <v>288</v>
      </c>
      <c r="AC290" s="44" t="str">
        <f t="shared" si="104"/>
        <v/>
      </c>
      <c r="AD290" s="44"/>
      <c r="AE290" s="44" t="str">
        <f t="shared" si="105"/>
        <v/>
      </c>
      <c r="AF290" s="44" t="str">
        <f t="shared" si="106"/>
        <v/>
      </c>
      <c r="AH290" s="44" t="str">
        <f t="shared" si="109"/>
        <v/>
      </c>
      <c r="AJ290" s="44" t="str">
        <f>IF('Birding Tally List'!E297="", "", 'Birding Tally List'!E297)</f>
        <v/>
      </c>
      <c r="AV290" s="93" t="str">
        <f>IF('Birding Tally List'!F297="", "", 'Birding Tally List'!F297)</f>
        <v/>
      </c>
      <c r="AW290" s="93" t="str">
        <f t="shared" si="107"/>
        <v/>
      </c>
      <c r="AX290" s="119" t="str">
        <f t="shared" si="110"/>
        <v/>
      </c>
      <c r="AY290" s="120" t="str">
        <f t="shared" si="111"/>
        <v/>
      </c>
      <c r="AZ290" s="120" t="str">
        <f t="shared" si="112"/>
        <v/>
      </c>
      <c r="BA290" s="120" t="str">
        <f t="shared" si="113"/>
        <v/>
      </c>
      <c r="BB290" s="120" t="str">
        <f t="shared" si="114"/>
        <v/>
      </c>
      <c r="BC290" s="120" t="str">
        <f t="shared" si="115"/>
        <v/>
      </c>
      <c r="BD290" s="120" t="str">
        <f t="shared" si="116"/>
        <v/>
      </c>
      <c r="BE290" s="129" t="str">
        <f t="shared" si="108"/>
        <v/>
      </c>
      <c r="BF290" s="120"/>
      <c r="BG290" s="129" t="str">
        <f>IFERROR(RANK(BE290,$BE$3:$BE$502,0)+COUNTIF($BE$3:BE290,BE290)-1, "")</f>
        <v/>
      </c>
    </row>
    <row r="291" spans="1:59" x14ac:dyDescent="0.25">
      <c r="A291" s="44">
        <v>289</v>
      </c>
      <c r="B291" s="32" t="str">
        <f>IF('Birding Tally List'!D298="", "", 'Birding Tally List'!D298)</f>
        <v/>
      </c>
      <c r="C291" s="45">
        <f>IF('Birding Tally List'!G298="", 0, 'Birding Tally List'!G298)</f>
        <v>0</v>
      </c>
      <c r="D291" s="46">
        <f>IF('Birding Tally List'!H298="", 0, 'Birding Tally List'!H298)</f>
        <v>0</v>
      </c>
      <c r="E291" s="46">
        <f>IF('Birding Tally List'!I298="", 0, 'Birding Tally List'!I298)</f>
        <v>0</v>
      </c>
      <c r="F291" s="46">
        <f>IF('Birding Tally List'!J298="", 0, 'Birding Tally List'!J298)</f>
        <v>0</v>
      </c>
      <c r="G291" s="46">
        <f>IF('Birding Tally List'!K298="", 0, 'Birding Tally List'!K298)</f>
        <v>0</v>
      </c>
      <c r="H291" s="46">
        <f>IF('Birding Tally List'!L298="", 0, 'Birding Tally List'!L298)</f>
        <v>0</v>
      </c>
      <c r="I291" s="47">
        <f>IF('Birding Tally List'!M298="", 0, 'Birding Tally List'!M298)</f>
        <v>0</v>
      </c>
      <c r="J291" s="48">
        <f t="shared" si="99"/>
        <v>0</v>
      </c>
      <c r="L291" s="49" t="str">
        <f t="shared" si="100"/>
        <v/>
      </c>
      <c r="M291" s="48">
        <f t="shared" si="101"/>
        <v>0</v>
      </c>
      <c r="W291" s="52" t="str">
        <f t="shared" si="102"/>
        <v/>
      </c>
      <c r="X291" s="53" t="str">
        <f t="shared" si="98"/>
        <v/>
      </c>
      <c r="Z291" s="54">
        <f>RANK(M291,$M$3:$M$502,0)+COUNTIF($M$3:M291,M291)-1</f>
        <v>289</v>
      </c>
      <c r="AA291" s="44">
        <v>289</v>
      </c>
      <c r="AB291" s="44">
        <f t="shared" si="103"/>
        <v>289</v>
      </c>
      <c r="AC291" s="44" t="str">
        <f t="shared" si="104"/>
        <v/>
      </c>
      <c r="AD291" s="44"/>
      <c r="AE291" s="44" t="str">
        <f t="shared" si="105"/>
        <v/>
      </c>
      <c r="AF291" s="44" t="str">
        <f t="shared" si="106"/>
        <v/>
      </c>
      <c r="AH291" s="44" t="str">
        <f t="shared" si="109"/>
        <v/>
      </c>
      <c r="AJ291" s="44" t="str">
        <f>IF('Birding Tally List'!E298="", "", 'Birding Tally List'!E298)</f>
        <v/>
      </c>
      <c r="AV291" s="93" t="str">
        <f>IF('Birding Tally List'!F298="", "", 'Birding Tally List'!F298)</f>
        <v/>
      </c>
      <c r="AW291" s="93" t="str">
        <f t="shared" si="107"/>
        <v/>
      </c>
      <c r="AX291" s="119" t="str">
        <f t="shared" si="110"/>
        <v/>
      </c>
      <c r="AY291" s="120" t="str">
        <f t="shared" si="111"/>
        <v/>
      </c>
      <c r="AZ291" s="120" t="str">
        <f t="shared" si="112"/>
        <v/>
      </c>
      <c r="BA291" s="120" t="str">
        <f t="shared" si="113"/>
        <v/>
      </c>
      <c r="BB291" s="120" t="str">
        <f t="shared" si="114"/>
        <v/>
      </c>
      <c r="BC291" s="120" t="str">
        <f t="shared" si="115"/>
        <v/>
      </c>
      <c r="BD291" s="120" t="str">
        <f t="shared" si="116"/>
        <v/>
      </c>
      <c r="BE291" s="129" t="str">
        <f t="shared" si="108"/>
        <v/>
      </c>
      <c r="BF291" s="120"/>
      <c r="BG291" s="129" t="str">
        <f>IFERROR(RANK(BE291,$BE$3:$BE$502,0)+COUNTIF($BE$3:BE291,BE291)-1, "")</f>
        <v/>
      </c>
    </row>
    <row r="292" spans="1:59" x14ac:dyDescent="0.25">
      <c r="A292" s="44">
        <v>290</v>
      </c>
      <c r="B292" s="32" t="str">
        <f>IF('Birding Tally List'!D299="", "", 'Birding Tally List'!D299)</f>
        <v/>
      </c>
      <c r="C292" s="45">
        <f>IF('Birding Tally List'!G299="", 0, 'Birding Tally List'!G299)</f>
        <v>0</v>
      </c>
      <c r="D292" s="46">
        <f>IF('Birding Tally List'!H299="", 0, 'Birding Tally List'!H299)</f>
        <v>0</v>
      </c>
      <c r="E292" s="46">
        <f>IF('Birding Tally List'!I299="", 0, 'Birding Tally List'!I299)</f>
        <v>0</v>
      </c>
      <c r="F292" s="46">
        <f>IF('Birding Tally List'!J299="", 0, 'Birding Tally List'!J299)</f>
        <v>0</v>
      </c>
      <c r="G292" s="46">
        <f>IF('Birding Tally List'!K299="", 0, 'Birding Tally List'!K299)</f>
        <v>0</v>
      </c>
      <c r="H292" s="46">
        <f>IF('Birding Tally List'!L299="", 0, 'Birding Tally List'!L299)</f>
        <v>0</v>
      </c>
      <c r="I292" s="47">
        <f>IF('Birding Tally List'!M299="", 0, 'Birding Tally List'!M299)</f>
        <v>0</v>
      </c>
      <c r="J292" s="48">
        <f t="shared" si="99"/>
        <v>0</v>
      </c>
      <c r="L292" s="49" t="str">
        <f t="shared" si="100"/>
        <v/>
      </c>
      <c r="M292" s="48">
        <f t="shared" si="101"/>
        <v>0</v>
      </c>
      <c r="W292" s="52" t="str">
        <f t="shared" si="102"/>
        <v/>
      </c>
      <c r="X292" s="53" t="str">
        <f t="shared" si="98"/>
        <v/>
      </c>
      <c r="Z292" s="54">
        <f>RANK(M292,$M$3:$M$502,0)+COUNTIF($M$3:M292,M292)-1</f>
        <v>290</v>
      </c>
      <c r="AA292" s="44">
        <v>290</v>
      </c>
      <c r="AB292" s="44">
        <f t="shared" si="103"/>
        <v>290</v>
      </c>
      <c r="AC292" s="44" t="str">
        <f t="shared" si="104"/>
        <v/>
      </c>
      <c r="AD292" s="44"/>
      <c r="AE292" s="44" t="str">
        <f t="shared" si="105"/>
        <v/>
      </c>
      <c r="AF292" s="44" t="str">
        <f t="shared" si="106"/>
        <v/>
      </c>
      <c r="AH292" s="44" t="str">
        <f t="shared" si="109"/>
        <v/>
      </c>
      <c r="AJ292" s="44" t="str">
        <f>IF('Birding Tally List'!E299="", "", 'Birding Tally List'!E299)</f>
        <v/>
      </c>
      <c r="AV292" s="93" t="str">
        <f>IF('Birding Tally List'!F299="", "", 'Birding Tally List'!F299)</f>
        <v/>
      </c>
      <c r="AW292" s="93" t="str">
        <f t="shared" si="107"/>
        <v/>
      </c>
      <c r="AX292" s="119" t="str">
        <f t="shared" si="110"/>
        <v/>
      </c>
      <c r="AY292" s="120" t="str">
        <f t="shared" si="111"/>
        <v/>
      </c>
      <c r="AZ292" s="120" t="str">
        <f t="shared" si="112"/>
        <v/>
      </c>
      <c r="BA292" s="120" t="str">
        <f t="shared" si="113"/>
        <v/>
      </c>
      <c r="BB292" s="120" t="str">
        <f t="shared" si="114"/>
        <v/>
      </c>
      <c r="BC292" s="120" t="str">
        <f t="shared" si="115"/>
        <v/>
      </c>
      <c r="BD292" s="120" t="str">
        <f t="shared" si="116"/>
        <v/>
      </c>
      <c r="BE292" s="129" t="str">
        <f t="shared" si="108"/>
        <v/>
      </c>
      <c r="BF292" s="120"/>
      <c r="BG292" s="129" t="str">
        <f>IFERROR(RANK(BE292,$BE$3:$BE$502,0)+COUNTIF($BE$3:BE292,BE292)-1, "")</f>
        <v/>
      </c>
    </row>
    <row r="293" spans="1:59" x14ac:dyDescent="0.25">
      <c r="A293" s="44">
        <v>291</v>
      </c>
      <c r="B293" s="32" t="str">
        <f>IF('Birding Tally List'!D300="", "", 'Birding Tally List'!D300)</f>
        <v/>
      </c>
      <c r="C293" s="45">
        <f>IF('Birding Tally List'!G300="", 0, 'Birding Tally List'!G300)</f>
        <v>0</v>
      </c>
      <c r="D293" s="46">
        <f>IF('Birding Tally List'!H300="", 0, 'Birding Tally List'!H300)</f>
        <v>0</v>
      </c>
      <c r="E293" s="46">
        <f>IF('Birding Tally List'!I300="", 0, 'Birding Tally List'!I300)</f>
        <v>0</v>
      </c>
      <c r="F293" s="46">
        <f>IF('Birding Tally List'!J300="", 0, 'Birding Tally List'!J300)</f>
        <v>0</v>
      </c>
      <c r="G293" s="46">
        <f>IF('Birding Tally List'!K300="", 0, 'Birding Tally List'!K300)</f>
        <v>0</v>
      </c>
      <c r="H293" s="46">
        <f>IF('Birding Tally List'!L300="", 0, 'Birding Tally List'!L300)</f>
        <v>0</v>
      </c>
      <c r="I293" s="47">
        <f>IF('Birding Tally List'!M300="", 0, 'Birding Tally List'!M300)</f>
        <v>0</v>
      </c>
      <c r="J293" s="48">
        <f t="shared" si="99"/>
        <v>0</v>
      </c>
      <c r="L293" s="49" t="str">
        <f t="shared" si="100"/>
        <v/>
      </c>
      <c r="M293" s="48">
        <f t="shared" si="101"/>
        <v>0</v>
      </c>
      <c r="W293" s="52" t="str">
        <f t="shared" si="102"/>
        <v/>
      </c>
      <c r="X293" s="53" t="str">
        <f t="shared" si="98"/>
        <v/>
      </c>
      <c r="Z293" s="54">
        <f>RANK(M293,$M$3:$M$502,0)+COUNTIF($M$3:M293,M293)-1</f>
        <v>291</v>
      </c>
      <c r="AA293" s="44">
        <v>291</v>
      </c>
      <c r="AB293" s="44">
        <f t="shared" si="103"/>
        <v>291</v>
      </c>
      <c r="AC293" s="44" t="str">
        <f t="shared" si="104"/>
        <v/>
      </c>
      <c r="AD293" s="44"/>
      <c r="AE293" s="44" t="str">
        <f t="shared" si="105"/>
        <v/>
      </c>
      <c r="AF293" s="44" t="str">
        <f t="shared" si="106"/>
        <v/>
      </c>
      <c r="AH293" s="44" t="str">
        <f t="shared" si="109"/>
        <v/>
      </c>
      <c r="AJ293" s="44" t="str">
        <f>IF('Birding Tally List'!E300="", "", 'Birding Tally List'!E300)</f>
        <v/>
      </c>
      <c r="AV293" s="93" t="str">
        <f>IF('Birding Tally List'!F300="", "", 'Birding Tally List'!F300)</f>
        <v/>
      </c>
      <c r="AW293" s="93" t="str">
        <f t="shared" si="107"/>
        <v/>
      </c>
      <c r="AX293" s="119" t="str">
        <f t="shared" si="110"/>
        <v/>
      </c>
      <c r="AY293" s="120" t="str">
        <f t="shared" si="111"/>
        <v/>
      </c>
      <c r="AZ293" s="120" t="str">
        <f t="shared" si="112"/>
        <v/>
      </c>
      <c r="BA293" s="120" t="str">
        <f t="shared" si="113"/>
        <v/>
      </c>
      <c r="BB293" s="120" t="str">
        <f t="shared" si="114"/>
        <v/>
      </c>
      <c r="BC293" s="120" t="str">
        <f t="shared" si="115"/>
        <v/>
      </c>
      <c r="BD293" s="120" t="str">
        <f t="shared" si="116"/>
        <v/>
      </c>
      <c r="BE293" s="129" t="str">
        <f t="shared" si="108"/>
        <v/>
      </c>
      <c r="BF293" s="120"/>
      <c r="BG293" s="129" t="str">
        <f>IFERROR(RANK(BE293,$BE$3:$BE$502,0)+COUNTIF($BE$3:BE293,BE293)-1, "")</f>
        <v/>
      </c>
    </row>
    <row r="294" spans="1:59" x14ac:dyDescent="0.25">
      <c r="A294" s="44">
        <v>292</v>
      </c>
      <c r="B294" s="32" t="str">
        <f>IF('Birding Tally List'!D301="", "", 'Birding Tally List'!D301)</f>
        <v/>
      </c>
      <c r="C294" s="45">
        <f>IF('Birding Tally List'!G301="", 0, 'Birding Tally List'!G301)</f>
        <v>0</v>
      </c>
      <c r="D294" s="46">
        <f>IF('Birding Tally List'!H301="", 0, 'Birding Tally List'!H301)</f>
        <v>0</v>
      </c>
      <c r="E294" s="46">
        <f>IF('Birding Tally List'!I301="", 0, 'Birding Tally List'!I301)</f>
        <v>0</v>
      </c>
      <c r="F294" s="46">
        <f>IF('Birding Tally List'!J301="", 0, 'Birding Tally List'!J301)</f>
        <v>0</v>
      </c>
      <c r="G294" s="46">
        <f>IF('Birding Tally List'!K301="", 0, 'Birding Tally List'!K301)</f>
        <v>0</v>
      </c>
      <c r="H294" s="46">
        <f>IF('Birding Tally List'!L301="", 0, 'Birding Tally List'!L301)</f>
        <v>0</v>
      </c>
      <c r="I294" s="47">
        <f>IF('Birding Tally List'!M301="", 0, 'Birding Tally List'!M301)</f>
        <v>0</v>
      </c>
      <c r="J294" s="48">
        <f t="shared" si="99"/>
        <v>0</v>
      </c>
      <c r="L294" s="49" t="str">
        <f t="shared" si="100"/>
        <v/>
      </c>
      <c r="M294" s="48">
        <f t="shared" si="101"/>
        <v>0</v>
      </c>
      <c r="W294" s="52" t="str">
        <f t="shared" si="102"/>
        <v/>
      </c>
      <c r="X294" s="53" t="str">
        <f t="shared" si="98"/>
        <v/>
      </c>
      <c r="Z294" s="54">
        <f>RANK(M294,$M$3:$M$502,0)+COUNTIF($M$3:M294,M294)-1</f>
        <v>292</v>
      </c>
      <c r="AA294" s="44">
        <v>292</v>
      </c>
      <c r="AB294" s="44">
        <f t="shared" si="103"/>
        <v>292</v>
      </c>
      <c r="AC294" s="44" t="str">
        <f t="shared" si="104"/>
        <v/>
      </c>
      <c r="AD294" s="44"/>
      <c r="AE294" s="44" t="str">
        <f t="shared" si="105"/>
        <v/>
      </c>
      <c r="AF294" s="44" t="str">
        <f t="shared" si="106"/>
        <v/>
      </c>
      <c r="AH294" s="44" t="str">
        <f t="shared" si="109"/>
        <v/>
      </c>
      <c r="AJ294" s="44" t="str">
        <f>IF('Birding Tally List'!E301="", "", 'Birding Tally List'!E301)</f>
        <v/>
      </c>
      <c r="AV294" s="93" t="str">
        <f>IF('Birding Tally List'!F301="", "", 'Birding Tally List'!F301)</f>
        <v/>
      </c>
      <c r="AW294" s="93" t="str">
        <f t="shared" si="107"/>
        <v/>
      </c>
      <c r="AX294" s="119" t="str">
        <f t="shared" si="110"/>
        <v/>
      </c>
      <c r="AY294" s="120" t="str">
        <f t="shared" si="111"/>
        <v/>
      </c>
      <c r="AZ294" s="120" t="str">
        <f t="shared" si="112"/>
        <v/>
      </c>
      <c r="BA294" s="120" t="str">
        <f t="shared" si="113"/>
        <v/>
      </c>
      <c r="BB294" s="120" t="str">
        <f t="shared" si="114"/>
        <v/>
      </c>
      <c r="BC294" s="120" t="str">
        <f t="shared" si="115"/>
        <v/>
      </c>
      <c r="BD294" s="120" t="str">
        <f t="shared" si="116"/>
        <v/>
      </c>
      <c r="BE294" s="129" t="str">
        <f t="shared" si="108"/>
        <v/>
      </c>
      <c r="BF294" s="120"/>
      <c r="BG294" s="129" t="str">
        <f>IFERROR(RANK(BE294,$BE$3:$BE$502,0)+COUNTIF($BE$3:BE294,BE294)-1, "")</f>
        <v/>
      </c>
    </row>
    <row r="295" spans="1:59" x14ac:dyDescent="0.25">
      <c r="A295" s="44">
        <v>293</v>
      </c>
      <c r="B295" s="32" t="str">
        <f>IF('Birding Tally List'!D302="", "", 'Birding Tally List'!D302)</f>
        <v/>
      </c>
      <c r="C295" s="45">
        <f>IF('Birding Tally List'!G302="", 0, 'Birding Tally List'!G302)</f>
        <v>0</v>
      </c>
      <c r="D295" s="46">
        <f>IF('Birding Tally List'!H302="", 0, 'Birding Tally List'!H302)</f>
        <v>0</v>
      </c>
      <c r="E295" s="46">
        <f>IF('Birding Tally List'!I302="", 0, 'Birding Tally List'!I302)</f>
        <v>0</v>
      </c>
      <c r="F295" s="46">
        <f>IF('Birding Tally List'!J302="", 0, 'Birding Tally List'!J302)</f>
        <v>0</v>
      </c>
      <c r="G295" s="46">
        <f>IF('Birding Tally List'!K302="", 0, 'Birding Tally List'!K302)</f>
        <v>0</v>
      </c>
      <c r="H295" s="46">
        <f>IF('Birding Tally List'!L302="", 0, 'Birding Tally List'!L302)</f>
        <v>0</v>
      </c>
      <c r="I295" s="47">
        <f>IF('Birding Tally List'!M302="", 0, 'Birding Tally List'!M302)</f>
        <v>0</v>
      </c>
      <c r="J295" s="48">
        <f t="shared" si="99"/>
        <v>0</v>
      </c>
      <c r="L295" s="49" t="str">
        <f t="shared" si="100"/>
        <v/>
      </c>
      <c r="M295" s="48">
        <f t="shared" si="101"/>
        <v>0</v>
      </c>
      <c r="W295" s="52" t="str">
        <f t="shared" si="102"/>
        <v/>
      </c>
      <c r="X295" s="53" t="str">
        <f t="shared" si="98"/>
        <v/>
      </c>
      <c r="Z295" s="54">
        <f>RANK(M295,$M$3:$M$502,0)+COUNTIF($M$3:M295,M295)-1</f>
        <v>293</v>
      </c>
      <c r="AA295" s="44">
        <v>293</v>
      </c>
      <c r="AB295" s="44">
        <f t="shared" si="103"/>
        <v>293</v>
      </c>
      <c r="AC295" s="44" t="str">
        <f t="shared" si="104"/>
        <v/>
      </c>
      <c r="AD295" s="44"/>
      <c r="AE295" s="44" t="str">
        <f t="shared" si="105"/>
        <v/>
      </c>
      <c r="AF295" s="44" t="str">
        <f t="shared" si="106"/>
        <v/>
      </c>
      <c r="AH295" s="44" t="str">
        <f t="shared" si="109"/>
        <v/>
      </c>
      <c r="AJ295" s="44" t="str">
        <f>IF('Birding Tally List'!E302="", "", 'Birding Tally List'!E302)</f>
        <v/>
      </c>
      <c r="AV295" s="93" t="str">
        <f>IF('Birding Tally List'!F302="", "", 'Birding Tally List'!F302)</f>
        <v/>
      </c>
      <c r="AW295" s="93" t="str">
        <f t="shared" si="107"/>
        <v/>
      </c>
      <c r="AX295" s="119" t="str">
        <f t="shared" si="110"/>
        <v/>
      </c>
      <c r="AY295" s="120" t="str">
        <f t="shared" si="111"/>
        <v/>
      </c>
      <c r="AZ295" s="120" t="str">
        <f t="shared" si="112"/>
        <v/>
      </c>
      <c r="BA295" s="120" t="str">
        <f t="shared" si="113"/>
        <v/>
      </c>
      <c r="BB295" s="120" t="str">
        <f t="shared" si="114"/>
        <v/>
      </c>
      <c r="BC295" s="120" t="str">
        <f t="shared" si="115"/>
        <v/>
      </c>
      <c r="BD295" s="120" t="str">
        <f t="shared" si="116"/>
        <v/>
      </c>
      <c r="BE295" s="129" t="str">
        <f t="shared" si="108"/>
        <v/>
      </c>
      <c r="BF295" s="120"/>
      <c r="BG295" s="129" t="str">
        <f>IFERROR(RANK(BE295,$BE$3:$BE$502,0)+COUNTIF($BE$3:BE295,BE295)-1, "")</f>
        <v/>
      </c>
    </row>
    <row r="296" spans="1:59" x14ac:dyDescent="0.25">
      <c r="A296" s="44">
        <v>294</v>
      </c>
      <c r="B296" s="32" t="str">
        <f>IF('Birding Tally List'!D303="", "", 'Birding Tally List'!D303)</f>
        <v/>
      </c>
      <c r="C296" s="45">
        <f>IF('Birding Tally List'!G303="", 0, 'Birding Tally List'!G303)</f>
        <v>0</v>
      </c>
      <c r="D296" s="46">
        <f>IF('Birding Tally List'!H303="", 0, 'Birding Tally List'!H303)</f>
        <v>0</v>
      </c>
      <c r="E296" s="46">
        <f>IF('Birding Tally List'!I303="", 0, 'Birding Tally List'!I303)</f>
        <v>0</v>
      </c>
      <c r="F296" s="46">
        <f>IF('Birding Tally List'!J303="", 0, 'Birding Tally List'!J303)</f>
        <v>0</v>
      </c>
      <c r="G296" s="46">
        <f>IF('Birding Tally List'!K303="", 0, 'Birding Tally List'!K303)</f>
        <v>0</v>
      </c>
      <c r="H296" s="46">
        <f>IF('Birding Tally List'!L303="", 0, 'Birding Tally List'!L303)</f>
        <v>0</v>
      </c>
      <c r="I296" s="47">
        <f>IF('Birding Tally List'!M303="", 0, 'Birding Tally List'!M303)</f>
        <v>0</v>
      </c>
      <c r="J296" s="48">
        <f t="shared" si="99"/>
        <v>0</v>
      </c>
      <c r="L296" s="49" t="str">
        <f t="shared" si="100"/>
        <v/>
      </c>
      <c r="M296" s="48">
        <f t="shared" si="101"/>
        <v>0</v>
      </c>
      <c r="W296" s="52" t="str">
        <f t="shared" si="102"/>
        <v/>
      </c>
      <c r="X296" s="53" t="str">
        <f t="shared" si="98"/>
        <v/>
      </c>
      <c r="Z296" s="54">
        <f>RANK(M296,$M$3:$M$502,0)+COUNTIF($M$3:M296,M296)-1</f>
        <v>294</v>
      </c>
      <c r="AA296" s="44">
        <v>294</v>
      </c>
      <c r="AB296" s="44">
        <f t="shared" si="103"/>
        <v>294</v>
      </c>
      <c r="AC296" s="44" t="str">
        <f t="shared" si="104"/>
        <v/>
      </c>
      <c r="AD296" s="44"/>
      <c r="AE296" s="44" t="str">
        <f t="shared" si="105"/>
        <v/>
      </c>
      <c r="AF296" s="44" t="str">
        <f t="shared" si="106"/>
        <v/>
      </c>
      <c r="AH296" s="44" t="str">
        <f t="shared" si="109"/>
        <v/>
      </c>
      <c r="AJ296" s="44" t="str">
        <f>IF('Birding Tally List'!E303="", "", 'Birding Tally List'!E303)</f>
        <v/>
      </c>
      <c r="AV296" s="93" t="str">
        <f>IF('Birding Tally List'!F303="", "", 'Birding Tally List'!F303)</f>
        <v/>
      </c>
      <c r="AW296" s="93" t="str">
        <f t="shared" si="107"/>
        <v/>
      </c>
      <c r="AX296" s="119" t="str">
        <f t="shared" si="110"/>
        <v/>
      </c>
      <c r="AY296" s="120" t="str">
        <f t="shared" si="111"/>
        <v/>
      </c>
      <c r="AZ296" s="120" t="str">
        <f t="shared" si="112"/>
        <v/>
      </c>
      <c r="BA296" s="120" t="str">
        <f t="shared" si="113"/>
        <v/>
      </c>
      <c r="BB296" s="120" t="str">
        <f t="shared" si="114"/>
        <v/>
      </c>
      <c r="BC296" s="120" t="str">
        <f t="shared" si="115"/>
        <v/>
      </c>
      <c r="BD296" s="120" t="str">
        <f t="shared" si="116"/>
        <v/>
      </c>
      <c r="BE296" s="129" t="str">
        <f t="shared" si="108"/>
        <v/>
      </c>
      <c r="BF296" s="120"/>
      <c r="BG296" s="129" t="str">
        <f>IFERROR(RANK(BE296,$BE$3:$BE$502,0)+COUNTIF($BE$3:BE296,BE296)-1, "")</f>
        <v/>
      </c>
    </row>
    <row r="297" spans="1:59" x14ac:dyDescent="0.25">
      <c r="A297" s="44">
        <v>295</v>
      </c>
      <c r="B297" s="32" t="str">
        <f>IF('Birding Tally List'!D304="", "", 'Birding Tally List'!D304)</f>
        <v/>
      </c>
      <c r="C297" s="45">
        <f>IF('Birding Tally List'!G304="", 0, 'Birding Tally List'!G304)</f>
        <v>0</v>
      </c>
      <c r="D297" s="46">
        <f>IF('Birding Tally List'!H304="", 0, 'Birding Tally List'!H304)</f>
        <v>0</v>
      </c>
      <c r="E297" s="46">
        <f>IF('Birding Tally List'!I304="", 0, 'Birding Tally List'!I304)</f>
        <v>0</v>
      </c>
      <c r="F297" s="46">
        <f>IF('Birding Tally List'!J304="", 0, 'Birding Tally List'!J304)</f>
        <v>0</v>
      </c>
      <c r="G297" s="46">
        <f>IF('Birding Tally List'!K304="", 0, 'Birding Tally List'!K304)</f>
        <v>0</v>
      </c>
      <c r="H297" s="46">
        <f>IF('Birding Tally List'!L304="", 0, 'Birding Tally List'!L304)</f>
        <v>0</v>
      </c>
      <c r="I297" s="47">
        <f>IF('Birding Tally List'!M304="", 0, 'Birding Tally List'!M304)</f>
        <v>0</v>
      </c>
      <c r="J297" s="48">
        <f t="shared" si="99"/>
        <v>0</v>
      </c>
      <c r="L297" s="49" t="str">
        <f t="shared" si="100"/>
        <v/>
      </c>
      <c r="M297" s="48">
        <f t="shared" si="101"/>
        <v>0</v>
      </c>
      <c r="W297" s="52" t="str">
        <f t="shared" si="102"/>
        <v/>
      </c>
      <c r="X297" s="53" t="str">
        <f t="shared" si="98"/>
        <v/>
      </c>
      <c r="Z297" s="54">
        <f>RANK(M297,$M$3:$M$502,0)+COUNTIF($M$3:M297,M297)-1</f>
        <v>295</v>
      </c>
      <c r="AA297" s="44">
        <v>295</v>
      </c>
      <c r="AB297" s="44">
        <f t="shared" si="103"/>
        <v>295</v>
      </c>
      <c r="AC297" s="44" t="str">
        <f t="shared" si="104"/>
        <v/>
      </c>
      <c r="AD297" s="44"/>
      <c r="AE297" s="44" t="str">
        <f t="shared" si="105"/>
        <v/>
      </c>
      <c r="AF297" s="44" t="str">
        <f t="shared" si="106"/>
        <v/>
      </c>
      <c r="AH297" s="44" t="str">
        <f t="shared" si="109"/>
        <v/>
      </c>
      <c r="AJ297" s="44" t="str">
        <f>IF('Birding Tally List'!E304="", "", 'Birding Tally List'!E304)</f>
        <v/>
      </c>
      <c r="AV297" s="93" t="str">
        <f>IF('Birding Tally List'!F304="", "", 'Birding Tally List'!F304)</f>
        <v/>
      </c>
      <c r="AW297" s="93" t="str">
        <f t="shared" si="107"/>
        <v/>
      </c>
      <c r="AX297" s="119" t="str">
        <f t="shared" si="110"/>
        <v/>
      </c>
      <c r="AY297" s="120" t="str">
        <f t="shared" si="111"/>
        <v/>
      </c>
      <c r="AZ297" s="120" t="str">
        <f t="shared" si="112"/>
        <v/>
      </c>
      <c r="BA297" s="120" t="str">
        <f t="shared" si="113"/>
        <v/>
      </c>
      <c r="BB297" s="120" t="str">
        <f t="shared" si="114"/>
        <v/>
      </c>
      <c r="BC297" s="120" t="str">
        <f t="shared" si="115"/>
        <v/>
      </c>
      <c r="BD297" s="120" t="str">
        <f t="shared" si="116"/>
        <v/>
      </c>
      <c r="BE297" s="129" t="str">
        <f t="shared" si="108"/>
        <v/>
      </c>
      <c r="BF297" s="120"/>
      <c r="BG297" s="129" t="str">
        <f>IFERROR(RANK(BE297,$BE$3:$BE$502,0)+COUNTIF($BE$3:BE297,BE297)-1, "")</f>
        <v/>
      </c>
    </row>
    <row r="298" spans="1:59" x14ac:dyDescent="0.25">
      <c r="A298" s="44">
        <v>296</v>
      </c>
      <c r="B298" s="32" t="str">
        <f>IF('Birding Tally List'!D305="", "", 'Birding Tally List'!D305)</f>
        <v/>
      </c>
      <c r="C298" s="45">
        <f>IF('Birding Tally List'!G305="", 0, 'Birding Tally List'!G305)</f>
        <v>0</v>
      </c>
      <c r="D298" s="46">
        <f>IF('Birding Tally List'!H305="", 0, 'Birding Tally List'!H305)</f>
        <v>0</v>
      </c>
      <c r="E298" s="46">
        <f>IF('Birding Tally List'!I305="", 0, 'Birding Tally List'!I305)</f>
        <v>0</v>
      </c>
      <c r="F298" s="46">
        <f>IF('Birding Tally List'!J305="", 0, 'Birding Tally List'!J305)</f>
        <v>0</v>
      </c>
      <c r="G298" s="46">
        <f>IF('Birding Tally List'!K305="", 0, 'Birding Tally List'!K305)</f>
        <v>0</v>
      </c>
      <c r="H298" s="46">
        <f>IF('Birding Tally List'!L305="", 0, 'Birding Tally List'!L305)</f>
        <v>0</v>
      </c>
      <c r="I298" s="47">
        <f>IF('Birding Tally List'!M305="", 0, 'Birding Tally List'!M305)</f>
        <v>0</v>
      </c>
      <c r="J298" s="48">
        <f t="shared" si="99"/>
        <v>0</v>
      </c>
      <c r="L298" s="49" t="str">
        <f t="shared" si="100"/>
        <v/>
      </c>
      <c r="M298" s="48">
        <f t="shared" si="101"/>
        <v>0</v>
      </c>
      <c r="W298" s="52" t="str">
        <f t="shared" si="102"/>
        <v/>
      </c>
      <c r="X298" s="53" t="str">
        <f t="shared" si="98"/>
        <v/>
      </c>
      <c r="Z298" s="54">
        <f>RANK(M298,$M$3:$M$502,0)+COUNTIF($M$3:M298,M298)-1</f>
        <v>296</v>
      </c>
      <c r="AA298" s="44">
        <v>296</v>
      </c>
      <c r="AB298" s="44">
        <f t="shared" si="103"/>
        <v>296</v>
      </c>
      <c r="AC298" s="44" t="str">
        <f t="shared" si="104"/>
        <v/>
      </c>
      <c r="AD298" s="44"/>
      <c r="AE298" s="44" t="str">
        <f t="shared" si="105"/>
        <v/>
      </c>
      <c r="AF298" s="44" t="str">
        <f t="shared" si="106"/>
        <v/>
      </c>
      <c r="AH298" s="44" t="str">
        <f t="shared" si="109"/>
        <v/>
      </c>
      <c r="AJ298" s="44" t="str">
        <f>IF('Birding Tally List'!E305="", "", 'Birding Tally List'!E305)</f>
        <v/>
      </c>
      <c r="AV298" s="93" t="str">
        <f>IF('Birding Tally List'!F305="", "", 'Birding Tally List'!F305)</f>
        <v/>
      </c>
      <c r="AW298" s="93" t="str">
        <f t="shared" si="107"/>
        <v/>
      </c>
      <c r="AX298" s="119" t="str">
        <f t="shared" si="110"/>
        <v/>
      </c>
      <c r="AY298" s="120" t="str">
        <f t="shared" si="111"/>
        <v/>
      </c>
      <c r="AZ298" s="120" t="str">
        <f t="shared" si="112"/>
        <v/>
      </c>
      <c r="BA298" s="120" t="str">
        <f t="shared" si="113"/>
        <v/>
      </c>
      <c r="BB298" s="120" t="str">
        <f t="shared" si="114"/>
        <v/>
      </c>
      <c r="BC298" s="120" t="str">
        <f t="shared" si="115"/>
        <v/>
      </c>
      <c r="BD298" s="120" t="str">
        <f t="shared" si="116"/>
        <v/>
      </c>
      <c r="BE298" s="129" t="str">
        <f t="shared" si="108"/>
        <v/>
      </c>
      <c r="BF298" s="120"/>
      <c r="BG298" s="129" t="str">
        <f>IFERROR(RANK(BE298,$BE$3:$BE$502,0)+COUNTIF($BE$3:BE298,BE298)-1, "")</f>
        <v/>
      </c>
    </row>
    <row r="299" spans="1:59" x14ac:dyDescent="0.25">
      <c r="A299" s="44">
        <v>297</v>
      </c>
      <c r="B299" s="32" t="str">
        <f>IF('Birding Tally List'!D306="", "", 'Birding Tally List'!D306)</f>
        <v/>
      </c>
      <c r="C299" s="45">
        <f>IF('Birding Tally List'!G306="", 0, 'Birding Tally List'!G306)</f>
        <v>0</v>
      </c>
      <c r="D299" s="46">
        <f>IF('Birding Tally List'!H306="", 0, 'Birding Tally List'!H306)</f>
        <v>0</v>
      </c>
      <c r="E299" s="46">
        <f>IF('Birding Tally List'!I306="", 0, 'Birding Tally List'!I306)</f>
        <v>0</v>
      </c>
      <c r="F299" s="46">
        <f>IF('Birding Tally List'!J306="", 0, 'Birding Tally List'!J306)</f>
        <v>0</v>
      </c>
      <c r="G299" s="46">
        <f>IF('Birding Tally List'!K306="", 0, 'Birding Tally List'!K306)</f>
        <v>0</v>
      </c>
      <c r="H299" s="46">
        <f>IF('Birding Tally List'!L306="", 0, 'Birding Tally List'!L306)</f>
        <v>0</v>
      </c>
      <c r="I299" s="47">
        <f>IF('Birding Tally List'!M306="", 0, 'Birding Tally List'!M306)</f>
        <v>0</v>
      </c>
      <c r="J299" s="48">
        <f t="shared" si="99"/>
        <v>0</v>
      </c>
      <c r="L299" s="49" t="str">
        <f t="shared" si="100"/>
        <v/>
      </c>
      <c r="M299" s="48">
        <f t="shared" si="101"/>
        <v>0</v>
      </c>
      <c r="W299" s="52" t="str">
        <f t="shared" si="102"/>
        <v/>
      </c>
      <c r="X299" s="53" t="str">
        <f t="shared" si="98"/>
        <v/>
      </c>
      <c r="Z299" s="54">
        <f>RANK(M299,$M$3:$M$502,0)+COUNTIF($M$3:M299,M299)-1</f>
        <v>297</v>
      </c>
      <c r="AA299" s="44">
        <v>297</v>
      </c>
      <c r="AB299" s="44">
        <f t="shared" si="103"/>
        <v>297</v>
      </c>
      <c r="AC299" s="44" t="str">
        <f t="shared" si="104"/>
        <v/>
      </c>
      <c r="AD299" s="44"/>
      <c r="AE299" s="44" t="str">
        <f t="shared" si="105"/>
        <v/>
      </c>
      <c r="AF299" s="44" t="str">
        <f t="shared" si="106"/>
        <v/>
      </c>
      <c r="AH299" s="44" t="str">
        <f t="shared" si="109"/>
        <v/>
      </c>
      <c r="AJ299" s="44" t="str">
        <f>IF('Birding Tally List'!E306="", "", 'Birding Tally List'!E306)</f>
        <v/>
      </c>
      <c r="AV299" s="93" t="str">
        <f>IF('Birding Tally List'!F306="", "", 'Birding Tally List'!F306)</f>
        <v/>
      </c>
      <c r="AW299" s="93" t="str">
        <f t="shared" si="107"/>
        <v/>
      </c>
      <c r="AX299" s="119" t="str">
        <f t="shared" si="110"/>
        <v/>
      </c>
      <c r="AY299" s="120" t="str">
        <f t="shared" si="111"/>
        <v/>
      </c>
      <c r="AZ299" s="120" t="str">
        <f t="shared" si="112"/>
        <v/>
      </c>
      <c r="BA299" s="120" t="str">
        <f t="shared" si="113"/>
        <v/>
      </c>
      <c r="BB299" s="120" t="str">
        <f t="shared" si="114"/>
        <v/>
      </c>
      <c r="BC299" s="120" t="str">
        <f t="shared" si="115"/>
        <v/>
      </c>
      <c r="BD299" s="120" t="str">
        <f t="shared" si="116"/>
        <v/>
      </c>
      <c r="BE299" s="129" t="str">
        <f t="shared" si="108"/>
        <v/>
      </c>
      <c r="BF299" s="120"/>
      <c r="BG299" s="129" t="str">
        <f>IFERROR(RANK(BE299,$BE$3:$BE$502,0)+COUNTIF($BE$3:BE299,BE299)-1, "")</f>
        <v/>
      </c>
    </row>
    <row r="300" spans="1:59" x14ac:dyDescent="0.25">
      <c r="A300" s="44">
        <v>298</v>
      </c>
      <c r="B300" s="32" t="str">
        <f>IF('Birding Tally List'!D307="", "", 'Birding Tally List'!D307)</f>
        <v/>
      </c>
      <c r="C300" s="45">
        <f>IF('Birding Tally List'!G307="", 0, 'Birding Tally List'!G307)</f>
        <v>0</v>
      </c>
      <c r="D300" s="46">
        <f>IF('Birding Tally List'!H307="", 0, 'Birding Tally List'!H307)</f>
        <v>0</v>
      </c>
      <c r="E300" s="46">
        <f>IF('Birding Tally List'!I307="", 0, 'Birding Tally List'!I307)</f>
        <v>0</v>
      </c>
      <c r="F300" s="46">
        <f>IF('Birding Tally List'!J307="", 0, 'Birding Tally List'!J307)</f>
        <v>0</v>
      </c>
      <c r="G300" s="46">
        <f>IF('Birding Tally List'!K307="", 0, 'Birding Tally List'!K307)</f>
        <v>0</v>
      </c>
      <c r="H300" s="46">
        <f>IF('Birding Tally List'!L307="", 0, 'Birding Tally List'!L307)</f>
        <v>0</v>
      </c>
      <c r="I300" s="47">
        <f>IF('Birding Tally List'!M307="", 0, 'Birding Tally List'!M307)</f>
        <v>0</v>
      </c>
      <c r="J300" s="48">
        <f t="shared" si="99"/>
        <v>0</v>
      </c>
      <c r="L300" s="49" t="str">
        <f t="shared" si="100"/>
        <v/>
      </c>
      <c r="M300" s="48">
        <f t="shared" si="101"/>
        <v>0</v>
      </c>
      <c r="W300" s="52" t="str">
        <f t="shared" si="102"/>
        <v/>
      </c>
      <c r="X300" s="53" t="str">
        <f t="shared" si="98"/>
        <v/>
      </c>
      <c r="Z300" s="54">
        <f>RANK(M300,$M$3:$M$502,0)+COUNTIF($M$3:M300,M300)-1</f>
        <v>298</v>
      </c>
      <c r="AA300" s="44">
        <v>298</v>
      </c>
      <c r="AB300" s="44">
        <f t="shared" si="103"/>
        <v>298</v>
      </c>
      <c r="AC300" s="44" t="str">
        <f t="shared" si="104"/>
        <v/>
      </c>
      <c r="AD300" s="44"/>
      <c r="AE300" s="44" t="str">
        <f t="shared" si="105"/>
        <v/>
      </c>
      <c r="AF300" s="44" t="str">
        <f t="shared" si="106"/>
        <v/>
      </c>
      <c r="AH300" s="44" t="str">
        <f t="shared" si="109"/>
        <v/>
      </c>
      <c r="AJ300" s="44" t="str">
        <f>IF('Birding Tally List'!E307="", "", 'Birding Tally List'!E307)</f>
        <v/>
      </c>
      <c r="AV300" s="93" t="str">
        <f>IF('Birding Tally List'!F307="", "", 'Birding Tally List'!F307)</f>
        <v/>
      </c>
      <c r="AW300" s="93" t="str">
        <f t="shared" si="107"/>
        <v/>
      </c>
      <c r="AX300" s="119" t="str">
        <f t="shared" si="110"/>
        <v/>
      </c>
      <c r="AY300" s="120" t="str">
        <f t="shared" si="111"/>
        <v/>
      </c>
      <c r="AZ300" s="120" t="str">
        <f t="shared" si="112"/>
        <v/>
      </c>
      <c r="BA300" s="120" t="str">
        <f t="shared" si="113"/>
        <v/>
      </c>
      <c r="BB300" s="120" t="str">
        <f t="shared" si="114"/>
        <v/>
      </c>
      <c r="BC300" s="120" t="str">
        <f t="shared" si="115"/>
        <v/>
      </c>
      <c r="BD300" s="120" t="str">
        <f t="shared" si="116"/>
        <v/>
      </c>
      <c r="BE300" s="129" t="str">
        <f t="shared" si="108"/>
        <v/>
      </c>
      <c r="BF300" s="120"/>
      <c r="BG300" s="129" t="str">
        <f>IFERROR(RANK(BE300,$BE$3:$BE$502,0)+COUNTIF($BE$3:BE300,BE300)-1, "")</f>
        <v/>
      </c>
    </row>
    <row r="301" spans="1:59" x14ac:dyDescent="0.25">
      <c r="A301" s="44">
        <v>299</v>
      </c>
      <c r="B301" s="32" t="str">
        <f>IF('Birding Tally List'!D308="", "", 'Birding Tally List'!D308)</f>
        <v/>
      </c>
      <c r="C301" s="45">
        <f>IF('Birding Tally List'!G308="", 0, 'Birding Tally List'!G308)</f>
        <v>0</v>
      </c>
      <c r="D301" s="46">
        <f>IF('Birding Tally List'!H308="", 0, 'Birding Tally List'!H308)</f>
        <v>0</v>
      </c>
      <c r="E301" s="46">
        <f>IF('Birding Tally List'!I308="", 0, 'Birding Tally List'!I308)</f>
        <v>0</v>
      </c>
      <c r="F301" s="46">
        <f>IF('Birding Tally List'!J308="", 0, 'Birding Tally List'!J308)</f>
        <v>0</v>
      </c>
      <c r="G301" s="46">
        <f>IF('Birding Tally List'!K308="", 0, 'Birding Tally List'!K308)</f>
        <v>0</v>
      </c>
      <c r="H301" s="46">
        <f>IF('Birding Tally List'!L308="", 0, 'Birding Tally List'!L308)</f>
        <v>0</v>
      </c>
      <c r="I301" s="47">
        <f>IF('Birding Tally List'!M308="", 0, 'Birding Tally List'!M308)</f>
        <v>0</v>
      </c>
      <c r="J301" s="48">
        <f t="shared" si="99"/>
        <v>0</v>
      </c>
      <c r="L301" s="49" t="str">
        <f t="shared" si="100"/>
        <v/>
      </c>
      <c r="M301" s="48">
        <f t="shared" si="101"/>
        <v>0</v>
      </c>
      <c r="W301" s="52" t="str">
        <f t="shared" si="102"/>
        <v/>
      </c>
      <c r="X301" s="53" t="str">
        <f t="shared" si="98"/>
        <v/>
      </c>
      <c r="Z301" s="54">
        <f>RANK(M301,$M$3:$M$502,0)+COUNTIF($M$3:M301,M301)-1</f>
        <v>299</v>
      </c>
      <c r="AA301" s="44">
        <v>299</v>
      </c>
      <c r="AB301" s="44">
        <f t="shared" si="103"/>
        <v>299</v>
      </c>
      <c r="AC301" s="44" t="str">
        <f t="shared" si="104"/>
        <v/>
      </c>
      <c r="AD301" s="44"/>
      <c r="AE301" s="44" t="str">
        <f t="shared" si="105"/>
        <v/>
      </c>
      <c r="AF301" s="44" t="str">
        <f t="shared" si="106"/>
        <v/>
      </c>
      <c r="AH301" s="44" t="str">
        <f t="shared" si="109"/>
        <v/>
      </c>
      <c r="AJ301" s="44" t="str">
        <f>IF('Birding Tally List'!E308="", "", 'Birding Tally List'!E308)</f>
        <v/>
      </c>
      <c r="AV301" s="93" t="str">
        <f>IF('Birding Tally List'!F308="", "", 'Birding Tally List'!F308)</f>
        <v/>
      </c>
      <c r="AW301" s="93" t="str">
        <f t="shared" si="107"/>
        <v/>
      </c>
      <c r="AX301" s="119" t="str">
        <f t="shared" si="110"/>
        <v/>
      </c>
      <c r="AY301" s="120" t="str">
        <f t="shared" si="111"/>
        <v/>
      </c>
      <c r="AZ301" s="120" t="str">
        <f t="shared" si="112"/>
        <v/>
      </c>
      <c r="BA301" s="120" t="str">
        <f t="shared" si="113"/>
        <v/>
      </c>
      <c r="BB301" s="120" t="str">
        <f t="shared" si="114"/>
        <v/>
      </c>
      <c r="BC301" s="120" t="str">
        <f t="shared" si="115"/>
        <v/>
      </c>
      <c r="BD301" s="120" t="str">
        <f t="shared" si="116"/>
        <v/>
      </c>
      <c r="BE301" s="129" t="str">
        <f t="shared" si="108"/>
        <v/>
      </c>
      <c r="BF301" s="120"/>
      <c r="BG301" s="129" t="str">
        <f>IFERROR(RANK(BE301,$BE$3:$BE$502,0)+COUNTIF($BE$3:BE301,BE301)-1, "")</f>
        <v/>
      </c>
    </row>
    <row r="302" spans="1:59" x14ac:dyDescent="0.25">
      <c r="A302" s="44">
        <v>300</v>
      </c>
      <c r="B302" s="32" t="str">
        <f>IF('Birding Tally List'!D309="", "", 'Birding Tally List'!D309)</f>
        <v/>
      </c>
      <c r="C302" s="45">
        <f>IF('Birding Tally List'!G309="", 0, 'Birding Tally List'!G309)</f>
        <v>0</v>
      </c>
      <c r="D302" s="46">
        <f>IF('Birding Tally List'!H309="", 0, 'Birding Tally List'!H309)</f>
        <v>0</v>
      </c>
      <c r="E302" s="46">
        <f>IF('Birding Tally List'!I309="", 0, 'Birding Tally List'!I309)</f>
        <v>0</v>
      </c>
      <c r="F302" s="46">
        <f>IF('Birding Tally List'!J309="", 0, 'Birding Tally List'!J309)</f>
        <v>0</v>
      </c>
      <c r="G302" s="46">
        <f>IF('Birding Tally List'!K309="", 0, 'Birding Tally List'!K309)</f>
        <v>0</v>
      </c>
      <c r="H302" s="46">
        <f>IF('Birding Tally List'!L309="", 0, 'Birding Tally List'!L309)</f>
        <v>0</v>
      </c>
      <c r="I302" s="47">
        <f>IF('Birding Tally List'!M309="", 0, 'Birding Tally List'!M309)</f>
        <v>0</v>
      </c>
      <c r="J302" s="48">
        <f t="shared" si="99"/>
        <v>0</v>
      </c>
      <c r="L302" s="49" t="str">
        <f t="shared" si="100"/>
        <v/>
      </c>
      <c r="M302" s="48">
        <f t="shared" si="101"/>
        <v>0</v>
      </c>
      <c r="W302" s="52" t="str">
        <f t="shared" si="102"/>
        <v/>
      </c>
      <c r="X302" s="53" t="str">
        <f t="shared" si="98"/>
        <v/>
      </c>
      <c r="Z302" s="54">
        <f>RANK(M302,$M$3:$M$502,0)+COUNTIF($M$3:M302,M302)-1</f>
        <v>300</v>
      </c>
      <c r="AA302" s="44">
        <v>300</v>
      </c>
      <c r="AB302" s="44">
        <f t="shared" si="103"/>
        <v>300</v>
      </c>
      <c r="AC302" s="44" t="str">
        <f t="shared" si="104"/>
        <v/>
      </c>
      <c r="AD302" s="44"/>
      <c r="AE302" s="44" t="str">
        <f t="shared" si="105"/>
        <v/>
      </c>
      <c r="AF302" s="44" t="str">
        <f t="shared" si="106"/>
        <v/>
      </c>
      <c r="AH302" s="44" t="str">
        <f t="shared" si="109"/>
        <v/>
      </c>
      <c r="AJ302" s="44" t="str">
        <f>IF('Birding Tally List'!E309="", "", 'Birding Tally List'!E309)</f>
        <v/>
      </c>
      <c r="AV302" s="93" t="str">
        <f>IF('Birding Tally List'!F309="", "", 'Birding Tally List'!F309)</f>
        <v/>
      </c>
      <c r="AW302" s="93" t="str">
        <f t="shared" si="107"/>
        <v/>
      </c>
      <c r="AX302" s="119" t="str">
        <f t="shared" si="110"/>
        <v/>
      </c>
      <c r="AY302" s="120" t="str">
        <f t="shared" si="111"/>
        <v/>
      </c>
      <c r="AZ302" s="120" t="str">
        <f t="shared" si="112"/>
        <v/>
      </c>
      <c r="BA302" s="120" t="str">
        <f t="shared" si="113"/>
        <v/>
      </c>
      <c r="BB302" s="120" t="str">
        <f t="shared" si="114"/>
        <v/>
      </c>
      <c r="BC302" s="120" t="str">
        <f t="shared" si="115"/>
        <v/>
      </c>
      <c r="BD302" s="120" t="str">
        <f t="shared" si="116"/>
        <v/>
      </c>
      <c r="BE302" s="129" t="str">
        <f t="shared" si="108"/>
        <v/>
      </c>
      <c r="BF302" s="120"/>
      <c r="BG302" s="129" t="str">
        <f>IFERROR(RANK(BE302,$BE$3:$BE$502,0)+COUNTIF($BE$3:BE302,BE302)-1, "")</f>
        <v/>
      </c>
    </row>
    <row r="303" spans="1:59" x14ac:dyDescent="0.25">
      <c r="A303" s="44">
        <v>301</v>
      </c>
      <c r="B303" s="32" t="str">
        <f>IF('Birding Tally List'!D310="", "", 'Birding Tally List'!D310)</f>
        <v/>
      </c>
      <c r="C303" s="45">
        <f>IF('Birding Tally List'!G310="", 0, 'Birding Tally List'!G310)</f>
        <v>0</v>
      </c>
      <c r="D303" s="46">
        <f>IF('Birding Tally List'!H310="", 0, 'Birding Tally List'!H310)</f>
        <v>0</v>
      </c>
      <c r="E303" s="46">
        <f>IF('Birding Tally List'!I310="", 0, 'Birding Tally List'!I310)</f>
        <v>0</v>
      </c>
      <c r="F303" s="46">
        <f>IF('Birding Tally List'!J310="", 0, 'Birding Tally List'!J310)</f>
        <v>0</v>
      </c>
      <c r="G303" s="46">
        <f>IF('Birding Tally List'!K310="", 0, 'Birding Tally List'!K310)</f>
        <v>0</v>
      </c>
      <c r="H303" s="46">
        <f>IF('Birding Tally List'!L310="", 0, 'Birding Tally List'!L310)</f>
        <v>0</v>
      </c>
      <c r="I303" s="47">
        <f>IF('Birding Tally List'!M310="", 0, 'Birding Tally List'!M310)</f>
        <v>0</v>
      </c>
      <c r="J303" s="48">
        <f t="shared" si="99"/>
        <v>0</v>
      </c>
      <c r="L303" s="49" t="str">
        <f t="shared" si="100"/>
        <v/>
      </c>
      <c r="M303" s="48">
        <f t="shared" si="101"/>
        <v>0</v>
      </c>
      <c r="W303" s="52" t="str">
        <f t="shared" si="102"/>
        <v/>
      </c>
      <c r="X303" s="53" t="str">
        <f t="shared" si="98"/>
        <v/>
      </c>
      <c r="Z303" s="54">
        <f>RANK(M303,$M$3:$M$502,0)+COUNTIF($M$3:M303,M303)-1</f>
        <v>301</v>
      </c>
      <c r="AA303" s="44">
        <v>301</v>
      </c>
      <c r="AB303" s="44">
        <f t="shared" si="103"/>
        <v>301</v>
      </c>
      <c r="AC303" s="44" t="str">
        <f t="shared" si="104"/>
        <v/>
      </c>
      <c r="AD303" s="44"/>
      <c r="AE303" s="44" t="str">
        <f t="shared" si="105"/>
        <v/>
      </c>
      <c r="AF303" s="44" t="str">
        <f t="shared" si="106"/>
        <v/>
      </c>
      <c r="AH303" s="44" t="str">
        <f t="shared" si="109"/>
        <v/>
      </c>
      <c r="AJ303" s="44" t="str">
        <f>IF('Birding Tally List'!E310="", "", 'Birding Tally List'!E310)</f>
        <v/>
      </c>
      <c r="AV303" s="93" t="str">
        <f>IF('Birding Tally List'!F310="", "", 'Birding Tally List'!F310)</f>
        <v/>
      </c>
      <c r="AW303" s="93" t="str">
        <f t="shared" si="107"/>
        <v/>
      </c>
      <c r="AX303" s="119" t="str">
        <f t="shared" si="110"/>
        <v/>
      </c>
      <c r="AY303" s="120" t="str">
        <f t="shared" si="111"/>
        <v/>
      </c>
      <c r="AZ303" s="120" t="str">
        <f t="shared" si="112"/>
        <v/>
      </c>
      <c r="BA303" s="120" t="str">
        <f t="shared" si="113"/>
        <v/>
      </c>
      <c r="BB303" s="120" t="str">
        <f t="shared" si="114"/>
        <v/>
      </c>
      <c r="BC303" s="120" t="str">
        <f t="shared" si="115"/>
        <v/>
      </c>
      <c r="BD303" s="120" t="str">
        <f t="shared" si="116"/>
        <v/>
      </c>
      <c r="BE303" s="129" t="str">
        <f t="shared" si="108"/>
        <v/>
      </c>
      <c r="BF303" s="120"/>
      <c r="BG303" s="129" t="str">
        <f>IFERROR(RANK(BE303,$BE$3:$BE$502,0)+COUNTIF($BE$3:BE303,BE303)-1, "")</f>
        <v/>
      </c>
    </row>
    <row r="304" spans="1:59" x14ac:dyDescent="0.25">
      <c r="A304" s="44">
        <v>302</v>
      </c>
      <c r="B304" s="32" t="str">
        <f>IF('Birding Tally List'!D311="", "", 'Birding Tally List'!D311)</f>
        <v/>
      </c>
      <c r="C304" s="45">
        <f>IF('Birding Tally List'!G311="", 0, 'Birding Tally List'!G311)</f>
        <v>0</v>
      </c>
      <c r="D304" s="46">
        <f>IF('Birding Tally List'!H311="", 0, 'Birding Tally List'!H311)</f>
        <v>0</v>
      </c>
      <c r="E304" s="46">
        <f>IF('Birding Tally List'!I311="", 0, 'Birding Tally List'!I311)</f>
        <v>0</v>
      </c>
      <c r="F304" s="46">
        <f>IF('Birding Tally List'!J311="", 0, 'Birding Tally List'!J311)</f>
        <v>0</v>
      </c>
      <c r="G304" s="46">
        <f>IF('Birding Tally List'!K311="", 0, 'Birding Tally List'!K311)</f>
        <v>0</v>
      </c>
      <c r="H304" s="46">
        <f>IF('Birding Tally List'!L311="", 0, 'Birding Tally List'!L311)</f>
        <v>0</v>
      </c>
      <c r="I304" s="47">
        <f>IF('Birding Tally List'!M311="", 0, 'Birding Tally List'!M311)</f>
        <v>0</v>
      </c>
      <c r="J304" s="48">
        <f t="shared" si="99"/>
        <v>0</v>
      </c>
      <c r="L304" s="49" t="str">
        <f t="shared" si="100"/>
        <v/>
      </c>
      <c r="M304" s="48">
        <f t="shared" si="101"/>
        <v>0</v>
      </c>
      <c r="W304" s="52" t="str">
        <f t="shared" si="102"/>
        <v/>
      </c>
      <c r="X304" s="53" t="str">
        <f t="shared" si="98"/>
        <v/>
      </c>
      <c r="Z304" s="54">
        <f>RANK(M304,$M$3:$M$502,0)+COUNTIF($M$3:M304,M304)-1</f>
        <v>302</v>
      </c>
      <c r="AA304" s="44">
        <v>302</v>
      </c>
      <c r="AB304" s="44">
        <f t="shared" si="103"/>
        <v>302</v>
      </c>
      <c r="AC304" s="44" t="str">
        <f t="shared" si="104"/>
        <v/>
      </c>
      <c r="AD304" s="44"/>
      <c r="AE304" s="44" t="str">
        <f t="shared" si="105"/>
        <v/>
      </c>
      <c r="AF304" s="44" t="str">
        <f t="shared" si="106"/>
        <v/>
      </c>
      <c r="AH304" s="44" t="str">
        <f t="shared" si="109"/>
        <v/>
      </c>
      <c r="AJ304" s="44" t="str">
        <f>IF('Birding Tally List'!E311="", "", 'Birding Tally List'!E311)</f>
        <v/>
      </c>
      <c r="AV304" s="93" t="str">
        <f>IF('Birding Tally List'!F311="", "", 'Birding Tally List'!F311)</f>
        <v/>
      </c>
      <c r="AW304" s="93" t="str">
        <f t="shared" si="107"/>
        <v/>
      </c>
      <c r="AX304" s="119" t="str">
        <f t="shared" si="110"/>
        <v/>
      </c>
      <c r="AY304" s="120" t="str">
        <f t="shared" si="111"/>
        <v/>
      </c>
      <c r="AZ304" s="120" t="str">
        <f t="shared" si="112"/>
        <v/>
      </c>
      <c r="BA304" s="120" t="str">
        <f t="shared" si="113"/>
        <v/>
      </c>
      <c r="BB304" s="120" t="str">
        <f t="shared" si="114"/>
        <v/>
      </c>
      <c r="BC304" s="120" t="str">
        <f t="shared" si="115"/>
        <v/>
      </c>
      <c r="BD304" s="120" t="str">
        <f t="shared" si="116"/>
        <v/>
      </c>
      <c r="BE304" s="129" t="str">
        <f t="shared" si="108"/>
        <v/>
      </c>
      <c r="BF304" s="120"/>
      <c r="BG304" s="129" t="str">
        <f>IFERROR(RANK(BE304,$BE$3:$BE$502,0)+COUNTIF($BE$3:BE304,BE304)-1, "")</f>
        <v/>
      </c>
    </row>
    <row r="305" spans="1:59" x14ac:dyDescent="0.25">
      <c r="A305" s="44">
        <v>303</v>
      </c>
      <c r="B305" s="32" t="str">
        <f>IF('Birding Tally List'!D312="", "", 'Birding Tally List'!D312)</f>
        <v/>
      </c>
      <c r="C305" s="45">
        <f>IF('Birding Tally List'!G312="", 0, 'Birding Tally List'!G312)</f>
        <v>0</v>
      </c>
      <c r="D305" s="46">
        <f>IF('Birding Tally List'!H312="", 0, 'Birding Tally List'!H312)</f>
        <v>0</v>
      </c>
      <c r="E305" s="46">
        <f>IF('Birding Tally List'!I312="", 0, 'Birding Tally List'!I312)</f>
        <v>0</v>
      </c>
      <c r="F305" s="46">
        <f>IF('Birding Tally List'!J312="", 0, 'Birding Tally List'!J312)</f>
        <v>0</v>
      </c>
      <c r="G305" s="46">
        <f>IF('Birding Tally List'!K312="", 0, 'Birding Tally List'!K312)</f>
        <v>0</v>
      </c>
      <c r="H305" s="46">
        <f>IF('Birding Tally List'!L312="", 0, 'Birding Tally List'!L312)</f>
        <v>0</v>
      </c>
      <c r="I305" s="47">
        <f>IF('Birding Tally List'!M312="", 0, 'Birding Tally List'!M312)</f>
        <v>0</v>
      </c>
      <c r="J305" s="48">
        <f t="shared" si="99"/>
        <v>0</v>
      </c>
      <c r="L305" s="49" t="str">
        <f t="shared" si="100"/>
        <v/>
      </c>
      <c r="M305" s="48">
        <f t="shared" si="101"/>
        <v>0</v>
      </c>
      <c r="W305" s="52" t="str">
        <f t="shared" si="102"/>
        <v/>
      </c>
      <c r="X305" s="53" t="str">
        <f t="shared" si="98"/>
        <v/>
      </c>
      <c r="Z305" s="54">
        <f>RANK(M305,$M$3:$M$502,0)+COUNTIF($M$3:M305,M305)-1</f>
        <v>303</v>
      </c>
      <c r="AA305" s="44">
        <v>303</v>
      </c>
      <c r="AB305" s="44">
        <f t="shared" si="103"/>
        <v>303</v>
      </c>
      <c r="AC305" s="44" t="str">
        <f t="shared" si="104"/>
        <v/>
      </c>
      <c r="AD305" s="44"/>
      <c r="AE305" s="44" t="str">
        <f t="shared" si="105"/>
        <v/>
      </c>
      <c r="AF305" s="44" t="str">
        <f t="shared" si="106"/>
        <v/>
      </c>
      <c r="AH305" s="44" t="str">
        <f t="shared" si="109"/>
        <v/>
      </c>
      <c r="AJ305" s="44" t="str">
        <f>IF('Birding Tally List'!E312="", "", 'Birding Tally List'!E312)</f>
        <v/>
      </c>
      <c r="AV305" s="93" t="str">
        <f>IF('Birding Tally List'!F312="", "", 'Birding Tally List'!F312)</f>
        <v/>
      </c>
      <c r="AW305" s="93" t="str">
        <f t="shared" si="107"/>
        <v/>
      </c>
      <c r="AX305" s="119" t="str">
        <f t="shared" si="110"/>
        <v/>
      </c>
      <c r="AY305" s="120" t="str">
        <f t="shared" si="111"/>
        <v/>
      </c>
      <c r="AZ305" s="120" t="str">
        <f t="shared" si="112"/>
        <v/>
      </c>
      <c r="BA305" s="120" t="str">
        <f t="shared" si="113"/>
        <v/>
      </c>
      <c r="BB305" s="120" t="str">
        <f t="shared" si="114"/>
        <v/>
      </c>
      <c r="BC305" s="120" t="str">
        <f t="shared" si="115"/>
        <v/>
      </c>
      <c r="BD305" s="120" t="str">
        <f t="shared" si="116"/>
        <v/>
      </c>
      <c r="BE305" s="129" t="str">
        <f t="shared" si="108"/>
        <v/>
      </c>
      <c r="BF305" s="120"/>
      <c r="BG305" s="129" t="str">
        <f>IFERROR(RANK(BE305,$BE$3:$BE$502,0)+COUNTIF($BE$3:BE305,BE305)-1, "")</f>
        <v/>
      </c>
    </row>
    <row r="306" spans="1:59" x14ac:dyDescent="0.25">
      <c r="A306" s="44">
        <v>304</v>
      </c>
      <c r="B306" s="32" t="str">
        <f>IF('Birding Tally List'!D313="", "", 'Birding Tally List'!D313)</f>
        <v/>
      </c>
      <c r="C306" s="45">
        <f>IF('Birding Tally List'!G313="", 0, 'Birding Tally List'!G313)</f>
        <v>0</v>
      </c>
      <c r="D306" s="46">
        <f>IF('Birding Tally List'!H313="", 0, 'Birding Tally List'!H313)</f>
        <v>0</v>
      </c>
      <c r="E306" s="46">
        <f>IF('Birding Tally List'!I313="", 0, 'Birding Tally List'!I313)</f>
        <v>0</v>
      </c>
      <c r="F306" s="46">
        <f>IF('Birding Tally List'!J313="", 0, 'Birding Tally List'!J313)</f>
        <v>0</v>
      </c>
      <c r="G306" s="46">
        <f>IF('Birding Tally List'!K313="", 0, 'Birding Tally List'!K313)</f>
        <v>0</v>
      </c>
      <c r="H306" s="46">
        <f>IF('Birding Tally List'!L313="", 0, 'Birding Tally List'!L313)</f>
        <v>0</v>
      </c>
      <c r="I306" s="47">
        <f>IF('Birding Tally List'!M313="", 0, 'Birding Tally List'!M313)</f>
        <v>0</v>
      </c>
      <c r="J306" s="48">
        <f t="shared" si="99"/>
        <v>0</v>
      </c>
      <c r="L306" s="49" t="str">
        <f t="shared" si="100"/>
        <v/>
      </c>
      <c r="M306" s="48">
        <f t="shared" si="101"/>
        <v>0</v>
      </c>
      <c r="W306" s="52" t="str">
        <f t="shared" si="102"/>
        <v/>
      </c>
      <c r="X306" s="53" t="str">
        <f t="shared" si="98"/>
        <v/>
      </c>
      <c r="Z306" s="54">
        <f>RANK(M306,$M$3:$M$502,0)+COUNTIF($M$3:M306,M306)-1</f>
        <v>304</v>
      </c>
      <c r="AA306" s="44">
        <v>304</v>
      </c>
      <c r="AB306" s="44">
        <f t="shared" si="103"/>
        <v>304</v>
      </c>
      <c r="AC306" s="44" t="str">
        <f t="shared" si="104"/>
        <v/>
      </c>
      <c r="AD306" s="44"/>
      <c r="AE306" s="44" t="str">
        <f t="shared" si="105"/>
        <v/>
      </c>
      <c r="AF306" s="44" t="str">
        <f t="shared" si="106"/>
        <v/>
      </c>
      <c r="AH306" s="44" t="str">
        <f t="shared" si="109"/>
        <v/>
      </c>
      <c r="AJ306" s="44" t="str">
        <f>IF('Birding Tally List'!E313="", "", 'Birding Tally List'!E313)</f>
        <v/>
      </c>
      <c r="AV306" s="93" t="str">
        <f>IF('Birding Tally List'!F313="", "", 'Birding Tally List'!F313)</f>
        <v/>
      </c>
      <c r="AW306" s="93" t="str">
        <f t="shared" si="107"/>
        <v/>
      </c>
      <c r="AX306" s="119" t="str">
        <f t="shared" si="110"/>
        <v/>
      </c>
      <c r="AY306" s="120" t="str">
        <f t="shared" si="111"/>
        <v/>
      </c>
      <c r="AZ306" s="120" t="str">
        <f t="shared" si="112"/>
        <v/>
      </c>
      <c r="BA306" s="120" t="str">
        <f t="shared" si="113"/>
        <v/>
      </c>
      <c r="BB306" s="120" t="str">
        <f t="shared" si="114"/>
        <v/>
      </c>
      <c r="BC306" s="120" t="str">
        <f t="shared" si="115"/>
        <v/>
      </c>
      <c r="BD306" s="120" t="str">
        <f t="shared" si="116"/>
        <v/>
      </c>
      <c r="BE306" s="129" t="str">
        <f t="shared" si="108"/>
        <v/>
      </c>
      <c r="BF306" s="120"/>
      <c r="BG306" s="129" t="str">
        <f>IFERROR(RANK(BE306,$BE$3:$BE$502,0)+COUNTIF($BE$3:BE306,BE306)-1, "")</f>
        <v/>
      </c>
    </row>
    <row r="307" spans="1:59" x14ac:dyDescent="0.25">
      <c r="A307" s="44">
        <v>305</v>
      </c>
      <c r="B307" s="32" t="str">
        <f>IF('Birding Tally List'!D314="", "", 'Birding Tally List'!D314)</f>
        <v/>
      </c>
      <c r="C307" s="45">
        <f>IF('Birding Tally List'!G314="", 0, 'Birding Tally List'!G314)</f>
        <v>0</v>
      </c>
      <c r="D307" s="46">
        <f>IF('Birding Tally List'!H314="", 0, 'Birding Tally List'!H314)</f>
        <v>0</v>
      </c>
      <c r="E307" s="46">
        <f>IF('Birding Tally List'!I314="", 0, 'Birding Tally List'!I314)</f>
        <v>0</v>
      </c>
      <c r="F307" s="46">
        <f>IF('Birding Tally List'!J314="", 0, 'Birding Tally List'!J314)</f>
        <v>0</v>
      </c>
      <c r="G307" s="46">
        <f>IF('Birding Tally List'!K314="", 0, 'Birding Tally List'!K314)</f>
        <v>0</v>
      </c>
      <c r="H307" s="46">
        <f>IF('Birding Tally List'!L314="", 0, 'Birding Tally List'!L314)</f>
        <v>0</v>
      </c>
      <c r="I307" s="47">
        <f>IF('Birding Tally List'!M314="", 0, 'Birding Tally List'!M314)</f>
        <v>0</v>
      </c>
      <c r="J307" s="48">
        <f t="shared" si="99"/>
        <v>0</v>
      </c>
      <c r="L307" s="49" t="str">
        <f t="shared" si="100"/>
        <v/>
      </c>
      <c r="M307" s="48">
        <f t="shared" si="101"/>
        <v>0</v>
      </c>
      <c r="W307" s="52" t="str">
        <f t="shared" si="102"/>
        <v/>
      </c>
      <c r="X307" s="53" t="str">
        <f t="shared" si="98"/>
        <v/>
      </c>
      <c r="Z307" s="54">
        <f>RANK(M307,$M$3:$M$502,0)+COUNTIF($M$3:M307,M307)-1</f>
        <v>305</v>
      </c>
      <c r="AA307" s="44">
        <v>305</v>
      </c>
      <c r="AB307" s="44">
        <f t="shared" si="103"/>
        <v>305</v>
      </c>
      <c r="AC307" s="44" t="str">
        <f t="shared" si="104"/>
        <v/>
      </c>
      <c r="AD307" s="44"/>
      <c r="AE307" s="44" t="str">
        <f t="shared" si="105"/>
        <v/>
      </c>
      <c r="AF307" s="44" t="str">
        <f t="shared" si="106"/>
        <v/>
      </c>
      <c r="AH307" s="44" t="str">
        <f t="shared" si="109"/>
        <v/>
      </c>
      <c r="AJ307" s="44" t="str">
        <f>IF('Birding Tally List'!E314="", "", 'Birding Tally List'!E314)</f>
        <v/>
      </c>
      <c r="AV307" s="93" t="str">
        <f>IF('Birding Tally List'!F314="", "", 'Birding Tally List'!F314)</f>
        <v/>
      </c>
      <c r="AW307" s="93" t="str">
        <f t="shared" si="107"/>
        <v/>
      </c>
      <c r="AX307" s="119" t="str">
        <f t="shared" si="110"/>
        <v/>
      </c>
      <c r="AY307" s="120" t="str">
        <f t="shared" si="111"/>
        <v/>
      </c>
      <c r="AZ307" s="120" t="str">
        <f t="shared" si="112"/>
        <v/>
      </c>
      <c r="BA307" s="120" t="str">
        <f t="shared" si="113"/>
        <v/>
      </c>
      <c r="BB307" s="120" t="str">
        <f t="shared" si="114"/>
        <v/>
      </c>
      <c r="BC307" s="120" t="str">
        <f t="shared" si="115"/>
        <v/>
      </c>
      <c r="BD307" s="120" t="str">
        <f t="shared" si="116"/>
        <v/>
      </c>
      <c r="BE307" s="129" t="str">
        <f t="shared" si="108"/>
        <v/>
      </c>
      <c r="BF307" s="120"/>
      <c r="BG307" s="129" t="str">
        <f>IFERROR(RANK(BE307,$BE$3:$BE$502,0)+COUNTIF($BE$3:BE307,BE307)-1, "")</f>
        <v/>
      </c>
    </row>
    <row r="308" spans="1:59" x14ac:dyDescent="0.25">
      <c r="A308" s="44">
        <v>306</v>
      </c>
      <c r="B308" s="32" t="str">
        <f>IF('Birding Tally List'!D315="", "", 'Birding Tally List'!D315)</f>
        <v/>
      </c>
      <c r="C308" s="45">
        <f>IF('Birding Tally List'!G315="", 0, 'Birding Tally List'!G315)</f>
        <v>0</v>
      </c>
      <c r="D308" s="46">
        <f>IF('Birding Tally List'!H315="", 0, 'Birding Tally List'!H315)</f>
        <v>0</v>
      </c>
      <c r="E308" s="46">
        <f>IF('Birding Tally List'!I315="", 0, 'Birding Tally List'!I315)</f>
        <v>0</v>
      </c>
      <c r="F308" s="46">
        <f>IF('Birding Tally List'!J315="", 0, 'Birding Tally List'!J315)</f>
        <v>0</v>
      </c>
      <c r="G308" s="46">
        <f>IF('Birding Tally List'!K315="", 0, 'Birding Tally List'!K315)</f>
        <v>0</v>
      </c>
      <c r="H308" s="46">
        <f>IF('Birding Tally List'!L315="", 0, 'Birding Tally List'!L315)</f>
        <v>0</v>
      </c>
      <c r="I308" s="47">
        <f>IF('Birding Tally List'!M315="", 0, 'Birding Tally List'!M315)</f>
        <v>0</v>
      </c>
      <c r="J308" s="48">
        <f t="shared" si="99"/>
        <v>0</v>
      </c>
      <c r="L308" s="49" t="str">
        <f t="shared" si="100"/>
        <v/>
      </c>
      <c r="M308" s="48">
        <f t="shared" si="101"/>
        <v>0</v>
      </c>
      <c r="W308" s="52" t="str">
        <f t="shared" si="102"/>
        <v/>
      </c>
      <c r="X308" s="53" t="str">
        <f t="shared" si="98"/>
        <v/>
      </c>
      <c r="Z308" s="54">
        <f>RANK(M308,$M$3:$M$502,0)+COUNTIF($M$3:M308,M308)-1</f>
        <v>306</v>
      </c>
      <c r="AA308" s="44">
        <v>306</v>
      </c>
      <c r="AB308" s="44">
        <f t="shared" si="103"/>
        <v>306</v>
      </c>
      <c r="AC308" s="44" t="str">
        <f t="shared" si="104"/>
        <v/>
      </c>
      <c r="AD308" s="44"/>
      <c r="AE308" s="44" t="str">
        <f t="shared" si="105"/>
        <v/>
      </c>
      <c r="AF308" s="44" t="str">
        <f t="shared" si="106"/>
        <v/>
      </c>
      <c r="AH308" s="44" t="str">
        <f t="shared" si="109"/>
        <v/>
      </c>
      <c r="AJ308" s="44" t="str">
        <f>IF('Birding Tally List'!E315="", "", 'Birding Tally List'!E315)</f>
        <v/>
      </c>
      <c r="AV308" s="93" t="str">
        <f>IF('Birding Tally List'!F315="", "", 'Birding Tally List'!F315)</f>
        <v/>
      </c>
      <c r="AW308" s="93" t="str">
        <f t="shared" si="107"/>
        <v/>
      </c>
      <c r="AX308" s="119" t="str">
        <f t="shared" si="110"/>
        <v/>
      </c>
      <c r="AY308" s="120" t="str">
        <f t="shared" si="111"/>
        <v/>
      </c>
      <c r="AZ308" s="120" t="str">
        <f t="shared" si="112"/>
        <v/>
      </c>
      <c r="BA308" s="120" t="str">
        <f t="shared" si="113"/>
        <v/>
      </c>
      <c r="BB308" s="120" t="str">
        <f t="shared" si="114"/>
        <v/>
      </c>
      <c r="BC308" s="120" t="str">
        <f t="shared" si="115"/>
        <v/>
      </c>
      <c r="BD308" s="120" t="str">
        <f t="shared" si="116"/>
        <v/>
      </c>
      <c r="BE308" s="129" t="str">
        <f t="shared" si="108"/>
        <v/>
      </c>
      <c r="BF308" s="120"/>
      <c r="BG308" s="129" t="str">
        <f>IFERROR(RANK(BE308,$BE$3:$BE$502,0)+COUNTIF($BE$3:BE308,BE308)-1, "")</f>
        <v/>
      </c>
    </row>
    <row r="309" spans="1:59" x14ac:dyDescent="0.25">
      <c r="A309" s="44">
        <v>307</v>
      </c>
      <c r="B309" s="32" t="str">
        <f>IF('Birding Tally List'!D316="", "", 'Birding Tally List'!D316)</f>
        <v/>
      </c>
      <c r="C309" s="45">
        <f>IF('Birding Tally List'!G316="", 0, 'Birding Tally List'!G316)</f>
        <v>0</v>
      </c>
      <c r="D309" s="46">
        <f>IF('Birding Tally List'!H316="", 0, 'Birding Tally List'!H316)</f>
        <v>0</v>
      </c>
      <c r="E309" s="46">
        <f>IF('Birding Tally List'!I316="", 0, 'Birding Tally List'!I316)</f>
        <v>0</v>
      </c>
      <c r="F309" s="46">
        <f>IF('Birding Tally List'!J316="", 0, 'Birding Tally List'!J316)</f>
        <v>0</v>
      </c>
      <c r="G309" s="46">
        <f>IF('Birding Tally List'!K316="", 0, 'Birding Tally List'!K316)</f>
        <v>0</v>
      </c>
      <c r="H309" s="46">
        <f>IF('Birding Tally List'!L316="", 0, 'Birding Tally List'!L316)</f>
        <v>0</v>
      </c>
      <c r="I309" s="47">
        <f>IF('Birding Tally List'!M316="", 0, 'Birding Tally List'!M316)</f>
        <v>0</v>
      </c>
      <c r="J309" s="48">
        <f t="shared" si="99"/>
        <v>0</v>
      </c>
      <c r="L309" s="49" t="str">
        <f t="shared" si="100"/>
        <v/>
      </c>
      <c r="M309" s="48">
        <f t="shared" si="101"/>
        <v>0</v>
      </c>
      <c r="W309" s="52" t="str">
        <f t="shared" si="102"/>
        <v/>
      </c>
      <c r="X309" s="53" t="str">
        <f t="shared" si="98"/>
        <v/>
      </c>
      <c r="Z309" s="54">
        <f>RANK(M309,$M$3:$M$502,0)+COUNTIF($M$3:M309,M309)-1</f>
        <v>307</v>
      </c>
      <c r="AA309" s="44">
        <v>307</v>
      </c>
      <c r="AB309" s="44">
        <f t="shared" si="103"/>
        <v>307</v>
      </c>
      <c r="AC309" s="44" t="str">
        <f t="shared" si="104"/>
        <v/>
      </c>
      <c r="AD309" s="44"/>
      <c r="AE309" s="44" t="str">
        <f t="shared" si="105"/>
        <v/>
      </c>
      <c r="AF309" s="44" t="str">
        <f t="shared" si="106"/>
        <v/>
      </c>
      <c r="AH309" s="44" t="str">
        <f t="shared" si="109"/>
        <v/>
      </c>
      <c r="AJ309" s="44" t="str">
        <f>IF('Birding Tally List'!E316="", "", 'Birding Tally List'!E316)</f>
        <v/>
      </c>
      <c r="AV309" s="93" t="str">
        <f>IF('Birding Tally List'!F316="", "", 'Birding Tally List'!F316)</f>
        <v/>
      </c>
      <c r="AW309" s="93" t="str">
        <f t="shared" si="107"/>
        <v/>
      </c>
      <c r="AX309" s="119" t="str">
        <f t="shared" si="110"/>
        <v/>
      </c>
      <c r="AY309" s="120" t="str">
        <f t="shared" si="111"/>
        <v/>
      </c>
      <c r="AZ309" s="120" t="str">
        <f t="shared" si="112"/>
        <v/>
      </c>
      <c r="BA309" s="120" t="str">
        <f t="shared" si="113"/>
        <v/>
      </c>
      <c r="BB309" s="120" t="str">
        <f t="shared" si="114"/>
        <v/>
      </c>
      <c r="BC309" s="120" t="str">
        <f t="shared" si="115"/>
        <v/>
      </c>
      <c r="BD309" s="120" t="str">
        <f t="shared" si="116"/>
        <v/>
      </c>
      <c r="BE309" s="129" t="str">
        <f t="shared" si="108"/>
        <v/>
      </c>
      <c r="BF309" s="120"/>
      <c r="BG309" s="129" t="str">
        <f>IFERROR(RANK(BE309,$BE$3:$BE$502,0)+COUNTIF($BE$3:BE309,BE309)-1, "")</f>
        <v/>
      </c>
    </row>
    <row r="310" spans="1:59" x14ac:dyDescent="0.25">
      <c r="A310" s="44">
        <v>308</v>
      </c>
      <c r="B310" s="32" t="str">
        <f>IF('Birding Tally List'!D317="", "", 'Birding Tally List'!D317)</f>
        <v/>
      </c>
      <c r="C310" s="45">
        <f>IF('Birding Tally List'!G317="", 0, 'Birding Tally List'!G317)</f>
        <v>0</v>
      </c>
      <c r="D310" s="46">
        <f>IF('Birding Tally List'!H317="", 0, 'Birding Tally List'!H317)</f>
        <v>0</v>
      </c>
      <c r="E310" s="46">
        <f>IF('Birding Tally List'!I317="", 0, 'Birding Tally List'!I317)</f>
        <v>0</v>
      </c>
      <c r="F310" s="46">
        <f>IF('Birding Tally List'!J317="", 0, 'Birding Tally List'!J317)</f>
        <v>0</v>
      </c>
      <c r="G310" s="46">
        <f>IF('Birding Tally List'!K317="", 0, 'Birding Tally List'!K317)</f>
        <v>0</v>
      </c>
      <c r="H310" s="46">
        <f>IF('Birding Tally List'!L317="", 0, 'Birding Tally List'!L317)</f>
        <v>0</v>
      </c>
      <c r="I310" s="47">
        <f>IF('Birding Tally List'!M317="", 0, 'Birding Tally List'!M317)</f>
        <v>0</v>
      </c>
      <c r="J310" s="48">
        <f t="shared" si="99"/>
        <v>0</v>
      </c>
      <c r="L310" s="49" t="str">
        <f t="shared" si="100"/>
        <v/>
      </c>
      <c r="M310" s="48">
        <f t="shared" si="101"/>
        <v>0</v>
      </c>
      <c r="W310" s="52" t="str">
        <f t="shared" si="102"/>
        <v/>
      </c>
      <c r="X310" s="53" t="str">
        <f t="shared" si="98"/>
        <v/>
      </c>
      <c r="Z310" s="54">
        <f>RANK(M310,$M$3:$M$502,0)+COUNTIF($M$3:M310,M310)-1</f>
        <v>308</v>
      </c>
      <c r="AA310" s="44">
        <v>308</v>
      </c>
      <c r="AB310" s="44">
        <f t="shared" si="103"/>
        <v>308</v>
      </c>
      <c r="AC310" s="44" t="str">
        <f t="shared" si="104"/>
        <v/>
      </c>
      <c r="AD310" s="44"/>
      <c r="AE310" s="44" t="str">
        <f t="shared" si="105"/>
        <v/>
      </c>
      <c r="AF310" s="44" t="str">
        <f t="shared" si="106"/>
        <v/>
      </c>
      <c r="AH310" s="44" t="str">
        <f t="shared" si="109"/>
        <v/>
      </c>
      <c r="AJ310" s="44" t="str">
        <f>IF('Birding Tally List'!E317="", "", 'Birding Tally List'!E317)</f>
        <v/>
      </c>
      <c r="AV310" s="93" t="str">
        <f>IF('Birding Tally List'!F317="", "", 'Birding Tally List'!F317)</f>
        <v/>
      </c>
      <c r="AW310" s="93" t="str">
        <f t="shared" si="107"/>
        <v/>
      </c>
      <c r="AX310" s="119" t="str">
        <f t="shared" si="110"/>
        <v/>
      </c>
      <c r="AY310" s="120" t="str">
        <f t="shared" si="111"/>
        <v/>
      </c>
      <c r="AZ310" s="120" t="str">
        <f t="shared" si="112"/>
        <v/>
      </c>
      <c r="BA310" s="120" t="str">
        <f t="shared" si="113"/>
        <v/>
      </c>
      <c r="BB310" s="120" t="str">
        <f t="shared" si="114"/>
        <v/>
      </c>
      <c r="BC310" s="120" t="str">
        <f t="shared" si="115"/>
        <v/>
      </c>
      <c r="BD310" s="120" t="str">
        <f t="shared" si="116"/>
        <v/>
      </c>
      <c r="BE310" s="129" t="str">
        <f t="shared" si="108"/>
        <v/>
      </c>
      <c r="BF310" s="120"/>
      <c r="BG310" s="129" t="str">
        <f>IFERROR(RANK(BE310,$BE$3:$BE$502,0)+COUNTIF($BE$3:BE310,BE310)-1, "")</f>
        <v/>
      </c>
    </row>
    <row r="311" spans="1:59" x14ac:dyDescent="0.25">
      <c r="A311" s="44">
        <v>309</v>
      </c>
      <c r="B311" s="32" t="str">
        <f>IF('Birding Tally List'!D318="", "", 'Birding Tally List'!D318)</f>
        <v/>
      </c>
      <c r="C311" s="45">
        <f>IF('Birding Tally List'!G318="", 0, 'Birding Tally List'!G318)</f>
        <v>0</v>
      </c>
      <c r="D311" s="46">
        <f>IF('Birding Tally List'!H318="", 0, 'Birding Tally List'!H318)</f>
        <v>0</v>
      </c>
      <c r="E311" s="46">
        <f>IF('Birding Tally List'!I318="", 0, 'Birding Tally List'!I318)</f>
        <v>0</v>
      </c>
      <c r="F311" s="46">
        <f>IF('Birding Tally List'!J318="", 0, 'Birding Tally List'!J318)</f>
        <v>0</v>
      </c>
      <c r="G311" s="46">
        <f>IF('Birding Tally List'!K318="", 0, 'Birding Tally List'!K318)</f>
        <v>0</v>
      </c>
      <c r="H311" s="46">
        <f>IF('Birding Tally List'!L318="", 0, 'Birding Tally List'!L318)</f>
        <v>0</v>
      </c>
      <c r="I311" s="47">
        <f>IF('Birding Tally List'!M318="", 0, 'Birding Tally List'!M318)</f>
        <v>0</v>
      </c>
      <c r="J311" s="48">
        <f t="shared" si="99"/>
        <v>0</v>
      </c>
      <c r="L311" s="49" t="str">
        <f t="shared" si="100"/>
        <v/>
      </c>
      <c r="M311" s="48">
        <f t="shared" si="101"/>
        <v>0</v>
      </c>
      <c r="W311" s="52" t="str">
        <f t="shared" si="102"/>
        <v/>
      </c>
      <c r="X311" s="53" t="str">
        <f t="shared" si="98"/>
        <v/>
      </c>
      <c r="Z311" s="54">
        <f>RANK(M311,$M$3:$M$502,0)+COUNTIF($M$3:M311,M311)-1</f>
        <v>309</v>
      </c>
      <c r="AA311" s="44">
        <v>309</v>
      </c>
      <c r="AB311" s="44">
        <f t="shared" si="103"/>
        <v>309</v>
      </c>
      <c r="AC311" s="44" t="str">
        <f t="shared" si="104"/>
        <v/>
      </c>
      <c r="AD311" s="44"/>
      <c r="AE311" s="44" t="str">
        <f t="shared" si="105"/>
        <v/>
      </c>
      <c r="AF311" s="44" t="str">
        <f t="shared" si="106"/>
        <v/>
      </c>
      <c r="AH311" s="44" t="str">
        <f t="shared" si="109"/>
        <v/>
      </c>
      <c r="AJ311" s="44" t="str">
        <f>IF('Birding Tally List'!E318="", "", 'Birding Tally List'!E318)</f>
        <v/>
      </c>
      <c r="AV311" s="93" t="str">
        <f>IF('Birding Tally List'!F318="", "", 'Birding Tally List'!F318)</f>
        <v/>
      </c>
      <c r="AW311" s="93" t="str">
        <f t="shared" si="107"/>
        <v/>
      </c>
      <c r="AX311" s="119" t="str">
        <f t="shared" si="110"/>
        <v/>
      </c>
      <c r="AY311" s="120" t="str">
        <f t="shared" si="111"/>
        <v/>
      </c>
      <c r="AZ311" s="120" t="str">
        <f t="shared" si="112"/>
        <v/>
      </c>
      <c r="BA311" s="120" t="str">
        <f t="shared" si="113"/>
        <v/>
      </c>
      <c r="BB311" s="120" t="str">
        <f t="shared" si="114"/>
        <v/>
      </c>
      <c r="BC311" s="120" t="str">
        <f t="shared" si="115"/>
        <v/>
      </c>
      <c r="BD311" s="120" t="str">
        <f t="shared" si="116"/>
        <v/>
      </c>
      <c r="BE311" s="129" t="str">
        <f t="shared" si="108"/>
        <v/>
      </c>
      <c r="BF311" s="120"/>
      <c r="BG311" s="129" t="str">
        <f>IFERROR(RANK(BE311,$BE$3:$BE$502,0)+COUNTIF($BE$3:BE311,BE311)-1, "")</f>
        <v/>
      </c>
    </row>
    <row r="312" spans="1:59" x14ac:dyDescent="0.25">
      <c r="A312" s="44">
        <v>310</v>
      </c>
      <c r="B312" s="32" t="str">
        <f>IF('Birding Tally List'!D319="", "", 'Birding Tally List'!D319)</f>
        <v/>
      </c>
      <c r="C312" s="45">
        <f>IF('Birding Tally List'!G319="", 0, 'Birding Tally List'!G319)</f>
        <v>0</v>
      </c>
      <c r="D312" s="46">
        <f>IF('Birding Tally List'!H319="", 0, 'Birding Tally List'!H319)</f>
        <v>0</v>
      </c>
      <c r="E312" s="46">
        <f>IF('Birding Tally List'!I319="", 0, 'Birding Tally List'!I319)</f>
        <v>0</v>
      </c>
      <c r="F312" s="46">
        <f>IF('Birding Tally List'!J319="", 0, 'Birding Tally List'!J319)</f>
        <v>0</v>
      </c>
      <c r="G312" s="46">
        <f>IF('Birding Tally List'!K319="", 0, 'Birding Tally List'!K319)</f>
        <v>0</v>
      </c>
      <c r="H312" s="46">
        <f>IF('Birding Tally List'!L319="", 0, 'Birding Tally List'!L319)</f>
        <v>0</v>
      </c>
      <c r="I312" s="47">
        <f>IF('Birding Tally List'!M319="", 0, 'Birding Tally List'!M319)</f>
        <v>0</v>
      </c>
      <c r="J312" s="48">
        <f t="shared" si="99"/>
        <v>0</v>
      </c>
      <c r="L312" s="49" t="str">
        <f t="shared" si="100"/>
        <v/>
      </c>
      <c r="M312" s="48">
        <f t="shared" si="101"/>
        <v>0</v>
      </c>
      <c r="W312" s="52" t="str">
        <f t="shared" si="102"/>
        <v/>
      </c>
      <c r="X312" s="53" t="str">
        <f t="shared" si="98"/>
        <v/>
      </c>
      <c r="Z312" s="54">
        <f>RANK(M312,$M$3:$M$502,0)+COUNTIF($M$3:M312,M312)-1</f>
        <v>310</v>
      </c>
      <c r="AA312" s="44">
        <v>310</v>
      </c>
      <c r="AB312" s="44">
        <f t="shared" si="103"/>
        <v>310</v>
      </c>
      <c r="AC312" s="44" t="str">
        <f t="shared" si="104"/>
        <v/>
      </c>
      <c r="AD312" s="44"/>
      <c r="AE312" s="44" t="str">
        <f t="shared" si="105"/>
        <v/>
      </c>
      <c r="AF312" s="44" t="str">
        <f t="shared" si="106"/>
        <v/>
      </c>
      <c r="AH312" s="44" t="str">
        <f t="shared" si="109"/>
        <v/>
      </c>
      <c r="AJ312" s="44" t="str">
        <f>IF('Birding Tally List'!E319="", "", 'Birding Tally List'!E319)</f>
        <v/>
      </c>
      <c r="AV312" s="93" t="str">
        <f>IF('Birding Tally List'!F319="", "", 'Birding Tally List'!F319)</f>
        <v/>
      </c>
      <c r="AW312" s="93" t="str">
        <f t="shared" si="107"/>
        <v/>
      </c>
      <c r="AX312" s="119" t="str">
        <f t="shared" si="110"/>
        <v/>
      </c>
      <c r="AY312" s="120" t="str">
        <f t="shared" si="111"/>
        <v/>
      </c>
      <c r="AZ312" s="120" t="str">
        <f t="shared" si="112"/>
        <v/>
      </c>
      <c r="BA312" s="120" t="str">
        <f t="shared" si="113"/>
        <v/>
      </c>
      <c r="BB312" s="120" t="str">
        <f t="shared" si="114"/>
        <v/>
      </c>
      <c r="BC312" s="120" t="str">
        <f t="shared" si="115"/>
        <v/>
      </c>
      <c r="BD312" s="120" t="str">
        <f t="shared" si="116"/>
        <v/>
      </c>
      <c r="BE312" s="129" t="str">
        <f t="shared" si="108"/>
        <v/>
      </c>
      <c r="BF312" s="120"/>
      <c r="BG312" s="129" t="str">
        <f>IFERROR(RANK(BE312,$BE$3:$BE$502,0)+COUNTIF($BE$3:BE312,BE312)-1, "")</f>
        <v/>
      </c>
    </row>
    <row r="313" spans="1:59" x14ac:dyDescent="0.25">
      <c r="A313" s="44">
        <v>311</v>
      </c>
      <c r="B313" s="32" t="str">
        <f>IF('Birding Tally List'!D320="", "", 'Birding Tally List'!D320)</f>
        <v/>
      </c>
      <c r="C313" s="45">
        <f>IF('Birding Tally List'!G320="", 0, 'Birding Tally List'!G320)</f>
        <v>0</v>
      </c>
      <c r="D313" s="46">
        <f>IF('Birding Tally List'!H320="", 0, 'Birding Tally List'!H320)</f>
        <v>0</v>
      </c>
      <c r="E313" s="46">
        <f>IF('Birding Tally List'!I320="", 0, 'Birding Tally List'!I320)</f>
        <v>0</v>
      </c>
      <c r="F313" s="46">
        <f>IF('Birding Tally List'!J320="", 0, 'Birding Tally List'!J320)</f>
        <v>0</v>
      </c>
      <c r="G313" s="46">
        <f>IF('Birding Tally List'!K320="", 0, 'Birding Tally List'!K320)</f>
        <v>0</v>
      </c>
      <c r="H313" s="46">
        <f>IF('Birding Tally List'!L320="", 0, 'Birding Tally List'!L320)</f>
        <v>0</v>
      </c>
      <c r="I313" s="47">
        <f>IF('Birding Tally List'!M320="", 0, 'Birding Tally List'!M320)</f>
        <v>0</v>
      </c>
      <c r="J313" s="48">
        <f t="shared" si="99"/>
        <v>0</v>
      </c>
      <c r="L313" s="49" t="str">
        <f t="shared" si="100"/>
        <v/>
      </c>
      <c r="M313" s="48">
        <f t="shared" si="101"/>
        <v>0</v>
      </c>
      <c r="W313" s="52" t="str">
        <f t="shared" si="102"/>
        <v/>
      </c>
      <c r="X313" s="53" t="str">
        <f t="shared" si="98"/>
        <v/>
      </c>
      <c r="Z313" s="54">
        <f>RANK(M313,$M$3:$M$502,0)+COUNTIF($M$3:M313,M313)-1</f>
        <v>311</v>
      </c>
      <c r="AA313" s="44">
        <v>311</v>
      </c>
      <c r="AB313" s="44">
        <f t="shared" si="103"/>
        <v>311</v>
      </c>
      <c r="AC313" s="44" t="str">
        <f t="shared" si="104"/>
        <v/>
      </c>
      <c r="AD313" s="44"/>
      <c r="AE313" s="44" t="str">
        <f t="shared" si="105"/>
        <v/>
      </c>
      <c r="AF313" s="44" t="str">
        <f t="shared" si="106"/>
        <v/>
      </c>
      <c r="AH313" s="44" t="str">
        <f t="shared" si="109"/>
        <v/>
      </c>
      <c r="AJ313" s="44" t="str">
        <f>IF('Birding Tally List'!E320="", "", 'Birding Tally List'!E320)</f>
        <v/>
      </c>
      <c r="AV313" s="93" t="str">
        <f>IF('Birding Tally List'!F320="", "", 'Birding Tally List'!F320)</f>
        <v/>
      </c>
      <c r="AW313" s="93" t="str">
        <f t="shared" si="107"/>
        <v/>
      </c>
      <c r="AX313" s="119" t="str">
        <f t="shared" si="110"/>
        <v/>
      </c>
      <c r="AY313" s="120" t="str">
        <f t="shared" si="111"/>
        <v/>
      </c>
      <c r="AZ313" s="120" t="str">
        <f t="shared" si="112"/>
        <v/>
      </c>
      <c r="BA313" s="120" t="str">
        <f t="shared" si="113"/>
        <v/>
      </c>
      <c r="BB313" s="120" t="str">
        <f t="shared" si="114"/>
        <v/>
      </c>
      <c r="BC313" s="120" t="str">
        <f t="shared" si="115"/>
        <v/>
      </c>
      <c r="BD313" s="120" t="str">
        <f t="shared" si="116"/>
        <v/>
      </c>
      <c r="BE313" s="129" t="str">
        <f t="shared" si="108"/>
        <v/>
      </c>
      <c r="BF313" s="120"/>
      <c r="BG313" s="129" t="str">
        <f>IFERROR(RANK(BE313,$BE$3:$BE$502,0)+COUNTIF($BE$3:BE313,BE313)-1, "")</f>
        <v/>
      </c>
    </row>
    <row r="314" spans="1:59" x14ac:dyDescent="0.25">
      <c r="A314" s="44">
        <v>312</v>
      </c>
      <c r="B314" s="32" t="str">
        <f>IF('Birding Tally List'!D321="", "", 'Birding Tally List'!D321)</f>
        <v/>
      </c>
      <c r="C314" s="45">
        <f>IF('Birding Tally List'!G321="", 0, 'Birding Tally List'!G321)</f>
        <v>0</v>
      </c>
      <c r="D314" s="46">
        <f>IF('Birding Tally List'!H321="", 0, 'Birding Tally List'!H321)</f>
        <v>0</v>
      </c>
      <c r="E314" s="46">
        <f>IF('Birding Tally List'!I321="", 0, 'Birding Tally List'!I321)</f>
        <v>0</v>
      </c>
      <c r="F314" s="46">
        <f>IF('Birding Tally List'!J321="", 0, 'Birding Tally List'!J321)</f>
        <v>0</v>
      </c>
      <c r="G314" s="46">
        <f>IF('Birding Tally List'!K321="", 0, 'Birding Tally List'!K321)</f>
        <v>0</v>
      </c>
      <c r="H314" s="46">
        <f>IF('Birding Tally List'!L321="", 0, 'Birding Tally List'!L321)</f>
        <v>0</v>
      </c>
      <c r="I314" s="47">
        <f>IF('Birding Tally List'!M321="", 0, 'Birding Tally List'!M321)</f>
        <v>0</v>
      </c>
      <c r="J314" s="48">
        <f t="shared" si="99"/>
        <v>0</v>
      </c>
      <c r="L314" s="49" t="str">
        <f t="shared" si="100"/>
        <v/>
      </c>
      <c r="M314" s="48">
        <f t="shared" si="101"/>
        <v>0</v>
      </c>
      <c r="W314" s="52" t="str">
        <f t="shared" si="102"/>
        <v/>
      </c>
      <c r="X314" s="53" t="str">
        <f t="shared" si="98"/>
        <v/>
      </c>
      <c r="Z314" s="54">
        <f>RANK(M314,$M$3:$M$502,0)+COUNTIF($M$3:M314,M314)-1</f>
        <v>312</v>
      </c>
      <c r="AA314" s="44">
        <v>312</v>
      </c>
      <c r="AB314" s="44">
        <f t="shared" si="103"/>
        <v>312</v>
      </c>
      <c r="AC314" s="44" t="str">
        <f t="shared" si="104"/>
        <v/>
      </c>
      <c r="AD314" s="44"/>
      <c r="AE314" s="44" t="str">
        <f t="shared" si="105"/>
        <v/>
      </c>
      <c r="AF314" s="44" t="str">
        <f t="shared" si="106"/>
        <v/>
      </c>
      <c r="AH314" s="44" t="str">
        <f t="shared" si="109"/>
        <v/>
      </c>
      <c r="AJ314" s="44" t="str">
        <f>IF('Birding Tally List'!E321="", "", 'Birding Tally List'!E321)</f>
        <v/>
      </c>
      <c r="AV314" s="93" t="str">
        <f>IF('Birding Tally List'!F321="", "", 'Birding Tally List'!F321)</f>
        <v/>
      </c>
      <c r="AW314" s="93" t="str">
        <f t="shared" si="107"/>
        <v/>
      </c>
      <c r="AX314" s="119" t="str">
        <f t="shared" si="110"/>
        <v/>
      </c>
      <c r="AY314" s="120" t="str">
        <f t="shared" si="111"/>
        <v/>
      </c>
      <c r="AZ314" s="120" t="str">
        <f t="shared" si="112"/>
        <v/>
      </c>
      <c r="BA314" s="120" t="str">
        <f t="shared" si="113"/>
        <v/>
      </c>
      <c r="BB314" s="120" t="str">
        <f t="shared" si="114"/>
        <v/>
      </c>
      <c r="BC314" s="120" t="str">
        <f t="shared" si="115"/>
        <v/>
      </c>
      <c r="BD314" s="120" t="str">
        <f t="shared" si="116"/>
        <v/>
      </c>
      <c r="BE314" s="129" t="str">
        <f t="shared" si="108"/>
        <v/>
      </c>
      <c r="BF314" s="120"/>
      <c r="BG314" s="129" t="str">
        <f>IFERROR(RANK(BE314,$BE$3:$BE$502,0)+COUNTIF($BE$3:BE314,BE314)-1, "")</f>
        <v/>
      </c>
    </row>
    <row r="315" spans="1:59" x14ac:dyDescent="0.25">
      <c r="A315" s="44">
        <v>313</v>
      </c>
      <c r="B315" s="32" t="str">
        <f>IF('Birding Tally List'!D322="", "", 'Birding Tally List'!D322)</f>
        <v/>
      </c>
      <c r="C315" s="45">
        <f>IF('Birding Tally List'!G322="", 0, 'Birding Tally List'!G322)</f>
        <v>0</v>
      </c>
      <c r="D315" s="46">
        <f>IF('Birding Tally List'!H322="", 0, 'Birding Tally List'!H322)</f>
        <v>0</v>
      </c>
      <c r="E315" s="46">
        <f>IF('Birding Tally List'!I322="", 0, 'Birding Tally List'!I322)</f>
        <v>0</v>
      </c>
      <c r="F315" s="46">
        <f>IF('Birding Tally List'!J322="", 0, 'Birding Tally List'!J322)</f>
        <v>0</v>
      </c>
      <c r="G315" s="46">
        <f>IF('Birding Tally List'!K322="", 0, 'Birding Tally List'!K322)</f>
        <v>0</v>
      </c>
      <c r="H315" s="46">
        <f>IF('Birding Tally List'!L322="", 0, 'Birding Tally List'!L322)</f>
        <v>0</v>
      </c>
      <c r="I315" s="47">
        <f>IF('Birding Tally List'!M322="", 0, 'Birding Tally List'!M322)</f>
        <v>0</v>
      </c>
      <c r="J315" s="48">
        <f t="shared" si="99"/>
        <v>0</v>
      </c>
      <c r="L315" s="49" t="str">
        <f t="shared" si="100"/>
        <v/>
      </c>
      <c r="M315" s="48">
        <f t="shared" si="101"/>
        <v>0</v>
      </c>
      <c r="W315" s="52" t="str">
        <f t="shared" si="102"/>
        <v/>
      </c>
      <c r="X315" s="53" t="str">
        <f t="shared" si="98"/>
        <v/>
      </c>
      <c r="Z315" s="54">
        <f>RANK(M315,$M$3:$M$502,0)+COUNTIF($M$3:M315,M315)-1</f>
        <v>313</v>
      </c>
      <c r="AA315" s="44">
        <v>313</v>
      </c>
      <c r="AB315" s="44">
        <f t="shared" si="103"/>
        <v>313</v>
      </c>
      <c r="AC315" s="44" t="str">
        <f t="shared" si="104"/>
        <v/>
      </c>
      <c r="AD315" s="44"/>
      <c r="AE315" s="44" t="str">
        <f t="shared" si="105"/>
        <v/>
      </c>
      <c r="AF315" s="44" t="str">
        <f t="shared" si="106"/>
        <v/>
      </c>
      <c r="AH315" s="44" t="str">
        <f t="shared" si="109"/>
        <v/>
      </c>
      <c r="AJ315" s="44" t="str">
        <f>IF('Birding Tally List'!E322="", "", 'Birding Tally List'!E322)</f>
        <v/>
      </c>
      <c r="AV315" s="93" t="str">
        <f>IF('Birding Tally List'!F322="", "", 'Birding Tally List'!F322)</f>
        <v/>
      </c>
      <c r="AW315" s="93" t="str">
        <f t="shared" si="107"/>
        <v/>
      </c>
      <c r="AX315" s="119" t="str">
        <f t="shared" si="110"/>
        <v/>
      </c>
      <c r="AY315" s="120" t="str">
        <f t="shared" si="111"/>
        <v/>
      </c>
      <c r="AZ315" s="120" t="str">
        <f t="shared" si="112"/>
        <v/>
      </c>
      <c r="BA315" s="120" t="str">
        <f t="shared" si="113"/>
        <v/>
      </c>
      <c r="BB315" s="120" t="str">
        <f t="shared" si="114"/>
        <v/>
      </c>
      <c r="BC315" s="120" t="str">
        <f t="shared" si="115"/>
        <v/>
      </c>
      <c r="BD315" s="120" t="str">
        <f t="shared" si="116"/>
        <v/>
      </c>
      <c r="BE315" s="129" t="str">
        <f t="shared" si="108"/>
        <v/>
      </c>
      <c r="BF315" s="120"/>
      <c r="BG315" s="129" t="str">
        <f>IFERROR(RANK(BE315,$BE$3:$BE$502,0)+COUNTIF($BE$3:BE315,BE315)-1, "")</f>
        <v/>
      </c>
    </row>
    <row r="316" spans="1:59" x14ac:dyDescent="0.25">
      <c r="A316" s="44">
        <v>314</v>
      </c>
      <c r="B316" s="32" t="str">
        <f>IF('Birding Tally List'!D323="", "", 'Birding Tally List'!D323)</f>
        <v/>
      </c>
      <c r="C316" s="45">
        <f>IF('Birding Tally List'!G323="", 0, 'Birding Tally List'!G323)</f>
        <v>0</v>
      </c>
      <c r="D316" s="46">
        <f>IF('Birding Tally List'!H323="", 0, 'Birding Tally List'!H323)</f>
        <v>0</v>
      </c>
      <c r="E316" s="46">
        <f>IF('Birding Tally List'!I323="", 0, 'Birding Tally List'!I323)</f>
        <v>0</v>
      </c>
      <c r="F316" s="46">
        <f>IF('Birding Tally List'!J323="", 0, 'Birding Tally List'!J323)</f>
        <v>0</v>
      </c>
      <c r="G316" s="46">
        <f>IF('Birding Tally List'!K323="", 0, 'Birding Tally List'!K323)</f>
        <v>0</v>
      </c>
      <c r="H316" s="46">
        <f>IF('Birding Tally List'!L323="", 0, 'Birding Tally List'!L323)</f>
        <v>0</v>
      </c>
      <c r="I316" s="47">
        <f>IF('Birding Tally List'!M323="", 0, 'Birding Tally List'!M323)</f>
        <v>0</v>
      </c>
      <c r="J316" s="48">
        <f t="shared" si="99"/>
        <v>0</v>
      </c>
      <c r="L316" s="49" t="str">
        <f t="shared" si="100"/>
        <v/>
      </c>
      <c r="M316" s="48">
        <f t="shared" si="101"/>
        <v>0</v>
      </c>
      <c r="W316" s="52" t="str">
        <f t="shared" si="102"/>
        <v/>
      </c>
      <c r="X316" s="53" t="str">
        <f t="shared" si="98"/>
        <v/>
      </c>
      <c r="Z316" s="54">
        <f>RANK(M316,$M$3:$M$502,0)+COUNTIF($M$3:M316,M316)-1</f>
        <v>314</v>
      </c>
      <c r="AA316" s="44">
        <v>314</v>
      </c>
      <c r="AB316" s="44">
        <f t="shared" si="103"/>
        <v>314</v>
      </c>
      <c r="AC316" s="44" t="str">
        <f t="shared" si="104"/>
        <v/>
      </c>
      <c r="AD316" s="44"/>
      <c r="AE316" s="44" t="str">
        <f t="shared" si="105"/>
        <v/>
      </c>
      <c r="AF316" s="44" t="str">
        <f t="shared" si="106"/>
        <v/>
      </c>
      <c r="AH316" s="44" t="str">
        <f t="shared" si="109"/>
        <v/>
      </c>
      <c r="AJ316" s="44" t="str">
        <f>IF('Birding Tally List'!E323="", "", 'Birding Tally List'!E323)</f>
        <v/>
      </c>
      <c r="AV316" s="93" t="str">
        <f>IF('Birding Tally List'!F323="", "", 'Birding Tally List'!F323)</f>
        <v/>
      </c>
      <c r="AW316" s="93" t="str">
        <f t="shared" si="107"/>
        <v/>
      </c>
      <c r="AX316" s="119" t="str">
        <f t="shared" si="110"/>
        <v/>
      </c>
      <c r="AY316" s="120" t="str">
        <f t="shared" si="111"/>
        <v/>
      </c>
      <c r="AZ316" s="120" t="str">
        <f t="shared" si="112"/>
        <v/>
      </c>
      <c r="BA316" s="120" t="str">
        <f t="shared" si="113"/>
        <v/>
      </c>
      <c r="BB316" s="120" t="str">
        <f t="shared" si="114"/>
        <v/>
      </c>
      <c r="BC316" s="120" t="str">
        <f t="shared" si="115"/>
        <v/>
      </c>
      <c r="BD316" s="120" t="str">
        <f t="shared" si="116"/>
        <v/>
      </c>
      <c r="BE316" s="129" t="str">
        <f t="shared" si="108"/>
        <v/>
      </c>
      <c r="BF316" s="120"/>
      <c r="BG316" s="129" t="str">
        <f>IFERROR(RANK(BE316,$BE$3:$BE$502,0)+COUNTIF($BE$3:BE316,BE316)-1, "")</f>
        <v/>
      </c>
    </row>
    <row r="317" spans="1:59" x14ac:dyDescent="0.25">
      <c r="A317" s="44">
        <v>315</v>
      </c>
      <c r="B317" s="32" t="str">
        <f>IF('Birding Tally List'!D324="", "", 'Birding Tally List'!D324)</f>
        <v/>
      </c>
      <c r="C317" s="45">
        <f>IF('Birding Tally List'!G324="", 0, 'Birding Tally List'!G324)</f>
        <v>0</v>
      </c>
      <c r="D317" s="46">
        <f>IF('Birding Tally List'!H324="", 0, 'Birding Tally List'!H324)</f>
        <v>0</v>
      </c>
      <c r="E317" s="46">
        <f>IF('Birding Tally List'!I324="", 0, 'Birding Tally List'!I324)</f>
        <v>0</v>
      </c>
      <c r="F317" s="46">
        <f>IF('Birding Tally List'!J324="", 0, 'Birding Tally List'!J324)</f>
        <v>0</v>
      </c>
      <c r="G317" s="46">
        <f>IF('Birding Tally List'!K324="", 0, 'Birding Tally List'!K324)</f>
        <v>0</v>
      </c>
      <c r="H317" s="46">
        <f>IF('Birding Tally List'!L324="", 0, 'Birding Tally List'!L324)</f>
        <v>0</v>
      </c>
      <c r="I317" s="47">
        <f>IF('Birding Tally List'!M324="", 0, 'Birding Tally List'!M324)</f>
        <v>0</v>
      </c>
      <c r="J317" s="48">
        <f t="shared" si="99"/>
        <v>0</v>
      </c>
      <c r="L317" s="49" t="str">
        <f t="shared" si="100"/>
        <v/>
      </c>
      <c r="M317" s="48">
        <f t="shared" si="101"/>
        <v>0</v>
      </c>
      <c r="W317" s="52" t="str">
        <f t="shared" si="102"/>
        <v/>
      </c>
      <c r="X317" s="53" t="str">
        <f t="shared" si="98"/>
        <v/>
      </c>
      <c r="Z317" s="54">
        <f>RANK(M317,$M$3:$M$502,0)+COUNTIF($M$3:M317,M317)-1</f>
        <v>315</v>
      </c>
      <c r="AA317" s="44">
        <v>315</v>
      </c>
      <c r="AB317" s="44">
        <f t="shared" si="103"/>
        <v>315</v>
      </c>
      <c r="AC317" s="44" t="str">
        <f t="shared" si="104"/>
        <v/>
      </c>
      <c r="AD317" s="44"/>
      <c r="AE317" s="44" t="str">
        <f t="shared" si="105"/>
        <v/>
      </c>
      <c r="AF317" s="44" t="str">
        <f t="shared" si="106"/>
        <v/>
      </c>
      <c r="AH317" s="44" t="str">
        <f t="shared" si="109"/>
        <v/>
      </c>
      <c r="AJ317" s="44" t="str">
        <f>IF('Birding Tally List'!E324="", "", 'Birding Tally List'!E324)</f>
        <v/>
      </c>
      <c r="AV317" s="93" t="str">
        <f>IF('Birding Tally List'!F324="", "", 'Birding Tally List'!F324)</f>
        <v/>
      </c>
      <c r="AW317" s="93" t="str">
        <f t="shared" si="107"/>
        <v/>
      </c>
      <c r="AX317" s="119" t="str">
        <f t="shared" si="110"/>
        <v/>
      </c>
      <c r="AY317" s="120" t="str">
        <f t="shared" si="111"/>
        <v/>
      </c>
      <c r="AZ317" s="120" t="str">
        <f t="shared" si="112"/>
        <v/>
      </c>
      <c r="BA317" s="120" t="str">
        <f t="shared" si="113"/>
        <v/>
      </c>
      <c r="BB317" s="120" t="str">
        <f t="shared" si="114"/>
        <v/>
      </c>
      <c r="BC317" s="120" t="str">
        <f t="shared" si="115"/>
        <v/>
      </c>
      <c r="BD317" s="120" t="str">
        <f t="shared" si="116"/>
        <v/>
      </c>
      <c r="BE317" s="129" t="str">
        <f t="shared" si="108"/>
        <v/>
      </c>
      <c r="BF317" s="120"/>
      <c r="BG317" s="129" t="str">
        <f>IFERROR(RANK(BE317,$BE$3:$BE$502,0)+COUNTIF($BE$3:BE317,BE317)-1, "")</f>
        <v/>
      </c>
    </row>
    <row r="318" spans="1:59" x14ac:dyDescent="0.25">
      <c r="A318" s="44">
        <v>316</v>
      </c>
      <c r="B318" s="32" t="str">
        <f>IF('Birding Tally List'!D325="", "", 'Birding Tally List'!D325)</f>
        <v/>
      </c>
      <c r="C318" s="45">
        <f>IF('Birding Tally List'!G325="", 0, 'Birding Tally List'!G325)</f>
        <v>0</v>
      </c>
      <c r="D318" s="46">
        <f>IF('Birding Tally List'!H325="", 0, 'Birding Tally List'!H325)</f>
        <v>0</v>
      </c>
      <c r="E318" s="46">
        <f>IF('Birding Tally List'!I325="", 0, 'Birding Tally List'!I325)</f>
        <v>0</v>
      </c>
      <c r="F318" s="46">
        <f>IF('Birding Tally List'!J325="", 0, 'Birding Tally List'!J325)</f>
        <v>0</v>
      </c>
      <c r="G318" s="46">
        <f>IF('Birding Tally List'!K325="", 0, 'Birding Tally List'!K325)</f>
        <v>0</v>
      </c>
      <c r="H318" s="46">
        <f>IF('Birding Tally List'!L325="", 0, 'Birding Tally List'!L325)</f>
        <v>0</v>
      </c>
      <c r="I318" s="47">
        <f>IF('Birding Tally List'!M325="", 0, 'Birding Tally List'!M325)</f>
        <v>0</v>
      </c>
      <c r="J318" s="48">
        <f t="shared" si="99"/>
        <v>0</v>
      </c>
      <c r="L318" s="49" t="str">
        <f t="shared" si="100"/>
        <v/>
      </c>
      <c r="M318" s="48">
        <f t="shared" si="101"/>
        <v>0</v>
      </c>
      <c r="W318" s="52" t="str">
        <f t="shared" si="102"/>
        <v/>
      </c>
      <c r="X318" s="53" t="str">
        <f t="shared" si="98"/>
        <v/>
      </c>
      <c r="Z318" s="54">
        <f>RANK(M318,$M$3:$M$502,0)+COUNTIF($M$3:M318,M318)-1</f>
        <v>316</v>
      </c>
      <c r="AA318" s="44">
        <v>316</v>
      </c>
      <c r="AB318" s="44">
        <f t="shared" si="103"/>
        <v>316</v>
      </c>
      <c r="AC318" s="44" t="str">
        <f t="shared" si="104"/>
        <v/>
      </c>
      <c r="AD318" s="44"/>
      <c r="AE318" s="44" t="str">
        <f t="shared" si="105"/>
        <v/>
      </c>
      <c r="AF318" s="44" t="str">
        <f t="shared" si="106"/>
        <v/>
      </c>
      <c r="AH318" s="44" t="str">
        <f t="shared" si="109"/>
        <v/>
      </c>
      <c r="AJ318" s="44" t="str">
        <f>IF('Birding Tally List'!E325="", "", 'Birding Tally List'!E325)</f>
        <v/>
      </c>
      <c r="AV318" s="93" t="str">
        <f>IF('Birding Tally List'!F325="", "", 'Birding Tally List'!F325)</f>
        <v/>
      </c>
      <c r="AW318" s="93" t="str">
        <f t="shared" si="107"/>
        <v/>
      </c>
      <c r="AX318" s="119" t="str">
        <f t="shared" si="110"/>
        <v/>
      </c>
      <c r="AY318" s="120" t="str">
        <f t="shared" si="111"/>
        <v/>
      </c>
      <c r="AZ318" s="120" t="str">
        <f t="shared" si="112"/>
        <v/>
      </c>
      <c r="BA318" s="120" t="str">
        <f t="shared" si="113"/>
        <v/>
      </c>
      <c r="BB318" s="120" t="str">
        <f t="shared" si="114"/>
        <v/>
      </c>
      <c r="BC318" s="120" t="str">
        <f t="shared" si="115"/>
        <v/>
      </c>
      <c r="BD318" s="120" t="str">
        <f t="shared" si="116"/>
        <v/>
      </c>
      <c r="BE318" s="129" t="str">
        <f t="shared" si="108"/>
        <v/>
      </c>
      <c r="BF318" s="120"/>
      <c r="BG318" s="129" t="str">
        <f>IFERROR(RANK(BE318,$BE$3:$BE$502,0)+COUNTIF($BE$3:BE318,BE318)-1, "")</f>
        <v/>
      </c>
    </row>
    <row r="319" spans="1:59" x14ac:dyDescent="0.25">
      <c r="A319" s="44">
        <v>317</v>
      </c>
      <c r="B319" s="32" t="str">
        <f>IF('Birding Tally List'!D326="", "", 'Birding Tally List'!D326)</f>
        <v/>
      </c>
      <c r="C319" s="45">
        <f>IF('Birding Tally List'!G326="", 0, 'Birding Tally List'!G326)</f>
        <v>0</v>
      </c>
      <c r="D319" s="46">
        <f>IF('Birding Tally List'!H326="", 0, 'Birding Tally List'!H326)</f>
        <v>0</v>
      </c>
      <c r="E319" s="46">
        <f>IF('Birding Tally List'!I326="", 0, 'Birding Tally List'!I326)</f>
        <v>0</v>
      </c>
      <c r="F319" s="46">
        <f>IF('Birding Tally List'!J326="", 0, 'Birding Tally List'!J326)</f>
        <v>0</v>
      </c>
      <c r="G319" s="46">
        <f>IF('Birding Tally List'!K326="", 0, 'Birding Tally List'!K326)</f>
        <v>0</v>
      </c>
      <c r="H319" s="46">
        <f>IF('Birding Tally List'!L326="", 0, 'Birding Tally List'!L326)</f>
        <v>0</v>
      </c>
      <c r="I319" s="47">
        <f>IF('Birding Tally List'!M326="", 0, 'Birding Tally List'!M326)</f>
        <v>0</v>
      </c>
      <c r="J319" s="48">
        <f t="shared" si="99"/>
        <v>0</v>
      </c>
      <c r="L319" s="49" t="str">
        <f t="shared" si="100"/>
        <v/>
      </c>
      <c r="M319" s="48">
        <f t="shared" si="101"/>
        <v>0</v>
      </c>
      <c r="W319" s="52" t="str">
        <f t="shared" si="102"/>
        <v/>
      </c>
      <c r="X319" s="53" t="str">
        <f t="shared" si="98"/>
        <v/>
      </c>
      <c r="Z319" s="54">
        <f>RANK(M319,$M$3:$M$502,0)+COUNTIF($M$3:M319,M319)-1</f>
        <v>317</v>
      </c>
      <c r="AA319" s="44">
        <v>317</v>
      </c>
      <c r="AB319" s="44">
        <f t="shared" si="103"/>
        <v>317</v>
      </c>
      <c r="AC319" s="44" t="str">
        <f t="shared" si="104"/>
        <v/>
      </c>
      <c r="AD319" s="44"/>
      <c r="AE319" s="44" t="str">
        <f t="shared" si="105"/>
        <v/>
      </c>
      <c r="AF319" s="44" t="str">
        <f t="shared" si="106"/>
        <v/>
      </c>
      <c r="AH319" s="44" t="str">
        <f t="shared" si="109"/>
        <v/>
      </c>
      <c r="AJ319" s="44" t="str">
        <f>IF('Birding Tally List'!E326="", "", 'Birding Tally List'!E326)</f>
        <v/>
      </c>
      <c r="AV319" s="93" t="str">
        <f>IF('Birding Tally List'!F326="", "", 'Birding Tally List'!F326)</f>
        <v/>
      </c>
      <c r="AW319" s="93" t="str">
        <f t="shared" si="107"/>
        <v/>
      </c>
      <c r="AX319" s="119" t="str">
        <f t="shared" si="110"/>
        <v/>
      </c>
      <c r="AY319" s="120" t="str">
        <f t="shared" si="111"/>
        <v/>
      </c>
      <c r="AZ319" s="120" t="str">
        <f t="shared" si="112"/>
        <v/>
      </c>
      <c r="BA319" s="120" t="str">
        <f t="shared" si="113"/>
        <v/>
      </c>
      <c r="BB319" s="120" t="str">
        <f t="shared" si="114"/>
        <v/>
      </c>
      <c r="BC319" s="120" t="str">
        <f t="shared" si="115"/>
        <v/>
      </c>
      <c r="BD319" s="120" t="str">
        <f t="shared" si="116"/>
        <v/>
      </c>
      <c r="BE319" s="129" t="str">
        <f t="shared" si="108"/>
        <v/>
      </c>
      <c r="BF319" s="120"/>
      <c r="BG319" s="129" t="str">
        <f>IFERROR(RANK(BE319,$BE$3:$BE$502,0)+COUNTIF($BE$3:BE319,BE319)-1, "")</f>
        <v/>
      </c>
    </row>
    <row r="320" spans="1:59" x14ac:dyDescent="0.25">
      <c r="A320" s="44">
        <v>318</v>
      </c>
      <c r="B320" s="32" t="str">
        <f>IF('Birding Tally List'!D327="", "", 'Birding Tally List'!D327)</f>
        <v/>
      </c>
      <c r="C320" s="45">
        <f>IF('Birding Tally List'!G327="", 0, 'Birding Tally List'!G327)</f>
        <v>0</v>
      </c>
      <c r="D320" s="46">
        <f>IF('Birding Tally List'!H327="", 0, 'Birding Tally List'!H327)</f>
        <v>0</v>
      </c>
      <c r="E320" s="46">
        <f>IF('Birding Tally List'!I327="", 0, 'Birding Tally List'!I327)</f>
        <v>0</v>
      </c>
      <c r="F320" s="46">
        <f>IF('Birding Tally List'!J327="", 0, 'Birding Tally List'!J327)</f>
        <v>0</v>
      </c>
      <c r="G320" s="46">
        <f>IF('Birding Tally List'!K327="", 0, 'Birding Tally List'!K327)</f>
        <v>0</v>
      </c>
      <c r="H320" s="46">
        <f>IF('Birding Tally List'!L327="", 0, 'Birding Tally List'!L327)</f>
        <v>0</v>
      </c>
      <c r="I320" s="47">
        <f>IF('Birding Tally List'!M327="", 0, 'Birding Tally List'!M327)</f>
        <v>0</v>
      </c>
      <c r="J320" s="48">
        <f t="shared" si="99"/>
        <v>0</v>
      </c>
      <c r="L320" s="49" t="str">
        <f t="shared" si="100"/>
        <v/>
      </c>
      <c r="M320" s="48">
        <f t="shared" si="101"/>
        <v>0</v>
      </c>
      <c r="W320" s="52" t="str">
        <f t="shared" si="102"/>
        <v/>
      </c>
      <c r="X320" s="53" t="str">
        <f t="shared" si="98"/>
        <v/>
      </c>
      <c r="Z320" s="54">
        <f>RANK(M320,$M$3:$M$502,0)+COUNTIF($M$3:M320,M320)-1</f>
        <v>318</v>
      </c>
      <c r="AA320" s="44">
        <v>318</v>
      </c>
      <c r="AB320" s="44">
        <f t="shared" si="103"/>
        <v>318</v>
      </c>
      <c r="AC320" s="44" t="str">
        <f t="shared" si="104"/>
        <v/>
      </c>
      <c r="AD320" s="44"/>
      <c r="AE320" s="44" t="str">
        <f t="shared" si="105"/>
        <v/>
      </c>
      <c r="AF320" s="44" t="str">
        <f t="shared" si="106"/>
        <v/>
      </c>
      <c r="AH320" s="44" t="str">
        <f t="shared" si="109"/>
        <v/>
      </c>
      <c r="AJ320" s="44" t="str">
        <f>IF('Birding Tally List'!E327="", "", 'Birding Tally List'!E327)</f>
        <v/>
      </c>
      <c r="AV320" s="93" t="str">
        <f>IF('Birding Tally List'!F327="", "", 'Birding Tally List'!F327)</f>
        <v/>
      </c>
      <c r="AW320" s="93" t="str">
        <f t="shared" si="107"/>
        <v/>
      </c>
      <c r="AX320" s="119" t="str">
        <f t="shared" si="110"/>
        <v/>
      </c>
      <c r="AY320" s="120" t="str">
        <f t="shared" si="111"/>
        <v/>
      </c>
      <c r="AZ320" s="120" t="str">
        <f t="shared" si="112"/>
        <v/>
      </c>
      <c r="BA320" s="120" t="str">
        <f t="shared" si="113"/>
        <v/>
      </c>
      <c r="BB320" s="120" t="str">
        <f t="shared" si="114"/>
        <v/>
      </c>
      <c r="BC320" s="120" t="str">
        <f t="shared" si="115"/>
        <v/>
      </c>
      <c r="BD320" s="120" t="str">
        <f t="shared" si="116"/>
        <v/>
      </c>
      <c r="BE320" s="129" t="str">
        <f t="shared" si="108"/>
        <v/>
      </c>
      <c r="BF320" s="120"/>
      <c r="BG320" s="129" t="str">
        <f>IFERROR(RANK(BE320,$BE$3:$BE$502,0)+COUNTIF($BE$3:BE320,BE320)-1, "")</f>
        <v/>
      </c>
    </row>
    <row r="321" spans="1:59" x14ac:dyDescent="0.25">
      <c r="A321" s="44">
        <v>319</v>
      </c>
      <c r="B321" s="32" t="str">
        <f>IF('Birding Tally List'!D328="", "", 'Birding Tally List'!D328)</f>
        <v/>
      </c>
      <c r="C321" s="45">
        <f>IF('Birding Tally List'!G328="", 0, 'Birding Tally List'!G328)</f>
        <v>0</v>
      </c>
      <c r="D321" s="46">
        <f>IF('Birding Tally List'!H328="", 0, 'Birding Tally List'!H328)</f>
        <v>0</v>
      </c>
      <c r="E321" s="46">
        <f>IF('Birding Tally List'!I328="", 0, 'Birding Tally List'!I328)</f>
        <v>0</v>
      </c>
      <c r="F321" s="46">
        <f>IF('Birding Tally List'!J328="", 0, 'Birding Tally List'!J328)</f>
        <v>0</v>
      </c>
      <c r="G321" s="46">
        <f>IF('Birding Tally List'!K328="", 0, 'Birding Tally List'!K328)</f>
        <v>0</v>
      </c>
      <c r="H321" s="46">
        <f>IF('Birding Tally List'!L328="", 0, 'Birding Tally List'!L328)</f>
        <v>0</v>
      </c>
      <c r="I321" s="47">
        <f>IF('Birding Tally List'!M328="", 0, 'Birding Tally List'!M328)</f>
        <v>0</v>
      </c>
      <c r="J321" s="48">
        <f t="shared" si="99"/>
        <v>0</v>
      </c>
      <c r="L321" s="49" t="str">
        <f t="shared" si="100"/>
        <v/>
      </c>
      <c r="M321" s="48">
        <f t="shared" si="101"/>
        <v>0</v>
      </c>
      <c r="W321" s="52" t="str">
        <f t="shared" si="102"/>
        <v/>
      </c>
      <c r="X321" s="53" t="str">
        <f t="shared" si="98"/>
        <v/>
      </c>
      <c r="Z321" s="54">
        <f>RANK(M321,$M$3:$M$502,0)+COUNTIF($M$3:M321,M321)-1</f>
        <v>319</v>
      </c>
      <c r="AA321" s="44">
        <v>319</v>
      </c>
      <c r="AB321" s="44">
        <f t="shared" si="103"/>
        <v>319</v>
      </c>
      <c r="AC321" s="44" t="str">
        <f t="shared" si="104"/>
        <v/>
      </c>
      <c r="AD321" s="44"/>
      <c r="AE321" s="44" t="str">
        <f t="shared" si="105"/>
        <v/>
      </c>
      <c r="AF321" s="44" t="str">
        <f t="shared" si="106"/>
        <v/>
      </c>
      <c r="AH321" s="44" t="str">
        <f t="shared" si="109"/>
        <v/>
      </c>
      <c r="AJ321" s="44" t="str">
        <f>IF('Birding Tally List'!E328="", "", 'Birding Tally List'!E328)</f>
        <v/>
      </c>
      <c r="AV321" s="93" t="str">
        <f>IF('Birding Tally List'!F328="", "", 'Birding Tally List'!F328)</f>
        <v/>
      </c>
      <c r="AW321" s="93" t="str">
        <f t="shared" si="107"/>
        <v/>
      </c>
      <c r="AX321" s="119" t="str">
        <f t="shared" si="110"/>
        <v/>
      </c>
      <c r="AY321" s="120" t="str">
        <f t="shared" si="111"/>
        <v/>
      </c>
      <c r="AZ321" s="120" t="str">
        <f t="shared" si="112"/>
        <v/>
      </c>
      <c r="BA321" s="120" t="str">
        <f t="shared" si="113"/>
        <v/>
      </c>
      <c r="BB321" s="120" t="str">
        <f t="shared" si="114"/>
        <v/>
      </c>
      <c r="BC321" s="120" t="str">
        <f t="shared" si="115"/>
        <v/>
      </c>
      <c r="BD321" s="120" t="str">
        <f t="shared" si="116"/>
        <v/>
      </c>
      <c r="BE321" s="129" t="str">
        <f t="shared" si="108"/>
        <v/>
      </c>
      <c r="BF321" s="120"/>
      <c r="BG321" s="129" t="str">
        <f>IFERROR(RANK(BE321,$BE$3:$BE$502,0)+COUNTIF($BE$3:BE321,BE321)-1, "")</f>
        <v/>
      </c>
    </row>
    <row r="322" spans="1:59" x14ac:dyDescent="0.25">
      <c r="A322" s="44">
        <v>320</v>
      </c>
      <c r="B322" s="32" t="str">
        <f>IF('Birding Tally List'!D329="", "", 'Birding Tally List'!D329)</f>
        <v/>
      </c>
      <c r="C322" s="45">
        <f>IF('Birding Tally List'!G329="", 0, 'Birding Tally List'!G329)</f>
        <v>0</v>
      </c>
      <c r="D322" s="46">
        <f>IF('Birding Tally List'!H329="", 0, 'Birding Tally List'!H329)</f>
        <v>0</v>
      </c>
      <c r="E322" s="46">
        <f>IF('Birding Tally List'!I329="", 0, 'Birding Tally List'!I329)</f>
        <v>0</v>
      </c>
      <c r="F322" s="46">
        <f>IF('Birding Tally List'!J329="", 0, 'Birding Tally List'!J329)</f>
        <v>0</v>
      </c>
      <c r="G322" s="46">
        <f>IF('Birding Tally List'!K329="", 0, 'Birding Tally List'!K329)</f>
        <v>0</v>
      </c>
      <c r="H322" s="46">
        <f>IF('Birding Tally List'!L329="", 0, 'Birding Tally List'!L329)</f>
        <v>0</v>
      </c>
      <c r="I322" s="47">
        <f>IF('Birding Tally List'!M329="", 0, 'Birding Tally List'!M329)</f>
        <v>0</v>
      </c>
      <c r="J322" s="48">
        <f t="shared" si="99"/>
        <v>0</v>
      </c>
      <c r="L322" s="49" t="str">
        <f t="shared" si="100"/>
        <v/>
      </c>
      <c r="M322" s="48">
        <f t="shared" si="101"/>
        <v>0</v>
      </c>
      <c r="W322" s="52" t="str">
        <f t="shared" si="102"/>
        <v/>
      </c>
      <c r="X322" s="53" t="str">
        <f t="shared" si="98"/>
        <v/>
      </c>
      <c r="Z322" s="54">
        <f>RANK(M322,$M$3:$M$502,0)+COUNTIF($M$3:M322,M322)-1</f>
        <v>320</v>
      </c>
      <c r="AA322" s="44">
        <v>320</v>
      </c>
      <c r="AB322" s="44">
        <f t="shared" si="103"/>
        <v>320</v>
      </c>
      <c r="AC322" s="44" t="str">
        <f t="shared" si="104"/>
        <v/>
      </c>
      <c r="AD322" s="44"/>
      <c r="AE322" s="44" t="str">
        <f t="shared" si="105"/>
        <v/>
      </c>
      <c r="AF322" s="44" t="str">
        <f t="shared" si="106"/>
        <v/>
      </c>
      <c r="AH322" s="44" t="str">
        <f t="shared" si="109"/>
        <v/>
      </c>
      <c r="AJ322" s="44" t="str">
        <f>IF('Birding Tally List'!E329="", "", 'Birding Tally List'!E329)</f>
        <v/>
      </c>
      <c r="AV322" s="93" t="str">
        <f>IF('Birding Tally List'!F329="", "", 'Birding Tally List'!F329)</f>
        <v/>
      </c>
      <c r="AW322" s="93" t="str">
        <f t="shared" si="107"/>
        <v/>
      </c>
      <c r="AX322" s="119" t="str">
        <f t="shared" si="110"/>
        <v/>
      </c>
      <c r="AY322" s="120" t="str">
        <f t="shared" si="111"/>
        <v/>
      </c>
      <c r="AZ322" s="120" t="str">
        <f t="shared" si="112"/>
        <v/>
      </c>
      <c r="BA322" s="120" t="str">
        <f t="shared" si="113"/>
        <v/>
      </c>
      <c r="BB322" s="120" t="str">
        <f t="shared" si="114"/>
        <v/>
      </c>
      <c r="BC322" s="120" t="str">
        <f t="shared" si="115"/>
        <v/>
      </c>
      <c r="BD322" s="120" t="str">
        <f t="shared" si="116"/>
        <v/>
      </c>
      <c r="BE322" s="129" t="str">
        <f t="shared" si="108"/>
        <v/>
      </c>
      <c r="BF322" s="120"/>
      <c r="BG322" s="129" t="str">
        <f>IFERROR(RANK(BE322,$BE$3:$BE$502,0)+COUNTIF($BE$3:BE322,BE322)-1, "")</f>
        <v/>
      </c>
    </row>
    <row r="323" spans="1:59" x14ac:dyDescent="0.25">
      <c r="A323" s="44">
        <v>321</v>
      </c>
      <c r="B323" s="32" t="str">
        <f>IF('Birding Tally List'!D330="", "", 'Birding Tally List'!D330)</f>
        <v/>
      </c>
      <c r="C323" s="45">
        <f>IF('Birding Tally List'!G330="", 0, 'Birding Tally List'!G330)</f>
        <v>0</v>
      </c>
      <c r="D323" s="46">
        <f>IF('Birding Tally List'!H330="", 0, 'Birding Tally List'!H330)</f>
        <v>0</v>
      </c>
      <c r="E323" s="46">
        <f>IF('Birding Tally List'!I330="", 0, 'Birding Tally List'!I330)</f>
        <v>0</v>
      </c>
      <c r="F323" s="46">
        <f>IF('Birding Tally List'!J330="", 0, 'Birding Tally List'!J330)</f>
        <v>0</v>
      </c>
      <c r="G323" s="46">
        <f>IF('Birding Tally List'!K330="", 0, 'Birding Tally List'!K330)</f>
        <v>0</v>
      </c>
      <c r="H323" s="46">
        <f>IF('Birding Tally List'!L330="", 0, 'Birding Tally List'!L330)</f>
        <v>0</v>
      </c>
      <c r="I323" s="47">
        <f>IF('Birding Tally List'!M330="", 0, 'Birding Tally List'!M330)</f>
        <v>0</v>
      </c>
      <c r="J323" s="48">
        <f t="shared" si="99"/>
        <v>0</v>
      </c>
      <c r="L323" s="49" t="str">
        <f t="shared" si="100"/>
        <v/>
      </c>
      <c r="M323" s="48">
        <f t="shared" si="101"/>
        <v>0</v>
      </c>
      <c r="W323" s="52" t="str">
        <f t="shared" si="102"/>
        <v/>
      </c>
      <c r="X323" s="53" t="str">
        <f t="shared" ref="X323:X386" si="117">IF(AND(W323="X", W324=""), 1, IF(AND(X324&gt;0, X324&lt;10), X324+1, ""))</f>
        <v/>
      </c>
      <c r="Z323" s="54">
        <f>RANK(M323,$M$3:$M$502,0)+COUNTIF($M$3:M323,M323)-1</f>
        <v>321</v>
      </c>
      <c r="AA323" s="44">
        <v>321</v>
      </c>
      <c r="AB323" s="44">
        <f t="shared" si="103"/>
        <v>321</v>
      </c>
      <c r="AC323" s="44" t="str">
        <f t="shared" si="104"/>
        <v/>
      </c>
      <c r="AD323" s="44"/>
      <c r="AE323" s="44" t="str">
        <f t="shared" si="105"/>
        <v/>
      </c>
      <c r="AF323" s="44" t="str">
        <f t="shared" si="106"/>
        <v/>
      </c>
      <c r="AH323" s="44" t="str">
        <f t="shared" si="109"/>
        <v/>
      </c>
      <c r="AJ323" s="44" t="str">
        <f>IF('Birding Tally List'!E330="", "", 'Birding Tally List'!E330)</f>
        <v/>
      </c>
      <c r="AV323" s="93" t="str">
        <f>IF('Birding Tally List'!F330="", "", 'Birding Tally List'!F330)</f>
        <v/>
      </c>
      <c r="AW323" s="93" t="str">
        <f t="shared" si="107"/>
        <v/>
      </c>
      <c r="AX323" s="119" t="str">
        <f t="shared" si="110"/>
        <v/>
      </c>
      <c r="AY323" s="120" t="str">
        <f t="shared" si="111"/>
        <v/>
      </c>
      <c r="AZ323" s="120" t="str">
        <f t="shared" si="112"/>
        <v/>
      </c>
      <c r="BA323" s="120" t="str">
        <f t="shared" si="113"/>
        <v/>
      </c>
      <c r="BB323" s="120" t="str">
        <f t="shared" si="114"/>
        <v/>
      </c>
      <c r="BC323" s="120" t="str">
        <f t="shared" si="115"/>
        <v/>
      </c>
      <c r="BD323" s="120" t="str">
        <f t="shared" si="116"/>
        <v/>
      </c>
      <c r="BE323" s="129" t="str">
        <f t="shared" si="108"/>
        <v/>
      </c>
      <c r="BF323" s="120"/>
      <c r="BG323" s="129" t="str">
        <f>IFERROR(RANK(BE323,$BE$3:$BE$502,0)+COUNTIF($BE$3:BE323,BE323)-1, "")</f>
        <v/>
      </c>
    </row>
    <row r="324" spans="1:59" x14ac:dyDescent="0.25">
      <c r="A324" s="44">
        <v>322</v>
      </c>
      <c r="B324" s="32" t="str">
        <f>IF('Birding Tally List'!D331="", "", 'Birding Tally List'!D331)</f>
        <v/>
      </c>
      <c r="C324" s="45">
        <f>IF('Birding Tally List'!G331="", 0, 'Birding Tally List'!G331)</f>
        <v>0</v>
      </c>
      <c r="D324" s="46">
        <f>IF('Birding Tally List'!H331="", 0, 'Birding Tally List'!H331)</f>
        <v>0</v>
      </c>
      <c r="E324" s="46">
        <f>IF('Birding Tally List'!I331="", 0, 'Birding Tally List'!I331)</f>
        <v>0</v>
      </c>
      <c r="F324" s="46">
        <f>IF('Birding Tally List'!J331="", 0, 'Birding Tally List'!J331)</f>
        <v>0</v>
      </c>
      <c r="G324" s="46">
        <f>IF('Birding Tally List'!K331="", 0, 'Birding Tally List'!K331)</f>
        <v>0</v>
      </c>
      <c r="H324" s="46">
        <f>IF('Birding Tally List'!L331="", 0, 'Birding Tally List'!L331)</f>
        <v>0</v>
      </c>
      <c r="I324" s="47">
        <f>IF('Birding Tally List'!M331="", 0, 'Birding Tally List'!M331)</f>
        <v>0</v>
      </c>
      <c r="J324" s="48">
        <f t="shared" ref="J324:J387" si="118">SUM(C324:I324)</f>
        <v>0</v>
      </c>
      <c r="L324" s="49" t="str">
        <f t="shared" ref="L324:L387" si="119">B324</f>
        <v/>
      </c>
      <c r="M324" s="48">
        <f t="shared" ref="M324:M387" si="120">J324</f>
        <v>0</v>
      </c>
      <c r="W324" s="52" t="str">
        <f t="shared" ref="W324:W387" si="121">IF(INDEX($M$3:$M$502, MATCH(AB324, $A$3:$A$502, 0))=0, "", "X")</f>
        <v/>
      </c>
      <c r="X324" s="53" t="str">
        <f t="shared" si="117"/>
        <v/>
      </c>
      <c r="Z324" s="54">
        <f>RANK(M324,$M$3:$M$502,0)+COUNTIF($M$3:M324,M324)-1</f>
        <v>322</v>
      </c>
      <c r="AA324" s="44">
        <v>322</v>
      </c>
      <c r="AB324" s="44">
        <f t="shared" ref="AB324:AB387" si="122">INDEX($A$3:$A$502, MATCH(AA324, $Z$3:$Z$502, 0))</f>
        <v>322</v>
      </c>
      <c r="AC324" s="44" t="str">
        <f t="shared" ref="AC324:AC387" si="123">INDEX($L$3:$L$502, MATCH(AB324, $A$3:$A$502, 0))</f>
        <v/>
      </c>
      <c r="AD324" s="44"/>
      <c r="AE324" s="44" t="str">
        <f t="shared" ref="AE324:AE387" si="124">IF(X324="", "", CONCATENATE("R", X324))</f>
        <v/>
      </c>
      <c r="AF324" s="44" t="str">
        <f t="shared" ref="AF324:AF387" si="125">IF(B324="", "", Z324)</f>
        <v/>
      </c>
      <c r="AH324" s="44" t="str">
        <f t="shared" si="109"/>
        <v/>
      </c>
      <c r="AJ324" s="44" t="str">
        <f>IF('Birding Tally List'!E331="", "", 'Birding Tally List'!E331)</f>
        <v/>
      </c>
      <c r="AV324" s="93" t="str">
        <f>IF('Birding Tally List'!F331="", "", 'Birding Tally List'!F331)</f>
        <v/>
      </c>
      <c r="AW324" s="93" t="str">
        <f t="shared" ref="AW324:AW387" si="126">IF(AND(AV324="Yes", J324&gt;0), "Yes", IF(AND(AV324="Yes", J324=0), "No", ""))</f>
        <v/>
      </c>
      <c r="AX324" s="119" t="str">
        <f t="shared" si="110"/>
        <v/>
      </c>
      <c r="AY324" s="120" t="str">
        <f t="shared" si="111"/>
        <v/>
      </c>
      <c r="AZ324" s="120" t="str">
        <f t="shared" si="112"/>
        <v/>
      </c>
      <c r="BA324" s="120" t="str">
        <f t="shared" si="113"/>
        <v/>
      </c>
      <c r="BB324" s="120" t="str">
        <f t="shared" si="114"/>
        <v/>
      </c>
      <c r="BC324" s="120" t="str">
        <f t="shared" si="115"/>
        <v/>
      </c>
      <c r="BD324" s="120" t="str">
        <f t="shared" si="116"/>
        <v/>
      </c>
      <c r="BE324" s="129" t="str">
        <f t="shared" ref="BE324:BE387" si="127">IF(AW324="Yes", SUM(AX324:BD324), "")</f>
        <v/>
      </c>
      <c r="BF324" s="120"/>
      <c r="BG324" s="129" t="str">
        <f>IFERROR(RANK(BE324,$BE$3:$BE$502,0)+COUNTIF($BE$3:BE324,BE324)-1, "")</f>
        <v/>
      </c>
    </row>
    <row r="325" spans="1:59" x14ac:dyDescent="0.25">
      <c r="A325" s="44">
        <v>323</v>
      </c>
      <c r="B325" s="32" t="str">
        <f>IF('Birding Tally List'!D332="", "", 'Birding Tally List'!D332)</f>
        <v/>
      </c>
      <c r="C325" s="45">
        <f>IF('Birding Tally List'!G332="", 0, 'Birding Tally List'!G332)</f>
        <v>0</v>
      </c>
      <c r="D325" s="46">
        <f>IF('Birding Tally List'!H332="", 0, 'Birding Tally List'!H332)</f>
        <v>0</v>
      </c>
      <c r="E325" s="46">
        <f>IF('Birding Tally List'!I332="", 0, 'Birding Tally List'!I332)</f>
        <v>0</v>
      </c>
      <c r="F325" s="46">
        <f>IF('Birding Tally List'!J332="", 0, 'Birding Tally List'!J332)</f>
        <v>0</v>
      </c>
      <c r="G325" s="46">
        <f>IF('Birding Tally List'!K332="", 0, 'Birding Tally List'!K332)</f>
        <v>0</v>
      </c>
      <c r="H325" s="46">
        <f>IF('Birding Tally List'!L332="", 0, 'Birding Tally List'!L332)</f>
        <v>0</v>
      </c>
      <c r="I325" s="47">
        <f>IF('Birding Tally List'!M332="", 0, 'Birding Tally List'!M332)</f>
        <v>0</v>
      </c>
      <c r="J325" s="48">
        <f t="shared" si="118"/>
        <v>0</v>
      </c>
      <c r="L325" s="49" t="str">
        <f t="shared" si="119"/>
        <v/>
      </c>
      <c r="M325" s="48">
        <f t="shared" si="120"/>
        <v>0</v>
      </c>
      <c r="W325" s="52" t="str">
        <f t="shared" si="121"/>
        <v/>
      </c>
      <c r="X325" s="53" t="str">
        <f t="shared" si="117"/>
        <v/>
      </c>
      <c r="Z325" s="54">
        <f>RANK(M325,$M$3:$M$502,0)+COUNTIF($M$3:M325,M325)-1</f>
        <v>323</v>
      </c>
      <c r="AA325" s="44">
        <v>323</v>
      </c>
      <c r="AB325" s="44">
        <f t="shared" si="122"/>
        <v>323</v>
      </c>
      <c r="AC325" s="44" t="str">
        <f t="shared" si="123"/>
        <v/>
      </c>
      <c r="AD325" s="44"/>
      <c r="AE325" s="44" t="str">
        <f t="shared" si="124"/>
        <v/>
      </c>
      <c r="AF325" s="44" t="str">
        <f t="shared" si="125"/>
        <v/>
      </c>
      <c r="AH325" s="44" t="str">
        <f t="shared" ref="AH325:AH388" si="128">IF(AND(AD325&gt;"", AE325&gt;""), "Both", IF(AND(AD325&gt;"", AE325=""), "Common", IF(AND(AE325&gt;"", AD325=""), "Rare", "")))</f>
        <v/>
      </c>
      <c r="AJ325" s="44" t="str">
        <f>IF('Birding Tally List'!E332="", "", 'Birding Tally List'!E332)</f>
        <v/>
      </c>
      <c r="AV325" s="93" t="str">
        <f>IF('Birding Tally List'!F332="", "", 'Birding Tally List'!F332)</f>
        <v/>
      </c>
      <c r="AW325" s="93" t="str">
        <f t="shared" si="126"/>
        <v/>
      </c>
      <c r="AX325" s="119" t="str">
        <f t="shared" si="110"/>
        <v/>
      </c>
      <c r="AY325" s="120" t="str">
        <f t="shared" si="111"/>
        <v/>
      </c>
      <c r="AZ325" s="120" t="str">
        <f t="shared" si="112"/>
        <v/>
      </c>
      <c r="BA325" s="120" t="str">
        <f t="shared" si="113"/>
        <v/>
      </c>
      <c r="BB325" s="120" t="str">
        <f t="shared" si="114"/>
        <v/>
      </c>
      <c r="BC325" s="120" t="str">
        <f t="shared" si="115"/>
        <v/>
      </c>
      <c r="BD325" s="120" t="str">
        <f t="shared" si="116"/>
        <v/>
      </c>
      <c r="BE325" s="129" t="str">
        <f t="shared" si="127"/>
        <v/>
      </c>
      <c r="BF325" s="120"/>
      <c r="BG325" s="129" t="str">
        <f>IFERROR(RANK(BE325,$BE$3:$BE$502,0)+COUNTIF($BE$3:BE325,BE325)-1, "")</f>
        <v/>
      </c>
    </row>
    <row r="326" spans="1:59" x14ac:dyDescent="0.25">
      <c r="A326" s="44">
        <v>324</v>
      </c>
      <c r="B326" s="32" t="str">
        <f>IF('Birding Tally List'!D333="", "", 'Birding Tally List'!D333)</f>
        <v/>
      </c>
      <c r="C326" s="45">
        <f>IF('Birding Tally List'!G333="", 0, 'Birding Tally List'!G333)</f>
        <v>0</v>
      </c>
      <c r="D326" s="46">
        <f>IF('Birding Tally List'!H333="", 0, 'Birding Tally List'!H333)</f>
        <v>0</v>
      </c>
      <c r="E326" s="46">
        <f>IF('Birding Tally List'!I333="", 0, 'Birding Tally List'!I333)</f>
        <v>0</v>
      </c>
      <c r="F326" s="46">
        <f>IF('Birding Tally List'!J333="", 0, 'Birding Tally List'!J333)</f>
        <v>0</v>
      </c>
      <c r="G326" s="46">
        <f>IF('Birding Tally List'!K333="", 0, 'Birding Tally List'!K333)</f>
        <v>0</v>
      </c>
      <c r="H326" s="46">
        <f>IF('Birding Tally List'!L333="", 0, 'Birding Tally List'!L333)</f>
        <v>0</v>
      </c>
      <c r="I326" s="47">
        <f>IF('Birding Tally List'!M333="", 0, 'Birding Tally List'!M333)</f>
        <v>0</v>
      </c>
      <c r="J326" s="48">
        <f t="shared" si="118"/>
        <v>0</v>
      </c>
      <c r="L326" s="49" t="str">
        <f t="shared" si="119"/>
        <v/>
      </c>
      <c r="M326" s="48">
        <f t="shared" si="120"/>
        <v>0</v>
      </c>
      <c r="W326" s="52" t="str">
        <f t="shared" si="121"/>
        <v/>
      </c>
      <c r="X326" s="53" t="str">
        <f t="shared" si="117"/>
        <v/>
      </c>
      <c r="Z326" s="54">
        <f>RANK(M326,$M$3:$M$502,0)+COUNTIF($M$3:M326,M326)-1</f>
        <v>324</v>
      </c>
      <c r="AA326" s="44">
        <v>324</v>
      </c>
      <c r="AB326" s="44">
        <f t="shared" si="122"/>
        <v>324</v>
      </c>
      <c r="AC326" s="44" t="str">
        <f t="shared" si="123"/>
        <v/>
      </c>
      <c r="AD326" s="44"/>
      <c r="AE326" s="44" t="str">
        <f t="shared" si="124"/>
        <v/>
      </c>
      <c r="AF326" s="44" t="str">
        <f t="shared" si="125"/>
        <v/>
      </c>
      <c r="AH326" s="44" t="str">
        <f t="shared" si="128"/>
        <v/>
      </c>
      <c r="AJ326" s="44" t="str">
        <f>IF('Birding Tally List'!E333="", "", 'Birding Tally List'!E333)</f>
        <v/>
      </c>
      <c r="AV326" s="93" t="str">
        <f>IF('Birding Tally List'!F333="", "", 'Birding Tally List'!F333)</f>
        <v/>
      </c>
      <c r="AW326" s="93" t="str">
        <f t="shared" si="126"/>
        <v/>
      </c>
      <c r="AX326" s="119" t="str">
        <f t="shared" si="110"/>
        <v/>
      </c>
      <c r="AY326" s="120" t="str">
        <f t="shared" si="111"/>
        <v/>
      </c>
      <c r="AZ326" s="120" t="str">
        <f t="shared" si="112"/>
        <v/>
      </c>
      <c r="BA326" s="120" t="str">
        <f t="shared" si="113"/>
        <v/>
      </c>
      <c r="BB326" s="120" t="str">
        <f t="shared" si="114"/>
        <v/>
      </c>
      <c r="BC326" s="120" t="str">
        <f t="shared" si="115"/>
        <v/>
      </c>
      <c r="BD326" s="120" t="str">
        <f t="shared" si="116"/>
        <v/>
      </c>
      <c r="BE326" s="129" t="str">
        <f t="shared" si="127"/>
        <v/>
      </c>
      <c r="BF326" s="120"/>
      <c r="BG326" s="129" t="str">
        <f>IFERROR(RANK(BE326,$BE$3:$BE$502,0)+COUNTIF($BE$3:BE326,BE326)-1, "")</f>
        <v/>
      </c>
    </row>
    <row r="327" spans="1:59" x14ac:dyDescent="0.25">
      <c r="A327" s="44">
        <v>325</v>
      </c>
      <c r="B327" s="32" t="str">
        <f>IF('Birding Tally List'!D334="", "", 'Birding Tally List'!D334)</f>
        <v/>
      </c>
      <c r="C327" s="45">
        <f>IF('Birding Tally List'!G334="", 0, 'Birding Tally List'!G334)</f>
        <v>0</v>
      </c>
      <c r="D327" s="46">
        <f>IF('Birding Tally List'!H334="", 0, 'Birding Tally List'!H334)</f>
        <v>0</v>
      </c>
      <c r="E327" s="46">
        <f>IF('Birding Tally List'!I334="", 0, 'Birding Tally List'!I334)</f>
        <v>0</v>
      </c>
      <c r="F327" s="46">
        <f>IF('Birding Tally List'!J334="", 0, 'Birding Tally List'!J334)</f>
        <v>0</v>
      </c>
      <c r="G327" s="46">
        <f>IF('Birding Tally List'!K334="", 0, 'Birding Tally List'!K334)</f>
        <v>0</v>
      </c>
      <c r="H327" s="46">
        <f>IF('Birding Tally List'!L334="", 0, 'Birding Tally List'!L334)</f>
        <v>0</v>
      </c>
      <c r="I327" s="47">
        <f>IF('Birding Tally List'!M334="", 0, 'Birding Tally List'!M334)</f>
        <v>0</v>
      </c>
      <c r="J327" s="48">
        <f t="shared" si="118"/>
        <v>0</v>
      </c>
      <c r="L327" s="49" t="str">
        <f t="shared" si="119"/>
        <v/>
      </c>
      <c r="M327" s="48">
        <f t="shared" si="120"/>
        <v>0</v>
      </c>
      <c r="W327" s="52" t="str">
        <f t="shared" si="121"/>
        <v/>
      </c>
      <c r="X327" s="53" t="str">
        <f t="shared" si="117"/>
        <v/>
      </c>
      <c r="Z327" s="54">
        <f>RANK(M327,$M$3:$M$502,0)+COUNTIF($M$3:M327,M327)-1</f>
        <v>325</v>
      </c>
      <c r="AA327" s="44">
        <v>325</v>
      </c>
      <c r="AB327" s="44">
        <f t="shared" si="122"/>
        <v>325</v>
      </c>
      <c r="AC327" s="44" t="str">
        <f t="shared" si="123"/>
        <v/>
      </c>
      <c r="AD327" s="44"/>
      <c r="AE327" s="44" t="str">
        <f t="shared" si="124"/>
        <v/>
      </c>
      <c r="AF327" s="44" t="str">
        <f t="shared" si="125"/>
        <v/>
      </c>
      <c r="AH327" s="44" t="str">
        <f t="shared" si="128"/>
        <v/>
      </c>
      <c r="AJ327" s="44" t="str">
        <f>IF('Birding Tally List'!E334="", "", 'Birding Tally List'!E334)</f>
        <v/>
      </c>
      <c r="AV327" s="93" t="str">
        <f>IF('Birding Tally List'!F334="", "", 'Birding Tally List'!F334)</f>
        <v/>
      </c>
      <c r="AW327" s="93" t="str">
        <f t="shared" si="126"/>
        <v/>
      </c>
      <c r="AX327" s="119" t="str">
        <f t="shared" si="110"/>
        <v/>
      </c>
      <c r="AY327" s="120" t="str">
        <f t="shared" si="111"/>
        <v/>
      </c>
      <c r="AZ327" s="120" t="str">
        <f t="shared" si="112"/>
        <v/>
      </c>
      <c r="BA327" s="120" t="str">
        <f t="shared" si="113"/>
        <v/>
      </c>
      <c r="BB327" s="120" t="str">
        <f t="shared" si="114"/>
        <v/>
      </c>
      <c r="BC327" s="120" t="str">
        <f t="shared" si="115"/>
        <v/>
      </c>
      <c r="BD327" s="120" t="str">
        <f t="shared" si="116"/>
        <v/>
      </c>
      <c r="BE327" s="129" t="str">
        <f t="shared" si="127"/>
        <v/>
      </c>
      <c r="BF327" s="120"/>
      <c r="BG327" s="129" t="str">
        <f>IFERROR(RANK(BE327,$BE$3:$BE$502,0)+COUNTIF($BE$3:BE327,BE327)-1, "")</f>
        <v/>
      </c>
    </row>
    <row r="328" spans="1:59" x14ac:dyDescent="0.25">
      <c r="A328" s="44">
        <v>326</v>
      </c>
      <c r="B328" s="32" t="str">
        <f>IF('Birding Tally List'!D335="", "", 'Birding Tally List'!D335)</f>
        <v/>
      </c>
      <c r="C328" s="45">
        <f>IF('Birding Tally List'!G335="", 0, 'Birding Tally List'!G335)</f>
        <v>0</v>
      </c>
      <c r="D328" s="46">
        <f>IF('Birding Tally List'!H335="", 0, 'Birding Tally List'!H335)</f>
        <v>0</v>
      </c>
      <c r="E328" s="46">
        <f>IF('Birding Tally List'!I335="", 0, 'Birding Tally List'!I335)</f>
        <v>0</v>
      </c>
      <c r="F328" s="46">
        <f>IF('Birding Tally List'!J335="", 0, 'Birding Tally List'!J335)</f>
        <v>0</v>
      </c>
      <c r="G328" s="46">
        <f>IF('Birding Tally List'!K335="", 0, 'Birding Tally List'!K335)</f>
        <v>0</v>
      </c>
      <c r="H328" s="46">
        <f>IF('Birding Tally List'!L335="", 0, 'Birding Tally List'!L335)</f>
        <v>0</v>
      </c>
      <c r="I328" s="47">
        <f>IF('Birding Tally List'!M335="", 0, 'Birding Tally List'!M335)</f>
        <v>0</v>
      </c>
      <c r="J328" s="48">
        <f t="shared" si="118"/>
        <v>0</v>
      </c>
      <c r="L328" s="49" t="str">
        <f t="shared" si="119"/>
        <v/>
      </c>
      <c r="M328" s="48">
        <f t="shared" si="120"/>
        <v>0</v>
      </c>
      <c r="W328" s="52" t="str">
        <f t="shared" si="121"/>
        <v/>
      </c>
      <c r="X328" s="53" t="str">
        <f t="shared" si="117"/>
        <v/>
      </c>
      <c r="Z328" s="54">
        <f>RANK(M328,$M$3:$M$502,0)+COUNTIF($M$3:M328,M328)-1</f>
        <v>326</v>
      </c>
      <c r="AA328" s="44">
        <v>326</v>
      </c>
      <c r="AB328" s="44">
        <f t="shared" si="122"/>
        <v>326</v>
      </c>
      <c r="AC328" s="44" t="str">
        <f t="shared" si="123"/>
        <v/>
      </c>
      <c r="AD328" s="44"/>
      <c r="AE328" s="44" t="str">
        <f t="shared" si="124"/>
        <v/>
      </c>
      <c r="AF328" s="44" t="str">
        <f t="shared" si="125"/>
        <v/>
      </c>
      <c r="AH328" s="44" t="str">
        <f t="shared" si="128"/>
        <v/>
      </c>
      <c r="AJ328" s="44" t="str">
        <f>IF('Birding Tally List'!E335="", "", 'Birding Tally List'!E335)</f>
        <v/>
      </c>
      <c r="AV328" s="93" t="str">
        <f>IF('Birding Tally List'!F335="", "", 'Birding Tally List'!F335)</f>
        <v/>
      </c>
      <c r="AW328" s="93" t="str">
        <f t="shared" si="126"/>
        <v/>
      </c>
      <c r="AX328" s="119" t="str">
        <f t="shared" si="110"/>
        <v/>
      </c>
      <c r="AY328" s="120" t="str">
        <f t="shared" si="111"/>
        <v/>
      </c>
      <c r="AZ328" s="120" t="str">
        <f t="shared" si="112"/>
        <v/>
      </c>
      <c r="BA328" s="120" t="str">
        <f t="shared" si="113"/>
        <v/>
      </c>
      <c r="BB328" s="120" t="str">
        <f t="shared" si="114"/>
        <v/>
      </c>
      <c r="BC328" s="120" t="str">
        <f t="shared" si="115"/>
        <v/>
      </c>
      <c r="BD328" s="120" t="str">
        <f t="shared" si="116"/>
        <v/>
      </c>
      <c r="BE328" s="129" t="str">
        <f t="shared" si="127"/>
        <v/>
      </c>
      <c r="BF328" s="120"/>
      <c r="BG328" s="129" t="str">
        <f>IFERROR(RANK(BE328,$BE$3:$BE$502,0)+COUNTIF($BE$3:BE328,BE328)-1, "")</f>
        <v/>
      </c>
    </row>
    <row r="329" spans="1:59" x14ac:dyDescent="0.25">
      <c r="A329" s="44">
        <v>327</v>
      </c>
      <c r="B329" s="32" t="str">
        <f>IF('Birding Tally List'!D336="", "", 'Birding Tally List'!D336)</f>
        <v/>
      </c>
      <c r="C329" s="45">
        <f>IF('Birding Tally List'!G336="", 0, 'Birding Tally List'!G336)</f>
        <v>0</v>
      </c>
      <c r="D329" s="46">
        <f>IF('Birding Tally List'!H336="", 0, 'Birding Tally List'!H336)</f>
        <v>0</v>
      </c>
      <c r="E329" s="46">
        <f>IF('Birding Tally List'!I336="", 0, 'Birding Tally List'!I336)</f>
        <v>0</v>
      </c>
      <c r="F329" s="46">
        <f>IF('Birding Tally List'!J336="", 0, 'Birding Tally List'!J336)</f>
        <v>0</v>
      </c>
      <c r="G329" s="46">
        <f>IF('Birding Tally List'!K336="", 0, 'Birding Tally List'!K336)</f>
        <v>0</v>
      </c>
      <c r="H329" s="46">
        <f>IF('Birding Tally List'!L336="", 0, 'Birding Tally List'!L336)</f>
        <v>0</v>
      </c>
      <c r="I329" s="47">
        <f>IF('Birding Tally List'!M336="", 0, 'Birding Tally List'!M336)</f>
        <v>0</v>
      </c>
      <c r="J329" s="48">
        <f t="shared" si="118"/>
        <v>0</v>
      </c>
      <c r="L329" s="49" t="str">
        <f t="shared" si="119"/>
        <v/>
      </c>
      <c r="M329" s="48">
        <f t="shared" si="120"/>
        <v>0</v>
      </c>
      <c r="W329" s="52" t="str">
        <f t="shared" si="121"/>
        <v/>
      </c>
      <c r="X329" s="53" t="str">
        <f t="shared" si="117"/>
        <v/>
      </c>
      <c r="Z329" s="54">
        <f>RANK(M329,$M$3:$M$502,0)+COUNTIF($M$3:M329,M329)-1</f>
        <v>327</v>
      </c>
      <c r="AA329" s="44">
        <v>327</v>
      </c>
      <c r="AB329" s="44">
        <f t="shared" si="122"/>
        <v>327</v>
      </c>
      <c r="AC329" s="44" t="str">
        <f t="shared" si="123"/>
        <v/>
      </c>
      <c r="AD329" s="44"/>
      <c r="AE329" s="44" t="str">
        <f t="shared" si="124"/>
        <v/>
      </c>
      <c r="AF329" s="44" t="str">
        <f t="shared" si="125"/>
        <v/>
      </c>
      <c r="AH329" s="44" t="str">
        <f t="shared" si="128"/>
        <v/>
      </c>
      <c r="AJ329" s="44" t="str">
        <f>IF('Birding Tally List'!E336="", "", 'Birding Tally List'!E336)</f>
        <v/>
      </c>
      <c r="AV329" s="93" t="str">
        <f>IF('Birding Tally List'!F336="", "", 'Birding Tally List'!F336)</f>
        <v/>
      </c>
      <c r="AW329" s="93" t="str">
        <f t="shared" si="126"/>
        <v/>
      </c>
      <c r="AX329" s="119" t="str">
        <f t="shared" si="110"/>
        <v/>
      </c>
      <c r="AY329" s="120" t="str">
        <f t="shared" si="111"/>
        <v/>
      </c>
      <c r="AZ329" s="120" t="str">
        <f t="shared" si="112"/>
        <v/>
      </c>
      <c r="BA329" s="120" t="str">
        <f t="shared" si="113"/>
        <v/>
      </c>
      <c r="BB329" s="120" t="str">
        <f t="shared" si="114"/>
        <v/>
      </c>
      <c r="BC329" s="120" t="str">
        <f t="shared" si="115"/>
        <v/>
      </c>
      <c r="BD329" s="120" t="str">
        <f t="shared" si="116"/>
        <v/>
      </c>
      <c r="BE329" s="129" t="str">
        <f t="shared" si="127"/>
        <v/>
      </c>
      <c r="BF329" s="120"/>
      <c r="BG329" s="129" t="str">
        <f>IFERROR(RANK(BE329,$BE$3:$BE$502,0)+COUNTIF($BE$3:BE329,BE329)-1, "")</f>
        <v/>
      </c>
    </row>
    <row r="330" spans="1:59" x14ac:dyDescent="0.25">
      <c r="A330" s="44">
        <v>328</v>
      </c>
      <c r="B330" s="32" t="str">
        <f>IF('Birding Tally List'!D337="", "", 'Birding Tally List'!D337)</f>
        <v/>
      </c>
      <c r="C330" s="45">
        <f>IF('Birding Tally List'!G337="", 0, 'Birding Tally List'!G337)</f>
        <v>0</v>
      </c>
      <c r="D330" s="46">
        <f>IF('Birding Tally List'!H337="", 0, 'Birding Tally List'!H337)</f>
        <v>0</v>
      </c>
      <c r="E330" s="46">
        <f>IF('Birding Tally List'!I337="", 0, 'Birding Tally List'!I337)</f>
        <v>0</v>
      </c>
      <c r="F330" s="46">
        <f>IF('Birding Tally List'!J337="", 0, 'Birding Tally List'!J337)</f>
        <v>0</v>
      </c>
      <c r="G330" s="46">
        <f>IF('Birding Tally List'!K337="", 0, 'Birding Tally List'!K337)</f>
        <v>0</v>
      </c>
      <c r="H330" s="46">
        <f>IF('Birding Tally List'!L337="", 0, 'Birding Tally List'!L337)</f>
        <v>0</v>
      </c>
      <c r="I330" s="47">
        <f>IF('Birding Tally List'!M337="", 0, 'Birding Tally List'!M337)</f>
        <v>0</v>
      </c>
      <c r="J330" s="48">
        <f t="shared" si="118"/>
        <v>0</v>
      </c>
      <c r="L330" s="49" t="str">
        <f t="shared" si="119"/>
        <v/>
      </c>
      <c r="M330" s="48">
        <f t="shared" si="120"/>
        <v>0</v>
      </c>
      <c r="W330" s="52" t="str">
        <f t="shared" si="121"/>
        <v/>
      </c>
      <c r="X330" s="53" t="str">
        <f t="shared" si="117"/>
        <v/>
      </c>
      <c r="Z330" s="54">
        <f>RANK(M330,$M$3:$M$502,0)+COUNTIF($M$3:M330,M330)-1</f>
        <v>328</v>
      </c>
      <c r="AA330" s="44">
        <v>328</v>
      </c>
      <c r="AB330" s="44">
        <f t="shared" si="122"/>
        <v>328</v>
      </c>
      <c r="AC330" s="44" t="str">
        <f t="shared" si="123"/>
        <v/>
      </c>
      <c r="AD330" s="44"/>
      <c r="AE330" s="44" t="str">
        <f t="shared" si="124"/>
        <v/>
      </c>
      <c r="AF330" s="44" t="str">
        <f t="shared" si="125"/>
        <v/>
      </c>
      <c r="AH330" s="44" t="str">
        <f t="shared" si="128"/>
        <v/>
      </c>
      <c r="AJ330" s="44" t="str">
        <f>IF('Birding Tally List'!E337="", "", 'Birding Tally List'!E337)</f>
        <v/>
      </c>
      <c r="AV330" s="93" t="str">
        <f>IF('Birding Tally List'!F337="", "", 'Birding Tally List'!F337)</f>
        <v/>
      </c>
      <c r="AW330" s="93" t="str">
        <f t="shared" si="126"/>
        <v/>
      </c>
      <c r="AX330" s="119" t="str">
        <f t="shared" si="110"/>
        <v/>
      </c>
      <c r="AY330" s="120" t="str">
        <f t="shared" si="111"/>
        <v/>
      </c>
      <c r="AZ330" s="120" t="str">
        <f t="shared" si="112"/>
        <v/>
      </c>
      <c r="BA330" s="120" t="str">
        <f t="shared" si="113"/>
        <v/>
      </c>
      <c r="BB330" s="120" t="str">
        <f t="shared" si="114"/>
        <v/>
      </c>
      <c r="BC330" s="120" t="str">
        <f t="shared" si="115"/>
        <v/>
      </c>
      <c r="BD330" s="120" t="str">
        <f t="shared" si="116"/>
        <v/>
      </c>
      <c r="BE330" s="129" t="str">
        <f t="shared" si="127"/>
        <v/>
      </c>
      <c r="BF330" s="120"/>
      <c r="BG330" s="129" t="str">
        <f>IFERROR(RANK(BE330,$BE$3:$BE$502,0)+COUNTIF($BE$3:BE330,BE330)-1, "")</f>
        <v/>
      </c>
    </row>
    <row r="331" spans="1:59" x14ac:dyDescent="0.25">
      <c r="A331" s="44">
        <v>329</v>
      </c>
      <c r="B331" s="32" t="str">
        <f>IF('Birding Tally List'!D338="", "", 'Birding Tally List'!D338)</f>
        <v/>
      </c>
      <c r="C331" s="45">
        <f>IF('Birding Tally List'!G338="", 0, 'Birding Tally List'!G338)</f>
        <v>0</v>
      </c>
      <c r="D331" s="46">
        <f>IF('Birding Tally List'!H338="", 0, 'Birding Tally List'!H338)</f>
        <v>0</v>
      </c>
      <c r="E331" s="46">
        <f>IF('Birding Tally List'!I338="", 0, 'Birding Tally List'!I338)</f>
        <v>0</v>
      </c>
      <c r="F331" s="46">
        <f>IF('Birding Tally List'!J338="", 0, 'Birding Tally List'!J338)</f>
        <v>0</v>
      </c>
      <c r="G331" s="46">
        <f>IF('Birding Tally List'!K338="", 0, 'Birding Tally List'!K338)</f>
        <v>0</v>
      </c>
      <c r="H331" s="46">
        <f>IF('Birding Tally List'!L338="", 0, 'Birding Tally List'!L338)</f>
        <v>0</v>
      </c>
      <c r="I331" s="47">
        <f>IF('Birding Tally List'!M338="", 0, 'Birding Tally List'!M338)</f>
        <v>0</v>
      </c>
      <c r="J331" s="48">
        <f t="shared" si="118"/>
        <v>0</v>
      </c>
      <c r="L331" s="49" t="str">
        <f t="shared" si="119"/>
        <v/>
      </c>
      <c r="M331" s="48">
        <f t="shared" si="120"/>
        <v>0</v>
      </c>
      <c r="W331" s="52" t="str">
        <f t="shared" si="121"/>
        <v/>
      </c>
      <c r="X331" s="53" t="str">
        <f t="shared" si="117"/>
        <v/>
      </c>
      <c r="Z331" s="54">
        <f>RANK(M331,$M$3:$M$502,0)+COUNTIF($M$3:M331,M331)-1</f>
        <v>329</v>
      </c>
      <c r="AA331" s="44">
        <v>329</v>
      </c>
      <c r="AB331" s="44">
        <f t="shared" si="122"/>
        <v>329</v>
      </c>
      <c r="AC331" s="44" t="str">
        <f t="shared" si="123"/>
        <v/>
      </c>
      <c r="AD331" s="44"/>
      <c r="AE331" s="44" t="str">
        <f t="shared" si="124"/>
        <v/>
      </c>
      <c r="AF331" s="44" t="str">
        <f t="shared" si="125"/>
        <v/>
      </c>
      <c r="AH331" s="44" t="str">
        <f t="shared" si="128"/>
        <v/>
      </c>
      <c r="AJ331" s="44" t="str">
        <f>IF('Birding Tally List'!E338="", "", 'Birding Tally List'!E338)</f>
        <v/>
      </c>
      <c r="AV331" s="93" t="str">
        <f>IF('Birding Tally List'!F338="", "", 'Birding Tally List'!F338)</f>
        <v/>
      </c>
      <c r="AW331" s="93" t="str">
        <f t="shared" si="126"/>
        <v/>
      </c>
      <c r="AX331" s="119" t="str">
        <f t="shared" si="110"/>
        <v/>
      </c>
      <c r="AY331" s="120" t="str">
        <f t="shared" si="111"/>
        <v/>
      </c>
      <c r="AZ331" s="120" t="str">
        <f t="shared" si="112"/>
        <v/>
      </c>
      <c r="BA331" s="120" t="str">
        <f t="shared" si="113"/>
        <v/>
      </c>
      <c r="BB331" s="120" t="str">
        <f t="shared" si="114"/>
        <v/>
      </c>
      <c r="BC331" s="120" t="str">
        <f t="shared" si="115"/>
        <v/>
      </c>
      <c r="BD331" s="120" t="str">
        <f t="shared" si="116"/>
        <v/>
      </c>
      <c r="BE331" s="129" t="str">
        <f t="shared" si="127"/>
        <v/>
      </c>
      <c r="BF331" s="120"/>
      <c r="BG331" s="129" t="str">
        <f>IFERROR(RANK(BE331,$BE$3:$BE$502,0)+COUNTIF($BE$3:BE331,BE331)-1, "")</f>
        <v/>
      </c>
    </row>
    <row r="332" spans="1:59" x14ac:dyDescent="0.25">
      <c r="A332" s="44">
        <v>330</v>
      </c>
      <c r="B332" s="32" t="str">
        <f>IF('Birding Tally List'!D339="", "", 'Birding Tally List'!D339)</f>
        <v/>
      </c>
      <c r="C332" s="45">
        <f>IF('Birding Tally List'!G339="", 0, 'Birding Tally List'!G339)</f>
        <v>0</v>
      </c>
      <c r="D332" s="46">
        <f>IF('Birding Tally List'!H339="", 0, 'Birding Tally List'!H339)</f>
        <v>0</v>
      </c>
      <c r="E332" s="46">
        <f>IF('Birding Tally List'!I339="", 0, 'Birding Tally List'!I339)</f>
        <v>0</v>
      </c>
      <c r="F332" s="46">
        <f>IF('Birding Tally List'!J339="", 0, 'Birding Tally List'!J339)</f>
        <v>0</v>
      </c>
      <c r="G332" s="46">
        <f>IF('Birding Tally List'!K339="", 0, 'Birding Tally List'!K339)</f>
        <v>0</v>
      </c>
      <c r="H332" s="46">
        <f>IF('Birding Tally List'!L339="", 0, 'Birding Tally List'!L339)</f>
        <v>0</v>
      </c>
      <c r="I332" s="47">
        <f>IF('Birding Tally List'!M339="", 0, 'Birding Tally List'!M339)</f>
        <v>0</v>
      </c>
      <c r="J332" s="48">
        <f t="shared" si="118"/>
        <v>0</v>
      </c>
      <c r="L332" s="49" t="str">
        <f t="shared" si="119"/>
        <v/>
      </c>
      <c r="M332" s="48">
        <f t="shared" si="120"/>
        <v>0</v>
      </c>
      <c r="W332" s="52" t="str">
        <f t="shared" si="121"/>
        <v/>
      </c>
      <c r="X332" s="53" t="str">
        <f t="shared" si="117"/>
        <v/>
      </c>
      <c r="Z332" s="54">
        <f>RANK(M332,$M$3:$M$502,0)+COUNTIF($M$3:M332,M332)-1</f>
        <v>330</v>
      </c>
      <c r="AA332" s="44">
        <v>330</v>
      </c>
      <c r="AB332" s="44">
        <f t="shared" si="122"/>
        <v>330</v>
      </c>
      <c r="AC332" s="44" t="str">
        <f t="shared" si="123"/>
        <v/>
      </c>
      <c r="AD332" s="44"/>
      <c r="AE332" s="44" t="str">
        <f t="shared" si="124"/>
        <v/>
      </c>
      <c r="AF332" s="44" t="str">
        <f t="shared" si="125"/>
        <v/>
      </c>
      <c r="AH332" s="44" t="str">
        <f t="shared" si="128"/>
        <v/>
      </c>
      <c r="AJ332" s="44" t="str">
        <f>IF('Birding Tally List'!E339="", "", 'Birding Tally List'!E339)</f>
        <v/>
      </c>
      <c r="AV332" s="93" t="str">
        <f>IF('Birding Tally List'!F339="", "", 'Birding Tally List'!F339)</f>
        <v/>
      </c>
      <c r="AW332" s="93" t="str">
        <f t="shared" si="126"/>
        <v/>
      </c>
      <c r="AX332" s="119" t="str">
        <f t="shared" si="110"/>
        <v/>
      </c>
      <c r="AY332" s="120" t="str">
        <f t="shared" si="111"/>
        <v/>
      </c>
      <c r="AZ332" s="120" t="str">
        <f t="shared" si="112"/>
        <v/>
      </c>
      <c r="BA332" s="120" t="str">
        <f t="shared" si="113"/>
        <v/>
      </c>
      <c r="BB332" s="120" t="str">
        <f t="shared" si="114"/>
        <v/>
      </c>
      <c r="BC332" s="120" t="str">
        <f t="shared" si="115"/>
        <v/>
      </c>
      <c r="BD332" s="120" t="str">
        <f t="shared" si="116"/>
        <v/>
      </c>
      <c r="BE332" s="129" t="str">
        <f t="shared" si="127"/>
        <v/>
      </c>
      <c r="BF332" s="120"/>
      <c r="BG332" s="129" t="str">
        <f>IFERROR(RANK(BE332,$BE$3:$BE$502,0)+COUNTIF($BE$3:BE332,BE332)-1, "")</f>
        <v/>
      </c>
    </row>
    <row r="333" spans="1:59" x14ac:dyDescent="0.25">
      <c r="A333" s="44">
        <v>331</v>
      </c>
      <c r="B333" s="32" t="str">
        <f>IF('Birding Tally List'!D340="", "", 'Birding Tally List'!D340)</f>
        <v/>
      </c>
      <c r="C333" s="45">
        <f>IF('Birding Tally List'!G340="", 0, 'Birding Tally List'!G340)</f>
        <v>0</v>
      </c>
      <c r="D333" s="46">
        <f>IF('Birding Tally List'!H340="", 0, 'Birding Tally List'!H340)</f>
        <v>0</v>
      </c>
      <c r="E333" s="46">
        <f>IF('Birding Tally List'!I340="", 0, 'Birding Tally List'!I340)</f>
        <v>0</v>
      </c>
      <c r="F333" s="46">
        <f>IF('Birding Tally List'!J340="", 0, 'Birding Tally List'!J340)</f>
        <v>0</v>
      </c>
      <c r="G333" s="46">
        <f>IF('Birding Tally List'!K340="", 0, 'Birding Tally List'!K340)</f>
        <v>0</v>
      </c>
      <c r="H333" s="46">
        <f>IF('Birding Tally List'!L340="", 0, 'Birding Tally List'!L340)</f>
        <v>0</v>
      </c>
      <c r="I333" s="47">
        <f>IF('Birding Tally List'!M340="", 0, 'Birding Tally List'!M340)</f>
        <v>0</v>
      </c>
      <c r="J333" s="48">
        <f t="shared" si="118"/>
        <v>0</v>
      </c>
      <c r="L333" s="49" t="str">
        <f t="shared" si="119"/>
        <v/>
      </c>
      <c r="M333" s="48">
        <f t="shared" si="120"/>
        <v>0</v>
      </c>
      <c r="W333" s="52" t="str">
        <f t="shared" si="121"/>
        <v/>
      </c>
      <c r="X333" s="53" t="str">
        <f t="shared" si="117"/>
        <v/>
      </c>
      <c r="Z333" s="54">
        <f>RANK(M333,$M$3:$M$502,0)+COUNTIF($M$3:M333,M333)-1</f>
        <v>331</v>
      </c>
      <c r="AA333" s="44">
        <v>331</v>
      </c>
      <c r="AB333" s="44">
        <f t="shared" si="122"/>
        <v>331</v>
      </c>
      <c r="AC333" s="44" t="str">
        <f t="shared" si="123"/>
        <v/>
      </c>
      <c r="AD333" s="44"/>
      <c r="AE333" s="44" t="str">
        <f t="shared" si="124"/>
        <v/>
      </c>
      <c r="AF333" s="44" t="str">
        <f t="shared" si="125"/>
        <v/>
      </c>
      <c r="AH333" s="44" t="str">
        <f t="shared" si="128"/>
        <v/>
      </c>
      <c r="AJ333" s="44" t="str">
        <f>IF('Birding Tally List'!E340="", "", 'Birding Tally List'!E340)</f>
        <v/>
      </c>
      <c r="AV333" s="93" t="str">
        <f>IF('Birding Tally List'!F340="", "", 'Birding Tally List'!F340)</f>
        <v/>
      </c>
      <c r="AW333" s="93" t="str">
        <f t="shared" si="126"/>
        <v/>
      </c>
      <c r="AX333" s="119" t="str">
        <f t="shared" si="110"/>
        <v/>
      </c>
      <c r="AY333" s="120" t="str">
        <f t="shared" si="111"/>
        <v/>
      </c>
      <c r="AZ333" s="120" t="str">
        <f t="shared" si="112"/>
        <v/>
      </c>
      <c r="BA333" s="120" t="str">
        <f t="shared" si="113"/>
        <v/>
      </c>
      <c r="BB333" s="120" t="str">
        <f t="shared" si="114"/>
        <v/>
      </c>
      <c r="BC333" s="120" t="str">
        <f t="shared" si="115"/>
        <v/>
      </c>
      <c r="BD333" s="120" t="str">
        <f t="shared" si="116"/>
        <v/>
      </c>
      <c r="BE333" s="129" t="str">
        <f t="shared" si="127"/>
        <v/>
      </c>
      <c r="BF333" s="120"/>
      <c r="BG333" s="129" t="str">
        <f>IFERROR(RANK(BE333,$BE$3:$BE$502,0)+COUNTIF($BE$3:BE333,BE333)-1, "")</f>
        <v/>
      </c>
    </row>
    <row r="334" spans="1:59" x14ac:dyDescent="0.25">
      <c r="A334" s="44">
        <v>332</v>
      </c>
      <c r="B334" s="32" t="str">
        <f>IF('Birding Tally List'!D341="", "", 'Birding Tally List'!D341)</f>
        <v/>
      </c>
      <c r="C334" s="45">
        <f>IF('Birding Tally List'!G341="", 0, 'Birding Tally List'!G341)</f>
        <v>0</v>
      </c>
      <c r="D334" s="46">
        <f>IF('Birding Tally List'!H341="", 0, 'Birding Tally List'!H341)</f>
        <v>0</v>
      </c>
      <c r="E334" s="46">
        <f>IF('Birding Tally List'!I341="", 0, 'Birding Tally List'!I341)</f>
        <v>0</v>
      </c>
      <c r="F334" s="46">
        <f>IF('Birding Tally List'!J341="", 0, 'Birding Tally List'!J341)</f>
        <v>0</v>
      </c>
      <c r="G334" s="46">
        <f>IF('Birding Tally List'!K341="", 0, 'Birding Tally List'!K341)</f>
        <v>0</v>
      </c>
      <c r="H334" s="46">
        <f>IF('Birding Tally List'!L341="", 0, 'Birding Tally List'!L341)</f>
        <v>0</v>
      </c>
      <c r="I334" s="47">
        <f>IF('Birding Tally List'!M341="", 0, 'Birding Tally List'!M341)</f>
        <v>0</v>
      </c>
      <c r="J334" s="48">
        <f t="shared" si="118"/>
        <v>0</v>
      </c>
      <c r="L334" s="49" t="str">
        <f t="shared" si="119"/>
        <v/>
      </c>
      <c r="M334" s="48">
        <f t="shared" si="120"/>
        <v>0</v>
      </c>
      <c r="W334" s="52" t="str">
        <f t="shared" si="121"/>
        <v/>
      </c>
      <c r="X334" s="53" t="str">
        <f t="shared" si="117"/>
        <v/>
      </c>
      <c r="Z334" s="54">
        <f>RANK(M334,$M$3:$M$502,0)+COUNTIF($M$3:M334,M334)-1</f>
        <v>332</v>
      </c>
      <c r="AA334" s="44">
        <v>332</v>
      </c>
      <c r="AB334" s="44">
        <f t="shared" si="122"/>
        <v>332</v>
      </c>
      <c r="AC334" s="44" t="str">
        <f t="shared" si="123"/>
        <v/>
      </c>
      <c r="AD334" s="44"/>
      <c r="AE334" s="44" t="str">
        <f t="shared" si="124"/>
        <v/>
      </c>
      <c r="AF334" s="44" t="str">
        <f t="shared" si="125"/>
        <v/>
      </c>
      <c r="AH334" s="44" t="str">
        <f t="shared" si="128"/>
        <v/>
      </c>
      <c r="AJ334" s="44" t="str">
        <f>IF('Birding Tally List'!E341="", "", 'Birding Tally List'!E341)</f>
        <v/>
      </c>
      <c r="AV334" s="93" t="str">
        <f>IF('Birding Tally List'!F341="", "", 'Birding Tally List'!F341)</f>
        <v/>
      </c>
      <c r="AW334" s="93" t="str">
        <f t="shared" si="126"/>
        <v/>
      </c>
      <c r="AX334" s="119" t="str">
        <f t="shared" si="110"/>
        <v/>
      </c>
      <c r="AY334" s="120" t="str">
        <f t="shared" si="111"/>
        <v/>
      </c>
      <c r="AZ334" s="120" t="str">
        <f t="shared" si="112"/>
        <v/>
      </c>
      <c r="BA334" s="120" t="str">
        <f t="shared" si="113"/>
        <v/>
      </c>
      <c r="BB334" s="120" t="str">
        <f t="shared" si="114"/>
        <v/>
      </c>
      <c r="BC334" s="120" t="str">
        <f t="shared" si="115"/>
        <v/>
      </c>
      <c r="BD334" s="120" t="str">
        <f t="shared" si="116"/>
        <v/>
      </c>
      <c r="BE334" s="129" t="str">
        <f t="shared" si="127"/>
        <v/>
      </c>
      <c r="BF334" s="120"/>
      <c r="BG334" s="129" t="str">
        <f>IFERROR(RANK(BE334,$BE$3:$BE$502,0)+COUNTIF($BE$3:BE334,BE334)-1, "")</f>
        <v/>
      </c>
    </row>
    <row r="335" spans="1:59" x14ac:dyDescent="0.25">
      <c r="A335" s="44">
        <v>333</v>
      </c>
      <c r="B335" s="32" t="str">
        <f>IF('Birding Tally List'!D342="", "", 'Birding Tally List'!D342)</f>
        <v/>
      </c>
      <c r="C335" s="45">
        <f>IF('Birding Tally List'!G342="", 0, 'Birding Tally List'!G342)</f>
        <v>0</v>
      </c>
      <c r="D335" s="46">
        <f>IF('Birding Tally List'!H342="", 0, 'Birding Tally List'!H342)</f>
        <v>0</v>
      </c>
      <c r="E335" s="46">
        <f>IF('Birding Tally List'!I342="", 0, 'Birding Tally List'!I342)</f>
        <v>0</v>
      </c>
      <c r="F335" s="46">
        <f>IF('Birding Tally List'!J342="", 0, 'Birding Tally List'!J342)</f>
        <v>0</v>
      </c>
      <c r="G335" s="46">
        <f>IF('Birding Tally List'!K342="", 0, 'Birding Tally List'!K342)</f>
        <v>0</v>
      </c>
      <c r="H335" s="46">
        <f>IF('Birding Tally List'!L342="", 0, 'Birding Tally List'!L342)</f>
        <v>0</v>
      </c>
      <c r="I335" s="47">
        <f>IF('Birding Tally List'!M342="", 0, 'Birding Tally List'!M342)</f>
        <v>0</v>
      </c>
      <c r="J335" s="48">
        <f t="shared" si="118"/>
        <v>0</v>
      </c>
      <c r="L335" s="49" t="str">
        <f t="shared" si="119"/>
        <v/>
      </c>
      <c r="M335" s="48">
        <f t="shared" si="120"/>
        <v>0</v>
      </c>
      <c r="W335" s="52" t="str">
        <f t="shared" si="121"/>
        <v/>
      </c>
      <c r="X335" s="53" t="str">
        <f t="shared" si="117"/>
        <v/>
      </c>
      <c r="Z335" s="54">
        <f>RANK(M335,$M$3:$M$502,0)+COUNTIF($M$3:M335,M335)-1</f>
        <v>333</v>
      </c>
      <c r="AA335" s="44">
        <v>333</v>
      </c>
      <c r="AB335" s="44">
        <f t="shared" si="122"/>
        <v>333</v>
      </c>
      <c r="AC335" s="44" t="str">
        <f t="shared" si="123"/>
        <v/>
      </c>
      <c r="AD335" s="44"/>
      <c r="AE335" s="44" t="str">
        <f t="shared" si="124"/>
        <v/>
      </c>
      <c r="AF335" s="44" t="str">
        <f t="shared" si="125"/>
        <v/>
      </c>
      <c r="AH335" s="44" t="str">
        <f t="shared" si="128"/>
        <v/>
      </c>
      <c r="AJ335" s="44" t="str">
        <f>IF('Birding Tally List'!E342="", "", 'Birding Tally List'!E342)</f>
        <v/>
      </c>
      <c r="AV335" s="93" t="str">
        <f>IF('Birding Tally List'!F342="", "", 'Birding Tally List'!F342)</f>
        <v/>
      </c>
      <c r="AW335" s="93" t="str">
        <f t="shared" si="126"/>
        <v/>
      </c>
      <c r="AX335" s="119" t="str">
        <f t="shared" si="110"/>
        <v/>
      </c>
      <c r="AY335" s="120" t="str">
        <f t="shared" si="111"/>
        <v/>
      </c>
      <c r="AZ335" s="120" t="str">
        <f t="shared" si="112"/>
        <v/>
      </c>
      <c r="BA335" s="120" t="str">
        <f t="shared" si="113"/>
        <v/>
      </c>
      <c r="BB335" s="120" t="str">
        <f t="shared" si="114"/>
        <v/>
      </c>
      <c r="BC335" s="120" t="str">
        <f t="shared" si="115"/>
        <v/>
      </c>
      <c r="BD335" s="120" t="str">
        <f t="shared" si="116"/>
        <v/>
      </c>
      <c r="BE335" s="129" t="str">
        <f t="shared" si="127"/>
        <v/>
      </c>
      <c r="BF335" s="120"/>
      <c r="BG335" s="129" t="str">
        <f>IFERROR(RANK(BE335,$BE$3:$BE$502,0)+COUNTIF($BE$3:BE335,BE335)-1, "")</f>
        <v/>
      </c>
    </row>
    <row r="336" spans="1:59" x14ac:dyDescent="0.25">
      <c r="A336" s="44">
        <v>334</v>
      </c>
      <c r="B336" s="32" t="str">
        <f>IF('Birding Tally List'!D343="", "", 'Birding Tally List'!D343)</f>
        <v/>
      </c>
      <c r="C336" s="45">
        <f>IF('Birding Tally List'!G343="", 0, 'Birding Tally List'!G343)</f>
        <v>0</v>
      </c>
      <c r="D336" s="46">
        <f>IF('Birding Tally List'!H343="", 0, 'Birding Tally List'!H343)</f>
        <v>0</v>
      </c>
      <c r="E336" s="46">
        <f>IF('Birding Tally List'!I343="", 0, 'Birding Tally List'!I343)</f>
        <v>0</v>
      </c>
      <c r="F336" s="46">
        <f>IF('Birding Tally List'!J343="", 0, 'Birding Tally List'!J343)</f>
        <v>0</v>
      </c>
      <c r="G336" s="46">
        <f>IF('Birding Tally List'!K343="", 0, 'Birding Tally List'!K343)</f>
        <v>0</v>
      </c>
      <c r="H336" s="46">
        <f>IF('Birding Tally List'!L343="", 0, 'Birding Tally List'!L343)</f>
        <v>0</v>
      </c>
      <c r="I336" s="47">
        <f>IF('Birding Tally List'!M343="", 0, 'Birding Tally List'!M343)</f>
        <v>0</v>
      </c>
      <c r="J336" s="48">
        <f t="shared" si="118"/>
        <v>0</v>
      </c>
      <c r="L336" s="49" t="str">
        <f t="shared" si="119"/>
        <v/>
      </c>
      <c r="M336" s="48">
        <f t="shared" si="120"/>
        <v>0</v>
      </c>
      <c r="W336" s="52" t="str">
        <f t="shared" si="121"/>
        <v/>
      </c>
      <c r="X336" s="53" t="str">
        <f t="shared" si="117"/>
        <v/>
      </c>
      <c r="Z336" s="54">
        <f>RANK(M336,$M$3:$M$502,0)+COUNTIF($M$3:M336,M336)-1</f>
        <v>334</v>
      </c>
      <c r="AA336" s="44">
        <v>334</v>
      </c>
      <c r="AB336" s="44">
        <f t="shared" si="122"/>
        <v>334</v>
      </c>
      <c r="AC336" s="44" t="str">
        <f t="shared" si="123"/>
        <v/>
      </c>
      <c r="AD336" s="44"/>
      <c r="AE336" s="44" t="str">
        <f t="shared" si="124"/>
        <v/>
      </c>
      <c r="AF336" s="44" t="str">
        <f t="shared" si="125"/>
        <v/>
      </c>
      <c r="AH336" s="44" t="str">
        <f t="shared" si="128"/>
        <v/>
      </c>
      <c r="AJ336" s="44" t="str">
        <f>IF('Birding Tally List'!E343="", "", 'Birding Tally List'!E343)</f>
        <v/>
      </c>
      <c r="AV336" s="93" t="str">
        <f>IF('Birding Tally List'!F343="", "", 'Birding Tally List'!F343)</f>
        <v/>
      </c>
      <c r="AW336" s="93" t="str">
        <f t="shared" si="126"/>
        <v/>
      </c>
      <c r="AX336" s="119" t="str">
        <f t="shared" si="110"/>
        <v/>
      </c>
      <c r="AY336" s="120" t="str">
        <f t="shared" si="111"/>
        <v/>
      </c>
      <c r="AZ336" s="120" t="str">
        <f t="shared" si="112"/>
        <v/>
      </c>
      <c r="BA336" s="120" t="str">
        <f t="shared" si="113"/>
        <v/>
      </c>
      <c r="BB336" s="120" t="str">
        <f t="shared" si="114"/>
        <v/>
      </c>
      <c r="BC336" s="120" t="str">
        <f t="shared" si="115"/>
        <v/>
      </c>
      <c r="BD336" s="120" t="str">
        <f t="shared" si="116"/>
        <v/>
      </c>
      <c r="BE336" s="129" t="str">
        <f t="shared" si="127"/>
        <v/>
      </c>
      <c r="BF336" s="120"/>
      <c r="BG336" s="129" t="str">
        <f>IFERROR(RANK(BE336,$BE$3:$BE$502,0)+COUNTIF($BE$3:BE336,BE336)-1, "")</f>
        <v/>
      </c>
    </row>
    <row r="337" spans="1:59" x14ac:dyDescent="0.25">
      <c r="A337" s="44">
        <v>335</v>
      </c>
      <c r="B337" s="32" t="str">
        <f>IF('Birding Tally List'!D344="", "", 'Birding Tally List'!D344)</f>
        <v/>
      </c>
      <c r="C337" s="45">
        <f>IF('Birding Tally List'!G344="", 0, 'Birding Tally List'!G344)</f>
        <v>0</v>
      </c>
      <c r="D337" s="46">
        <f>IF('Birding Tally List'!H344="", 0, 'Birding Tally List'!H344)</f>
        <v>0</v>
      </c>
      <c r="E337" s="46">
        <f>IF('Birding Tally List'!I344="", 0, 'Birding Tally List'!I344)</f>
        <v>0</v>
      </c>
      <c r="F337" s="46">
        <f>IF('Birding Tally List'!J344="", 0, 'Birding Tally List'!J344)</f>
        <v>0</v>
      </c>
      <c r="G337" s="46">
        <f>IF('Birding Tally List'!K344="", 0, 'Birding Tally List'!K344)</f>
        <v>0</v>
      </c>
      <c r="H337" s="46">
        <f>IF('Birding Tally List'!L344="", 0, 'Birding Tally List'!L344)</f>
        <v>0</v>
      </c>
      <c r="I337" s="47">
        <f>IF('Birding Tally List'!M344="", 0, 'Birding Tally List'!M344)</f>
        <v>0</v>
      </c>
      <c r="J337" s="48">
        <f t="shared" si="118"/>
        <v>0</v>
      </c>
      <c r="L337" s="49" t="str">
        <f t="shared" si="119"/>
        <v/>
      </c>
      <c r="M337" s="48">
        <f t="shared" si="120"/>
        <v>0</v>
      </c>
      <c r="W337" s="52" t="str">
        <f t="shared" si="121"/>
        <v/>
      </c>
      <c r="X337" s="53" t="str">
        <f t="shared" si="117"/>
        <v/>
      </c>
      <c r="Z337" s="54">
        <f>RANK(M337,$M$3:$M$502,0)+COUNTIF($M$3:M337,M337)-1</f>
        <v>335</v>
      </c>
      <c r="AA337" s="44">
        <v>335</v>
      </c>
      <c r="AB337" s="44">
        <f t="shared" si="122"/>
        <v>335</v>
      </c>
      <c r="AC337" s="44" t="str">
        <f t="shared" si="123"/>
        <v/>
      </c>
      <c r="AD337" s="44"/>
      <c r="AE337" s="44" t="str">
        <f t="shared" si="124"/>
        <v/>
      </c>
      <c r="AF337" s="44" t="str">
        <f t="shared" si="125"/>
        <v/>
      </c>
      <c r="AH337" s="44" t="str">
        <f t="shared" si="128"/>
        <v/>
      </c>
      <c r="AJ337" s="44" t="str">
        <f>IF('Birding Tally List'!E344="", "", 'Birding Tally List'!E344)</f>
        <v/>
      </c>
      <c r="AV337" s="93" t="str">
        <f>IF('Birding Tally List'!F344="", "", 'Birding Tally List'!F344)</f>
        <v/>
      </c>
      <c r="AW337" s="93" t="str">
        <f t="shared" si="126"/>
        <v/>
      </c>
      <c r="AX337" s="119" t="str">
        <f t="shared" ref="AX337:AX400" si="129">IF($AW337="", "", C337)</f>
        <v/>
      </c>
      <c r="AY337" s="120" t="str">
        <f t="shared" ref="AY337:AY400" si="130">IF($AW337="", "", D337)</f>
        <v/>
      </c>
      <c r="AZ337" s="120" t="str">
        <f t="shared" ref="AZ337:AZ400" si="131">IF($AW337="", "", E337)</f>
        <v/>
      </c>
      <c r="BA337" s="120" t="str">
        <f t="shared" ref="BA337:BA400" si="132">IF($AW337="", "", F337)</f>
        <v/>
      </c>
      <c r="BB337" s="120" t="str">
        <f t="shared" ref="BB337:BB400" si="133">IF($AW337="", "", G337)</f>
        <v/>
      </c>
      <c r="BC337" s="120" t="str">
        <f t="shared" ref="BC337:BC400" si="134">IF($AW337="", "", H337)</f>
        <v/>
      </c>
      <c r="BD337" s="120" t="str">
        <f t="shared" ref="BD337:BD400" si="135">IF($AW337="", "", I337)</f>
        <v/>
      </c>
      <c r="BE337" s="129" t="str">
        <f t="shared" si="127"/>
        <v/>
      </c>
      <c r="BF337" s="120"/>
      <c r="BG337" s="129" t="str">
        <f>IFERROR(RANK(BE337,$BE$3:$BE$502,0)+COUNTIF($BE$3:BE337,BE337)-1, "")</f>
        <v/>
      </c>
    </row>
    <row r="338" spans="1:59" x14ac:dyDescent="0.25">
      <c r="A338" s="44">
        <v>336</v>
      </c>
      <c r="B338" s="32" t="str">
        <f>IF('Birding Tally List'!D345="", "", 'Birding Tally List'!D345)</f>
        <v/>
      </c>
      <c r="C338" s="45">
        <f>IF('Birding Tally List'!G345="", 0, 'Birding Tally List'!G345)</f>
        <v>0</v>
      </c>
      <c r="D338" s="46">
        <f>IF('Birding Tally List'!H345="", 0, 'Birding Tally List'!H345)</f>
        <v>0</v>
      </c>
      <c r="E338" s="46">
        <f>IF('Birding Tally List'!I345="", 0, 'Birding Tally List'!I345)</f>
        <v>0</v>
      </c>
      <c r="F338" s="46">
        <f>IF('Birding Tally List'!J345="", 0, 'Birding Tally List'!J345)</f>
        <v>0</v>
      </c>
      <c r="G338" s="46">
        <f>IF('Birding Tally List'!K345="", 0, 'Birding Tally List'!K345)</f>
        <v>0</v>
      </c>
      <c r="H338" s="46">
        <f>IF('Birding Tally List'!L345="", 0, 'Birding Tally List'!L345)</f>
        <v>0</v>
      </c>
      <c r="I338" s="47">
        <f>IF('Birding Tally List'!M345="", 0, 'Birding Tally List'!M345)</f>
        <v>0</v>
      </c>
      <c r="J338" s="48">
        <f t="shared" si="118"/>
        <v>0</v>
      </c>
      <c r="L338" s="49" t="str">
        <f t="shared" si="119"/>
        <v/>
      </c>
      <c r="M338" s="48">
        <f t="shared" si="120"/>
        <v>0</v>
      </c>
      <c r="W338" s="52" t="str">
        <f t="shared" si="121"/>
        <v/>
      </c>
      <c r="X338" s="53" t="str">
        <f t="shared" si="117"/>
        <v/>
      </c>
      <c r="Z338" s="54">
        <f>RANK(M338,$M$3:$M$502,0)+COUNTIF($M$3:M338,M338)-1</f>
        <v>336</v>
      </c>
      <c r="AA338" s="44">
        <v>336</v>
      </c>
      <c r="AB338" s="44">
        <f t="shared" si="122"/>
        <v>336</v>
      </c>
      <c r="AC338" s="44" t="str">
        <f t="shared" si="123"/>
        <v/>
      </c>
      <c r="AD338" s="44"/>
      <c r="AE338" s="44" t="str">
        <f t="shared" si="124"/>
        <v/>
      </c>
      <c r="AF338" s="44" t="str">
        <f t="shared" si="125"/>
        <v/>
      </c>
      <c r="AH338" s="44" t="str">
        <f t="shared" si="128"/>
        <v/>
      </c>
      <c r="AJ338" s="44" t="str">
        <f>IF('Birding Tally List'!E345="", "", 'Birding Tally List'!E345)</f>
        <v/>
      </c>
      <c r="AV338" s="93" t="str">
        <f>IF('Birding Tally List'!F345="", "", 'Birding Tally List'!F345)</f>
        <v/>
      </c>
      <c r="AW338" s="93" t="str">
        <f t="shared" si="126"/>
        <v/>
      </c>
      <c r="AX338" s="119" t="str">
        <f t="shared" si="129"/>
        <v/>
      </c>
      <c r="AY338" s="120" t="str">
        <f t="shared" si="130"/>
        <v/>
      </c>
      <c r="AZ338" s="120" t="str">
        <f t="shared" si="131"/>
        <v/>
      </c>
      <c r="BA338" s="120" t="str">
        <f t="shared" si="132"/>
        <v/>
      </c>
      <c r="BB338" s="120" t="str">
        <f t="shared" si="133"/>
        <v/>
      </c>
      <c r="BC338" s="120" t="str">
        <f t="shared" si="134"/>
        <v/>
      </c>
      <c r="BD338" s="120" t="str">
        <f t="shared" si="135"/>
        <v/>
      </c>
      <c r="BE338" s="129" t="str">
        <f t="shared" si="127"/>
        <v/>
      </c>
      <c r="BF338" s="120"/>
      <c r="BG338" s="129" t="str">
        <f>IFERROR(RANK(BE338,$BE$3:$BE$502,0)+COUNTIF($BE$3:BE338,BE338)-1, "")</f>
        <v/>
      </c>
    </row>
    <row r="339" spans="1:59" x14ac:dyDescent="0.25">
      <c r="A339" s="44">
        <v>337</v>
      </c>
      <c r="B339" s="32" t="str">
        <f>IF('Birding Tally List'!D346="", "", 'Birding Tally List'!D346)</f>
        <v/>
      </c>
      <c r="C339" s="45">
        <f>IF('Birding Tally List'!G346="", 0, 'Birding Tally List'!G346)</f>
        <v>0</v>
      </c>
      <c r="D339" s="46">
        <f>IF('Birding Tally List'!H346="", 0, 'Birding Tally List'!H346)</f>
        <v>0</v>
      </c>
      <c r="E339" s="46">
        <f>IF('Birding Tally List'!I346="", 0, 'Birding Tally List'!I346)</f>
        <v>0</v>
      </c>
      <c r="F339" s="46">
        <f>IF('Birding Tally List'!J346="", 0, 'Birding Tally List'!J346)</f>
        <v>0</v>
      </c>
      <c r="G339" s="46">
        <f>IF('Birding Tally List'!K346="", 0, 'Birding Tally List'!K346)</f>
        <v>0</v>
      </c>
      <c r="H339" s="46">
        <f>IF('Birding Tally List'!L346="", 0, 'Birding Tally List'!L346)</f>
        <v>0</v>
      </c>
      <c r="I339" s="47">
        <f>IF('Birding Tally List'!M346="", 0, 'Birding Tally List'!M346)</f>
        <v>0</v>
      </c>
      <c r="J339" s="48">
        <f t="shared" si="118"/>
        <v>0</v>
      </c>
      <c r="L339" s="49" t="str">
        <f t="shared" si="119"/>
        <v/>
      </c>
      <c r="M339" s="48">
        <f t="shared" si="120"/>
        <v>0</v>
      </c>
      <c r="W339" s="52" t="str">
        <f t="shared" si="121"/>
        <v/>
      </c>
      <c r="X339" s="53" t="str">
        <f t="shared" si="117"/>
        <v/>
      </c>
      <c r="Z339" s="54">
        <f>RANK(M339,$M$3:$M$502,0)+COUNTIF($M$3:M339,M339)-1</f>
        <v>337</v>
      </c>
      <c r="AA339" s="44">
        <v>337</v>
      </c>
      <c r="AB339" s="44">
        <f t="shared" si="122"/>
        <v>337</v>
      </c>
      <c r="AC339" s="44" t="str">
        <f t="shared" si="123"/>
        <v/>
      </c>
      <c r="AD339" s="44"/>
      <c r="AE339" s="44" t="str">
        <f t="shared" si="124"/>
        <v/>
      </c>
      <c r="AF339" s="44" t="str">
        <f t="shared" si="125"/>
        <v/>
      </c>
      <c r="AH339" s="44" t="str">
        <f t="shared" si="128"/>
        <v/>
      </c>
      <c r="AJ339" s="44" t="str">
        <f>IF('Birding Tally List'!E346="", "", 'Birding Tally List'!E346)</f>
        <v/>
      </c>
      <c r="AV339" s="93" t="str">
        <f>IF('Birding Tally List'!F346="", "", 'Birding Tally List'!F346)</f>
        <v/>
      </c>
      <c r="AW339" s="93" t="str">
        <f t="shared" si="126"/>
        <v/>
      </c>
      <c r="AX339" s="119" t="str">
        <f t="shared" si="129"/>
        <v/>
      </c>
      <c r="AY339" s="120" t="str">
        <f t="shared" si="130"/>
        <v/>
      </c>
      <c r="AZ339" s="120" t="str">
        <f t="shared" si="131"/>
        <v/>
      </c>
      <c r="BA339" s="120" t="str">
        <f t="shared" si="132"/>
        <v/>
      </c>
      <c r="BB339" s="120" t="str">
        <f t="shared" si="133"/>
        <v/>
      </c>
      <c r="BC339" s="120" t="str">
        <f t="shared" si="134"/>
        <v/>
      </c>
      <c r="BD339" s="120" t="str">
        <f t="shared" si="135"/>
        <v/>
      </c>
      <c r="BE339" s="129" t="str">
        <f t="shared" si="127"/>
        <v/>
      </c>
      <c r="BF339" s="120"/>
      <c r="BG339" s="129" t="str">
        <f>IFERROR(RANK(BE339,$BE$3:$BE$502,0)+COUNTIF($BE$3:BE339,BE339)-1, "")</f>
        <v/>
      </c>
    </row>
    <row r="340" spans="1:59" x14ac:dyDescent="0.25">
      <c r="A340" s="44">
        <v>338</v>
      </c>
      <c r="B340" s="32" t="str">
        <f>IF('Birding Tally List'!D347="", "", 'Birding Tally List'!D347)</f>
        <v/>
      </c>
      <c r="C340" s="45">
        <f>IF('Birding Tally List'!G347="", 0, 'Birding Tally List'!G347)</f>
        <v>0</v>
      </c>
      <c r="D340" s="46">
        <f>IF('Birding Tally List'!H347="", 0, 'Birding Tally List'!H347)</f>
        <v>0</v>
      </c>
      <c r="E340" s="46">
        <f>IF('Birding Tally List'!I347="", 0, 'Birding Tally List'!I347)</f>
        <v>0</v>
      </c>
      <c r="F340" s="46">
        <f>IF('Birding Tally List'!J347="", 0, 'Birding Tally List'!J347)</f>
        <v>0</v>
      </c>
      <c r="G340" s="46">
        <f>IF('Birding Tally List'!K347="", 0, 'Birding Tally List'!K347)</f>
        <v>0</v>
      </c>
      <c r="H340" s="46">
        <f>IF('Birding Tally List'!L347="", 0, 'Birding Tally List'!L347)</f>
        <v>0</v>
      </c>
      <c r="I340" s="47">
        <f>IF('Birding Tally List'!M347="", 0, 'Birding Tally List'!M347)</f>
        <v>0</v>
      </c>
      <c r="J340" s="48">
        <f t="shared" si="118"/>
        <v>0</v>
      </c>
      <c r="L340" s="49" t="str">
        <f t="shared" si="119"/>
        <v/>
      </c>
      <c r="M340" s="48">
        <f t="shared" si="120"/>
        <v>0</v>
      </c>
      <c r="W340" s="52" t="str">
        <f t="shared" si="121"/>
        <v/>
      </c>
      <c r="X340" s="53" t="str">
        <f t="shared" si="117"/>
        <v/>
      </c>
      <c r="Z340" s="54">
        <f>RANK(M340,$M$3:$M$502,0)+COUNTIF($M$3:M340,M340)-1</f>
        <v>338</v>
      </c>
      <c r="AA340" s="44">
        <v>338</v>
      </c>
      <c r="AB340" s="44">
        <f t="shared" si="122"/>
        <v>338</v>
      </c>
      <c r="AC340" s="44" t="str">
        <f t="shared" si="123"/>
        <v/>
      </c>
      <c r="AD340" s="44"/>
      <c r="AE340" s="44" t="str">
        <f t="shared" si="124"/>
        <v/>
      </c>
      <c r="AF340" s="44" t="str">
        <f t="shared" si="125"/>
        <v/>
      </c>
      <c r="AH340" s="44" t="str">
        <f t="shared" si="128"/>
        <v/>
      </c>
      <c r="AJ340" s="44" t="str">
        <f>IF('Birding Tally List'!E347="", "", 'Birding Tally List'!E347)</f>
        <v/>
      </c>
      <c r="AV340" s="93" t="str">
        <f>IF('Birding Tally List'!F347="", "", 'Birding Tally List'!F347)</f>
        <v/>
      </c>
      <c r="AW340" s="93" t="str">
        <f t="shared" si="126"/>
        <v/>
      </c>
      <c r="AX340" s="119" t="str">
        <f t="shared" si="129"/>
        <v/>
      </c>
      <c r="AY340" s="120" t="str">
        <f t="shared" si="130"/>
        <v/>
      </c>
      <c r="AZ340" s="120" t="str">
        <f t="shared" si="131"/>
        <v/>
      </c>
      <c r="BA340" s="120" t="str">
        <f t="shared" si="132"/>
        <v/>
      </c>
      <c r="BB340" s="120" t="str">
        <f t="shared" si="133"/>
        <v/>
      </c>
      <c r="BC340" s="120" t="str">
        <f t="shared" si="134"/>
        <v/>
      </c>
      <c r="BD340" s="120" t="str">
        <f t="shared" si="135"/>
        <v/>
      </c>
      <c r="BE340" s="129" t="str">
        <f t="shared" si="127"/>
        <v/>
      </c>
      <c r="BF340" s="120"/>
      <c r="BG340" s="129" t="str">
        <f>IFERROR(RANK(BE340,$BE$3:$BE$502,0)+COUNTIF($BE$3:BE340,BE340)-1, "")</f>
        <v/>
      </c>
    </row>
    <row r="341" spans="1:59" x14ac:dyDescent="0.25">
      <c r="A341" s="44">
        <v>339</v>
      </c>
      <c r="B341" s="32" t="str">
        <f>IF('Birding Tally List'!D348="", "", 'Birding Tally List'!D348)</f>
        <v/>
      </c>
      <c r="C341" s="45">
        <f>IF('Birding Tally List'!G348="", 0, 'Birding Tally List'!G348)</f>
        <v>0</v>
      </c>
      <c r="D341" s="46">
        <f>IF('Birding Tally List'!H348="", 0, 'Birding Tally List'!H348)</f>
        <v>0</v>
      </c>
      <c r="E341" s="46">
        <f>IF('Birding Tally List'!I348="", 0, 'Birding Tally List'!I348)</f>
        <v>0</v>
      </c>
      <c r="F341" s="46">
        <f>IF('Birding Tally List'!J348="", 0, 'Birding Tally List'!J348)</f>
        <v>0</v>
      </c>
      <c r="G341" s="46">
        <f>IF('Birding Tally List'!K348="", 0, 'Birding Tally List'!K348)</f>
        <v>0</v>
      </c>
      <c r="H341" s="46">
        <f>IF('Birding Tally List'!L348="", 0, 'Birding Tally List'!L348)</f>
        <v>0</v>
      </c>
      <c r="I341" s="47">
        <f>IF('Birding Tally List'!M348="", 0, 'Birding Tally List'!M348)</f>
        <v>0</v>
      </c>
      <c r="J341" s="48">
        <f t="shared" si="118"/>
        <v>0</v>
      </c>
      <c r="L341" s="49" t="str">
        <f t="shared" si="119"/>
        <v/>
      </c>
      <c r="M341" s="48">
        <f t="shared" si="120"/>
        <v>0</v>
      </c>
      <c r="W341" s="52" t="str">
        <f t="shared" si="121"/>
        <v/>
      </c>
      <c r="X341" s="53" t="str">
        <f t="shared" si="117"/>
        <v/>
      </c>
      <c r="Z341" s="54">
        <f>RANK(M341,$M$3:$M$502,0)+COUNTIF($M$3:M341,M341)-1</f>
        <v>339</v>
      </c>
      <c r="AA341" s="44">
        <v>339</v>
      </c>
      <c r="AB341" s="44">
        <f t="shared" si="122"/>
        <v>339</v>
      </c>
      <c r="AC341" s="44" t="str">
        <f t="shared" si="123"/>
        <v/>
      </c>
      <c r="AD341" s="44"/>
      <c r="AE341" s="44" t="str">
        <f t="shared" si="124"/>
        <v/>
      </c>
      <c r="AF341" s="44" t="str">
        <f t="shared" si="125"/>
        <v/>
      </c>
      <c r="AH341" s="44" t="str">
        <f t="shared" si="128"/>
        <v/>
      </c>
      <c r="AJ341" s="44" t="str">
        <f>IF('Birding Tally List'!E348="", "", 'Birding Tally List'!E348)</f>
        <v/>
      </c>
      <c r="AV341" s="93" t="str">
        <f>IF('Birding Tally List'!F348="", "", 'Birding Tally List'!F348)</f>
        <v/>
      </c>
      <c r="AW341" s="93" t="str">
        <f t="shared" si="126"/>
        <v/>
      </c>
      <c r="AX341" s="119" t="str">
        <f t="shared" si="129"/>
        <v/>
      </c>
      <c r="AY341" s="120" t="str">
        <f t="shared" si="130"/>
        <v/>
      </c>
      <c r="AZ341" s="120" t="str">
        <f t="shared" si="131"/>
        <v/>
      </c>
      <c r="BA341" s="120" t="str">
        <f t="shared" si="132"/>
        <v/>
      </c>
      <c r="BB341" s="120" t="str">
        <f t="shared" si="133"/>
        <v/>
      </c>
      <c r="BC341" s="120" t="str">
        <f t="shared" si="134"/>
        <v/>
      </c>
      <c r="BD341" s="120" t="str">
        <f t="shared" si="135"/>
        <v/>
      </c>
      <c r="BE341" s="129" t="str">
        <f t="shared" si="127"/>
        <v/>
      </c>
      <c r="BF341" s="120"/>
      <c r="BG341" s="129" t="str">
        <f>IFERROR(RANK(BE341,$BE$3:$BE$502,0)+COUNTIF($BE$3:BE341,BE341)-1, "")</f>
        <v/>
      </c>
    </row>
    <row r="342" spans="1:59" x14ac:dyDescent="0.25">
      <c r="A342" s="44">
        <v>340</v>
      </c>
      <c r="B342" s="32" t="str">
        <f>IF('Birding Tally List'!D349="", "", 'Birding Tally List'!D349)</f>
        <v/>
      </c>
      <c r="C342" s="45">
        <f>IF('Birding Tally List'!G349="", 0, 'Birding Tally List'!G349)</f>
        <v>0</v>
      </c>
      <c r="D342" s="46">
        <f>IF('Birding Tally List'!H349="", 0, 'Birding Tally List'!H349)</f>
        <v>0</v>
      </c>
      <c r="E342" s="46">
        <f>IF('Birding Tally List'!I349="", 0, 'Birding Tally List'!I349)</f>
        <v>0</v>
      </c>
      <c r="F342" s="46">
        <f>IF('Birding Tally List'!J349="", 0, 'Birding Tally List'!J349)</f>
        <v>0</v>
      </c>
      <c r="G342" s="46">
        <f>IF('Birding Tally List'!K349="", 0, 'Birding Tally List'!K349)</f>
        <v>0</v>
      </c>
      <c r="H342" s="46">
        <f>IF('Birding Tally List'!L349="", 0, 'Birding Tally List'!L349)</f>
        <v>0</v>
      </c>
      <c r="I342" s="47">
        <f>IF('Birding Tally List'!M349="", 0, 'Birding Tally List'!M349)</f>
        <v>0</v>
      </c>
      <c r="J342" s="48">
        <f t="shared" si="118"/>
        <v>0</v>
      </c>
      <c r="L342" s="49" t="str">
        <f t="shared" si="119"/>
        <v/>
      </c>
      <c r="M342" s="48">
        <f t="shared" si="120"/>
        <v>0</v>
      </c>
      <c r="W342" s="52" t="str">
        <f t="shared" si="121"/>
        <v/>
      </c>
      <c r="X342" s="53" t="str">
        <f t="shared" si="117"/>
        <v/>
      </c>
      <c r="Z342" s="54">
        <f>RANK(M342,$M$3:$M$502,0)+COUNTIF($M$3:M342,M342)-1</f>
        <v>340</v>
      </c>
      <c r="AA342" s="44">
        <v>340</v>
      </c>
      <c r="AB342" s="44">
        <f t="shared" si="122"/>
        <v>340</v>
      </c>
      <c r="AC342" s="44" t="str">
        <f t="shared" si="123"/>
        <v/>
      </c>
      <c r="AD342" s="44"/>
      <c r="AE342" s="44" t="str">
        <f t="shared" si="124"/>
        <v/>
      </c>
      <c r="AF342" s="44" t="str">
        <f t="shared" si="125"/>
        <v/>
      </c>
      <c r="AH342" s="44" t="str">
        <f t="shared" si="128"/>
        <v/>
      </c>
      <c r="AJ342" s="44" t="str">
        <f>IF('Birding Tally List'!E349="", "", 'Birding Tally List'!E349)</f>
        <v/>
      </c>
      <c r="AV342" s="93" t="str">
        <f>IF('Birding Tally List'!F349="", "", 'Birding Tally List'!F349)</f>
        <v/>
      </c>
      <c r="AW342" s="93" t="str">
        <f t="shared" si="126"/>
        <v/>
      </c>
      <c r="AX342" s="119" t="str">
        <f t="shared" si="129"/>
        <v/>
      </c>
      <c r="AY342" s="120" t="str">
        <f t="shared" si="130"/>
        <v/>
      </c>
      <c r="AZ342" s="120" t="str">
        <f t="shared" si="131"/>
        <v/>
      </c>
      <c r="BA342" s="120" t="str">
        <f t="shared" si="132"/>
        <v/>
      </c>
      <c r="BB342" s="120" t="str">
        <f t="shared" si="133"/>
        <v/>
      </c>
      <c r="BC342" s="120" t="str">
        <f t="shared" si="134"/>
        <v/>
      </c>
      <c r="BD342" s="120" t="str">
        <f t="shared" si="135"/>
        <v/>
      </c>
      <c r="BE342" s="129" t="str">
        <f t="shared" si="127"/>
        <v/>
      </c>
      <c r="BF342" s="120"/>
      <c r="BG342" s="129" t="str">
        <f>IFERROR(RANK(BE342,$BE$3:$BE$502,0)+COUNTIF($BE$3:BE342,BE342)-1, "")</f>
        <v/>
      </c>
    </row>
    <row r="343" spans="1:59" x14ac:dyDescent="0.25">
      <c r="A343" s="44">
        <v>341</v>
      </c>
      <c r="B343" s="32" t="str">
        <f>IF('Birding Tally List'!D350="", "", 'Birding Tally List'!D350)</f>
        <v/>
      </c>
      <c r="C343" s="45">
        <f>IF('Birding Tally List'!G350="", 0, 'Birding Tally List'!G350)</f>
        <v>0</v>
      </c>
      <c r="D343" s="46">
        <f>IF('Birding Tally List'!H350="", 0, 'Birding Tally List'!H350)</f>
        <v>0</v>
      </c>
      <c r="E343" s="46">
        <f>IF('Birding Tally List'!I350="", 0, 'Birding Tally List'!I350)</f>
        <v>0</v>
      </c>
      <c r="F343" s="46">
        <f>IF('Birding Tally List'!J350="", 0, 'Birding Tally List'!J350)</f>
        <v>0</v>
      </c>
      <c r="G343" s="46">
        <f>IF('Birding Tally List'!K350="", 0, 'Birding Tally List'!K350)</f>
        <v>0</v>
      </c>
      <c r="H343" s="46">
        <f>IF('Birding Tally List'!L350="", 0, 'Birding Tally List'!L350)</f>
        <v>0</v>
      </c>
      <c r="I343" s="47">
        <f>IF('Birding Tally List'!M350="", 0, 'Birding Tally List'!M350)</f>
        <v>0</v>
      </c>
      <c r="J343" s="48">
        <f t="shared" si="118"/>
        <v>0</v>
      </c>
      <c r="L343" s="49" t="str">
        <f t="shared" si="119"/>
        <v/>
      </c>
      <c r="M343" s="48">
        <f t="shared" si="120"/>
        <v>0</v>
      </c>
      <c r="W343" s="52" t="str">
        <f t="shared" si="121"/>
        <v/>
      </c>
      <c r="X343" s="53" t="str">
        <f t="shared" si="117"/>
        <v/>
      </c>
      <c r="Z343" s="54">
        <f>RANK(M343,$M$3:$M$502,0)+COUNTIF($M$3:M343,M343)-1</f>
        <v>341</v>
      </c>
      <c r="AA343" s="44">
        <v>341</v>
      </c>
      <c r="AB343" s="44">
        <f t="shared" si="122"/>
        <v>341</v>
      </c>
      <c r="AC343" s="44" t="str">
        <f t="shared" si="123"/>
        <v/>
      </c>
      <c r="AD343" s="44"/>
      <c r="AE343" s="44" t="str">
        <f t="shared" si="124"/>
        <v/>
      </c>
      <c r="AF343" s="44" t="str">
        <f t="shared" si="125"/>
        <v/>
      </c>
      <c r="AH343" s="44" t="str">
        <f t="shared" si="128"/>
        <v/>
      </c>
      <c r="AJ343" s="44" t="str">
        <f>IF('Birding Tally List'!E350="", "", 'Birding Tally List'!E350)</f>
        <v/>
      </c>
      <c r="AV343" s="93" t="str">
        <f>IF('Birding Tally List'!F350="", "", 'Birding Tally List'!F350)</f>
        <v/>
      </c>
      <c r="AW343" s="93" t="str">
        <f t="shared" si="126"/>
        <v/>
      </c>
      <c r="AX343" s="119" t="str">
        <f t="shared" si="129"/>
        <v/>
      </c>
      <c r="AY343" s="120" t="str">
        <f t="shared" si="130"/>
        <v/>
      </c>
      <c r="AZ343" s="120" t="str">
        <f t="shared" si="131"/>
        <v/>
      </c>
      <c r="BA343" s="120" t="str">
        <f t="shared" si="132"/>
        <v/>
      </c>
      <c r="BB343" s="120" t="str">
        <f t="shared" si="133"/>
        <v/>
      </c>
      <c r="BC343" s="120" t="str">
        <f t="shared" si="134"/>
        <v/>
      </c>
      <c r="BD343" s="120" t="str">
        <f t="shared" si="135"/>
        <v/>
      </c>
      <c r="BE343" s="129" t="str">
        <f t="shared" si="127"/>
        <v/>
      </c>
      <c r="BF343" s="120"/>
      <c r="BG343" s="129" t="str">
        <f>IFERROR(RANK(BE343,$BE$3:$BE$502,0)+COUNTIF($BE$3:BE343,BE343)-1, "")</f>
        <v/>
      </c>
    </row>
    <row r="344" spans="1:59" x14ac:dyDescent="0.25">
      <c r="A344" s="44">
        <v>342</v>
      </c>
      <c r="B344" s="32" t="str">
        <f>IF('Birding Tally List'!D351="", "", 'Birding Tally List'!D351)</f>
        <v/>
      </c>
      <c r="C344" s="45">
        <f>IF('Birding Tally List'!G351="", 0, 'Birding Tally List'!G351)</f>
        <v>0</v>
      </c>
      <c r="D344" s="46">
        <f>IF('Birding Tally List'!H351="", 0, 'Birding Tally List'!H351)</f>
        <v>0</v>
      </c>
      <c r="E344" s="46">
        <f>IF('Birding Tally List'!I351="", 0, 'Birding Tally List'!I351)</f>
        <v>0</v>
      </c>
      <c r="F344" s="46">
        <f>IF('Birding Tally List'!J351="", 0, 'Birding Tally List'!J351)</f>
        <v>0</v>
      </c>
      <c r="G344" s="46">
        <f>IF('Birding Tally List'!K351="", 0, 'Birding Tally List'!K351)</f>
        <v>0</v>
      </c>
      <c r="H344" s="46">
        <f>IF('Birding Tally List'!L351="", 0, 'Birding Tally List'!L351)</f>
        <v>0</v>
      </c>
      <c r="I344" s="47">
        <f>IF('Birding Tally List'!M351="", 0, 'Birding Tally List'!M351)</f>
        <v>0</v>
      </c>
      <c r="J344" s="48">
        <f t="shared" si="118"/>
        <v>0</v>
      </c>
      <c r="L344" s="49" t="str">
        <f t="shared" si="119"/>
        <v/>
      </c>
      <c r="M344" s="48">
        <f t="shared" si="120"/>
        <v>0</v>
      </c>
      <c r="W344" s="52" t="str">
        <f t="shared" si="121"/>
        <v/>
      </c>
      <c r="X344" s="53" t="str">
        <f t="shared" si="117"/>
        <v/>
      </c>
      <c r="Z344" s="54">
        <f>RANK(M344,$M$3:$M$502,0)+COUNTIF($M$3:M344,M344)-1</f>
        <v>342</v>
      </c>
      <c r="AA344" s="44">
        <v>342</v>
      </c>
      <c r="AB344" s="44">
        <f t="shared" si="122"/>
        <v>342</v>
      </c>
      <c r="AC344" s="44" t="str">
        <f t="shared" si="123"/>
        <v/>
      </c>
      <c r="AD344" s="44"/>
      <c r="AE344" s="44" t="str">
        <f t="shared" si="124"/>
        <v/>
      </c>
      <c r="AF344" s="44" t="str">
        <f t="shared" si="125"/>
        <v/>
      </c>
      <c r="AH344" s="44" t="str">
        <f t="shared" si="128"/>
        <v/>
      </c>
      <c r="AJ344" s="44" t="str">
        <f>IF('Birding Tally List'!E351="", "", 'Birding Tally List'!E351)</f>
        <v/>
      </c>
      <c r="AV344" s="93" t="str">
        <f>IF('Birding Tally List'!F351="", "", 'Birding Tally List'!F351)</f>
        <v/>
      </c>
      <c r="AW344" s="93" t="str">
        <f t="shared" si="126"/>
        <v/>
      </c>
      <c r="AX344" s="119" t="str">
        <f t="shared" si="129"/>
        <v/>
      </c>
      <c r="AY344" s="120" t="str">
        <f t="shared" si="130"/>
        <v/>
      </c>
      <c r="AZ344" s="120" t="str">
        <f t="shared" si="131"/>
        <v/>
      </c>
      <c r="BA344" s="120" t="str">
        <f t="shared" si="132"/>
        <v/>
      </c>
      <c r="BB344" s="120" t="str">
        <f t="shared" si="133"/>
        <v/>
      </c>
      <c r="BC344" s="120" t="str">
        <f t="shared" si="134"/>
        <v/>
      </c>
      <c r="BD344" s="120" t="str">
        <f t="shared" si="135"/>
        <v/>
      </c>
      <c r="BE344" s="129" t="str">
        <f t="shared" si="127"/>
        <v/>
      </c>
      <c r="BF344" s="120"/>
      <c r="BG344" s="129" t="str">
        <f>IFERROR(RANK(BE344,$BE$3:$BE$502,0)+COUNTIF($BE$3:BE344,BE344)-1, "")</f>
        <v/>
      </c>
    </row>
    <row r="345" spans="1:59" x14ac:dyDescent="0.25">
      <c r="A345" s="44">
        <v>343</v>
      </c>
      <c r="B345" s="32" t="str">
        <f>IF('Birding Tally List'!D352="", "", 'Birding Tally List'!D352)</f>
        <v/>
      </c>
      <c r="C345" s="45">
        <f>IF('Birding Tally List'!G352="", 0, 'Birding Tally List'!G352)</f>
        <v>0</v>
      </c>
      <c r="D345" s="46">
        <f>IF('Birding Tally List'!H352="", 0, 'Birding Tally List'!H352)</f>
        <v>0</v>
      </c>
      <c r="E345" s="46">
        <f>IF('Birding Tally List'!I352="", 0, 'Birding Tally List'!I352)</f>
        <v>0</v>
      </c>
      <c r="F345" s="46">
        <f>IF('Birding Tally List'!J352="", 0, 'Birding Tally List'!J352)</f>
        <v>0</v>
      </c>
      <c r="G345" s="46">
        <f>IF('Birding Tally List'!K352="", 0, 'Birding Tally List'!K352)</f>
        <v>0</v>
      </c>
      <c r="H345" s="46">
        <f>IF('Birding Tally List'!L352="", 0, 'Birding Tally List'!L352)</f>
        <v>0</v>
      </c>
      <c r="I345" s="47">
        <f>IF('Birding Tally List'!M352="", 0, 'Birding Tally List'!M352)</f>
        <v>0</v>
      </c>
      <c r="J345" s="48">
        <f t="shared" si="118"/>
        <v>0</v>
      </c>
      <c r="L345" s="49" t="str">
        <f t="shared" si="119"/>
        <v/>
      </c>
      <c r="M345" s="48">
        <f t="shared" si="120"/>
        <v>0</v>
      </c>
      <c r="W345" s="52" t="str">
        <f t="shared" si="121"/>
        <v/>
      </c>
      <c r="X345" s="53" t="str">
        <f t="shared" si="117"/>
        <v/>
      </c>
      <c r="Z345" s="54">
        <f>RANK(M345,$M$3:$M$502,0)+COUNTIF($M$3:M345,M345)-1</f>
        <v>343</v>
      </c>
      <c r="AA345" s="44">
        <v>343</v>
      </c>
      <c r="AB345" s="44">
        <f t="shared" si="122"/>
        <v>343</v>
      </c>
      <c r="AC345" s="44" t="str">
        <f t="shared" si="123"/>
        <v/>
      </c>
      <c r="AD345" s="44"/>
      <c r="AE345" s="44" t="str">
        <f t="shared" si="124"/>
        <v/>
      </c>
      <c r="AF345" s="44" t="str">
        <f t="shared" si="125"/>
        <v/>
      </c>
      <c r="AH345" s="44" t="str">
        <f t="shared" si="128"/>
        <v/>
      </c>
      <c r="AJ345" s="44" t="str">
        <f>IF('Birding Tally List'!E352="", "", 'Birding Tally List'!E352)</f>
        <v/>
      </c>
      <c r="AV345" s="93" t="str">
        <f>IF('Birding Tally List'!F352="", "", 'Birding Tally List'!F352)</f>
        <v/>
      </c>
      <c r="AW345" s="93" t="str">
        <f t="shared" si="126"/>
        <v/>
      </c>
      <c r="AX345" s="119" t="str">
        <f t="shared" si="129"/>
        <v/>
      </c>
      <c r="AY345" s="120" t="str">
        <f t="shared" si="130"/>
        <v/>
      </c>
      <c r="AZ345" s="120" t="str">
        <f t="shared" si="131"/>
        <v/>
      </c>
      <c r="BA345" s="120" t="str">
        <f t="shared" si="132"/>
        <v/>
      </c>
      <c r="BB345" s="120" t="str">
        <f t="shared" si="133"/>
        <v/>
      </c>
      <c r="BC345" s="120" t="str">
        <f t="shared" si="134"/>
        <v/>
      </c>
      <c r="BD345" s="120" t="str">
        <f t="shared" si="135"/>
        <v/>
      </c>
      <c r="BE345" s="129" t="str">
        <f t="shared" si="127"/>
        <v/>
      </c>
      <c r="BF345" s="120"/>
      <c r="BG345" s="129" t="str">
        <f>IFERROR(RANK(BE345,$BE$3:$BE$502,0)+COUNTIF($BE$3:BE345,BE345)-1, "")</f>
        <v/>
      </c>
    </row>
    <row r="346" spans="1:59" x14ac:dyDescent="0.25">
      <c r="A346" s="44">
        <v>344</v>
      </c>
      <c r="B346" s="32" t="str">
        <f>IF('Birding Tally List'!D353="", "", 'Birding Tally List'!D353)</f>
        <v/>
      </c>
      <c r="C346" s="45">
        <f>IF('Birding Tally List'!G353="", 0, 'Birding Tally List'!G353)</f>
        <v>0</v>
      </c>
      <c r="D346" s="46">
        <f>IF('Birding Tally List'!H353="", 0, 'Birding Tally List'!H353)</f>
        <v>0</v>
      </c>
      <c r="E346" s="46">
        <f>IF('Birding Tally List'!I353="", 0, 'Birding Tally List'!I353)</f>
        <v>0</v>
      </c>
      <c r="F346" s="46">
        <f>IF('Birding Tally List'!J353="", 0, 'Birding Tally List'!J353)</f>
        <v>0</v>
      </c>
      <c r="G346" s="46">
        <f>IF('Birding Tally List'!K353="", 0, 'Birding Tally List'!K353)</f>
        <v>0</v>
      </c>
      <c r="H346" s="46">
        <f>IF('Birding Tally List'!L353="", 0, 'Birding Tally List'!L353)</f>
        <v>0</v>
      </c>
      <c r="I346" s="47">
        <f>IF('Birding Tally List'!M353="", 0, 'Birding Tally List'!M353)</f>
        <v>0</v>
      </c>
      <c r="J346" s="48">
        <f t="shared" si="118"/>
        <v>0</v>
      </c>
      <c r="L346" s="49" t="str">
        <f t="shared" si="119"/>
        <v/>
      </c>
      <c r="M346" s="48">
        <f t="shared" si="120"/>
        <v>0</v>
      </c>
      <c r="W346" s="52" t="str">
        <f t="shared" si="121"/>
        <v/>
      </c>
      <c r="X346" s="53" t="str">
        <f t="shared" si="117"/>
        <v/>
      </c>
      <c r="Z346" s="54">
        <f>RANK(M346,$M$3:$M$502,0)+COUNTIF($M$3:M346,M346)-1</f>
        <v>344</v>
      </c>
      <c r="AA346" s="44">
        <v>344</v>
      </c>
      <c r="AB346" s="44">
        <f t="shared" si="122"/>
        <v>344</v>
      </c>
      <c r="AC346" s="44" t="str">
        <f t="shared" si="123"/>
        <v/>
      </c>
      <c r="AD346" s="44"/>
      <c r="AE346" s="44" t="str">
        <f t="shared" si="124"/>
        <v/>
      </c>
      <c r="AF346" s="44" t="str">
        <f t="shared" si="125"/>
        <v/>
      </c>
      <c r="AH346" s="44" t="str">
        <f t="shared" si="128"/>
        <v/>
      </c>
      <c r="AJ346" s="44" t="str">
        <f>IF('Birding Tally List'!E353="", "", 'Birding Tally List'!E353)</f>
        <v/>
      </c>
      <c r="AV346" s="93" t="str">
        <f>IF('Birding Tally List'!F353="", "", 'Birding Tally List'!F353)</f>
        <v/>
      </c>
      <c r="AW346" s="93" t="str">
        <f t="shared" si="126"/>
        <v/>
      </c>
      <c r="AX346" s="119" t="str">
        <f t="shared" si="129"/>
        <v/>
      </c>
      <c r="AY346" s="120" t="str">
        <f t="shared" si="130"/>
        <v/>
      </c>
      <c r="AZ346" s="120" t="str">
        <f t="shared" si="131"/>
        <v/>
      </c>
      <c r="BA346" s="120" t="str">
        <f t="shared" si="132"/>
        <v/>
      </c>
      <c r="BB346" s="120" t="str">
        <f t="shared" si="133"/>
        <v/>
      </c>
      <c r="BC346" s="120" t="str">
        <f t="shared" si="134"/>
        <v/>
      </c>
      <c r="BD346" s="120" t="str">
        <f t="shared" si="135"/>
        <v/>
      </c>
      <c r="BE346" s="129" t="str">
        <f t="shared" si="127"/>
        <v/>
      </c>
      <c r="BF346" s="120"/>
      <c r="BG346" s="129" t="str">
        <f>IFERROR(RANK(BE346,$BE$3:$BE$502,0)+COUNTIF($BE$3:BE346,BE346)-1, "")</f>
        <v/>
      </c>
    </row>
    <row r="347" spans="1:59" x14ac:dyDescent="0.25">
      <c r="A347" s="44">
        <v>345</v>
      </c>
      <c r="B347" s="32" t="str">
        <f>IF('Birding Tally List'!D354="", "", 'Birding Tally List'!D354)</f>
        <v/>
      </c>
      <c r="C347" s="45">
        <f>IF('Birding Tally List'!G354="", 0, 'Birding Tally List'!G354)</f>
        <v>0</v>
      </c>
      <c r="D347" s="46">
        <f>IF('Birding Tally List'!H354="", 0, 'Birding Tally List'!H354)</f>
        <v>0</v>
      </c>
      <c r="E347" s="46">
        <f>IF('Birding Tally List'!I354="", 0, 'Birding Tally List'!I354)</f>
        <v>0</v>
      </c>
      <c r="F347" s="46">
        <f>IF('Birding Tally List'!J354="", 0, 'Birding Tally List'!J354)</f>
        <v>0</v>
      </c>
      <c r="G347" s="46">
        <f>IF('Birding Tally List'!K354="", 0, 'Birding Tally List'!K354)</f>
        <v>0</v>
      </c>
      <c r="H347" s="46">
        <f>IF('Birding Tally List'!L354="", 0, 'Birding Tally List'!L354)</f>
        <v>0</v>
      </c>
      <c r="I347" s="47">
        <f>IF('Birding Tally List'!M354="", 0, 'Birding Tally List'!M354)</f>
        <v>0</v>
      </c>
      <c r="J347" s="48">
        <f t="shared" si="118"/>
        <v>0</v>
      </c>
      <c r="L347" s="49" t="str">
        <f t="shared" si="119"/>
        <v/>
      </c>
      <c r="M347" s="48">
        <f t="shared" si="120"/>
        <v>0</v>
      </c>
      <c r="W347" s="52" t="str">
        <f t="shared" si="121"/>
        <v/>
      </c>
      <c r="X347" s="53" t="str">
        <f t="shared" si="117"/>
        <v/>
      </c>
      <c r="Z347" s="54">
        <f>RANK(M347,$M$3:$M$502,0)+COUNTIF($M$3:M347,M347)-1</f>
        <v>345</v>
      </c>
      <c r="AA347" s="44">
        <v>345</v>
      </c>
      <c r="AB347" s="44">
        <f t="shared" si="122"/>
        <v>345</v>
      </c>
      <c r="AC347" s="44" t="str">
        <f t="shared" si="123"/>
        <v/>
      </c>
      <c r="AD347" s="44"/>
      <c r="AE347" s="44" t="str">
        <f t="shared" si="124"/>
        <v/>
      </c>
      <c r="AF347" s="44" t="str">
        <f t="shared" si="125"/>
        <v/>
      </c>
      <c r="AH347" s="44" t="str">
        <f t="shared" si="128"/>
        <v/>
      </c>
      <c r="AJ347" s="44" t="str">
        <f>IF('Birding Tally List'!E354="", "", 'Birding Tally List'!E354)</f>
        <v/>
      </c>
      <c r="AV347" s="93" t="str">
        <f>IF('Birding Tally List'!F354="", "", 'Birding Tally List'!F354)</f>
        <v/>
      </c>
      <c r="AW347" s="93" t="str">
        <f t="shared" si="126"/>
        <v/>
      </c>
      <c r="AX347" s="119" t="str">
        <f t="shared" si="129"/>
        <v/>
      </c>
      <c r="AY347" s="120" t="str">
        <f t="shared" si="130"/>
        <v/>
      </c>
      <c r="AZ347" s="120" t="str">
        <f t="shared" si="131"/>
        <v/>
      </c>
      <c r="BA347" s="120" t="str">
        <f t="shared" si="132"/>
        <v/>
      </c>
      <c r="BB347" s="120" t="str">
        <f t="shared" si="133"/>
        <v/>
      </c>
      <c r="BC347" s="120" t="str">
        <f t="shared" si="134"/>
        <v/>
      </c>
      <c r="BD347" s="120" t="str">
        <f t="shared" si="135"/>
        <v/>
      </c>
      <c r="BE347" s="129" t="str">
        <f t="shared" si="127"/>
        <v/>
      </c>
      <c r="BF347" s="120"/>
      <c r="BG347" s="129" t="str">
        <f>IFERROR(RANK(BE347,$BE$3:$BE$502,0)+COUNTIF($BE$3:BE347,BE347)-1, "")</f>
        <v/>
      </c>
    </row>
    <row r="348" spans="1:59" x14ac:dyDescent="0.25">
      <c r="A348" s="44">
        <v>346</v>
      </c>
      <c r="B348" s="32" t="str">
        <f>IF('Birding Tally List'!D355="", "", 'Birding Tally List'!D355)</f>
        <v/>
      </c>
      <c r="C348" s="45">
        <f>IF('Birding Tally List'!G355="", 0, 'Birding Tally List'!G355)</f>
        <v>0</v>
      </c>
      <c r="D348" s="46">
        <f>IF('Birding Tally List'!H355="", 0, 'Birding Tally List'!H355)</f>
        <v>0</v>
      </c>
      <c r="E348" s="46">
        <f>IF('Birding Tally List'!I355="", 0, 'Birding Tally List'!I355)</f>
        <v>0</v>
      </c>
      <c r="F348" s="46">
        <f>IF('Birding Tally List'!J355="", 0, 'Birding Tally List'!J355)</f>
        <v>0</v>
      </c>
      <c r="G348" s="46">
        <f>IF('Birding Tally List'!K355="", 0, 'Birding Tally List'!K355)</f>
        <v>0</v>
      </c>
      <c r="H348" s="46">
        <f>IF('Birding Tally List'!L355="", 0, 'Birding Tally List'!L355)</f>
        <v>0</v>
      </c>
      <c r="I348" s="47">
        <f>IF('Birding Tally List'!M355="", 0, 'Birding Tally List'!M355)</f>
        <v>0</v>
      </c>
      <c r="J348" s="48">
        <f t="shared" si="118"/>
        <v>0</v>
      </c>
      <c r="L348" s="49" t="str">
        <f t="shared" si="119"/>
        <v/>
      </c>
      <c r="M348" s="48">
        <f t="shared" si="120"/>
        <v>0</v>
      </c>
      <c r="W348" s="52" t="str">
        <f t="shared" si="121"/>
        <v/>
      </c>
      <c r="X348" s="53" t="str">
        <f t="shared" si="117"/>
        <v/>
      </c>
      <c r="Z348" s="54">
        <f>RANK(M348,$M$3:$M$502,0)+COUNTIF($M$3:M348,M348)-1</f>
        <v>346</v>
      </c>
      <c r="AA348" s="44">
        <v>346</v>
      </c>
      <c r="AB348" s="44">
        <f t="shared" si="122"/>
        <v>346</v>
      </c>
      <c r="AC348" s="44" t="str">
        <f t="shared" si="123"/>
        <v/>
      </c>
      <c r="AD348" s="44"/>
      <c r="AE348" s="44" t="str">
        <f t="shared" si="124"/>
        <v/>
      </c>
      <c r="AF348" s="44" t="str">
        <f t="shared" si="125"/>
        <v/>
      </c>
      <c r="AH348" s="44" t="str">
        <f t="shared" si="128"/>
        <v/>
      </c>
      <c r="AJ348" s="44" t="str">
        <f>IF('Birding Tally List'!E355="", "", 'Birding Tally List'!E355)</f>
        <v/>
      </c>
      <c r="AV348" s="93" t="str">
        <f>IF('Birding Tally List'!F355="", "", 'Birding Tally List'!F355)</f>
        <v/>
      </c>
      <c r="AW348" s="93" t="str">
        <f t="shared" si="126"/>
        <v/>
      </c>
      <c r="AX348" s="119" t="str">
        <f t="shared" si="129"/>
        <v/>
      </c>
      <c r="AY348" s="120" t="str">
        <f t="shared" si="130"/>
        <v/>
      </c>
      <c r="AZ348" s="120" t="str">
        <f t="shared" si="131"/>
        <v/>
      </c>
      <c r="BA348" s="120" t="str">
        <f t="shared" si="132"/>
        <v/>
      </c>
      <c r="BB348" s="120" t="str">
        <f t="shared" si="133"/>
        <v/>
      </c>
      <c r="BC348" s="120" t="str">
        <f t="shared" si="134"/>
        <v/>
      </c>
      <c r="BD348" s="120" t="str">
        <f t="shared" si="135"/>
        <v/>
      </c>
      <c r="BE348" s="129" t="str">
        <f t="shared" si="127"/>
        <v/>
      </c>
      <c r="BF348" s="120"/>
      <c r="BG348" s="129" t="str">
        <f>IFERROR(RANK(BE348,$BE$3:$BE$502,0)+COUNTIF($BE$3:BE348,BE348)-1, "")</f>
        <v/>
      </c>
    </row>
    <row r="349" spans="1:59" x14ac:dyDescent="0.25">
      <c r="A349" s="44">
        <v>347</v>
      </c>
      <c r="B349" s="32" t="str">
        <f>IF('Birding Tally List'!D356="", "", 'Birding Tally List'!D356)</f>
        <v/>
      </c>
      <c r="C349" s="45">
        <f>IF('Birding Tally List'!G356="", 0, 'Birding Tally List'!G356)</f>
        <v>0</v>
      </c>
      <c r="D349" s="46">
        <f>IF('Birding Tally List'!H356="", 0, 'Birding Tally List'!H356)</f>
        <v>0</v>
      </c>
      <c r="E349" s="46">
        <f>IF('Birding Tally List'!I356="", 0, 'Birding Tally List'!I356)</f>
        <v>0</v>
      </c>
      <c r="F349" s="46">
        <f>IF('Birding Tally List'!J356="", 0, 'Birding Tally List'!J356)</f>
        <v>0</v>
      </c>
      <c r="G349" s="46">
        <f>IF('Birding Tally List'!K356="", 0, 'Birding Tally List'!K356)</f>
        <v>0</v>
      </c>
      <c r="H349" s="46">
        <f>IF('Birding Tally List'!L356="", 0, 'Birding Tally List'!L356)</f>
        <v>0</v>
      </c>
      <c r="I349" s="47">
        <f>IF('Birding Tally List'!M356="", 0, 'Birding Tally List'!M356)</f>
        <v>0</v>
      </c>
      <c r="J349" s="48">
        <f t="shared" si="118"/>
        <v>0</v>
      </c>
      <c r="L349" s="49" t="str">
        <f t="shared" si="119"/>
        <v/>
      </c>
      <c r="M349" s="48">
        <f t="shared" si="120"/>
        <v>0</v>
      </c>
      <c r="W349" s="52" t="str">
        <f t="shared" si="121"/>
        <v/>
      </c>
      <c r="X349" s="53" t="str">
        <f t="shared" si="117"/>
        <v/>
      </c>
      <c r="Z349" s="54">
        <f>RANK(M349,$M$3:$M$502,0)+COUNTIF($M$3:M349,M349)-1</f>
        <v>347</v>
      </c>
      <c r="AA349" s="44">
        <v>347</v>
      </c>
      <c r="AB349" s="44">
        <f t="shared" si="122"/>
        <v>347</v>
      </c>
      <c r="AC349" s="44" t="str">
        <f t="shared" si="123"/>
        <v/>
      </c>
      <c r="AD349" s="44"/>
      <c r="AE349" s="44" t="str">
        <f t="shared" si="124"/>
        <v/>
      </c>
      <c r="AF349" s="44" t="str">
        <f t="shared" si="125"/>
        <v/>
      </c>
      <c r="AH349" s="44" t="str">
        <f t="shared" si="128"/>
        <v/>
      </c>
      <c r="AJ349" s="44" t="str">
        <f>IF('Birding Tally List'!E356="", "", 'Birding Tally List'!E356)</f>
        <v/>
      </c>
      <c r="AV349" s="93" t="str">
        <f>IF('Birding Tally List'!F356="", "", 'Birding Tally List'!F356)</f>
        <v/>
      </c>
      <c r="AW349" s="93" t="str">
        <f t="shared" si="126"/>
        <v/>
      </c>
      <c r="AX349" s="119" t="str">
        <f t="shared" si="129"/>
        <v/>
      </c>
      <c r="AY349" s="120" t="str">
        <f t="shared" si="130"/>
        <v/>
      </c>
      <c r="AZ349" s="120" t="str">
        <f t="shared" si="131"/>
        <v/>
      </c>
      <c r="BA349" s="120" t="str">
        <f t="shared" si="132"/>
        <v/>
      </c>
      <c r="BB349" s="120" t="str">
        <f t="shared" si="133"/>
        <v/>
      </c>
      <c r="BC349" s="120" t="str">
        <f t="shared" si="134"/>
        <v/>
      </c>
      <c r="BD349" s="120" t="str">
        <f t="shared" si="135"/>
        <v/>
      </c>
      <c r="BE349" s="129" t="str">
        <f t="shared" si="127"/>
        <v/>
      </c>
      <c r="BF349" s="120"/>
      <c r="BG349" s="129" t="str">
        <f>IFERROR(RANK(BE349,$BE$3:$BE$502,0)+COUNTIF($BE$3:BE349,BE349)-1, "")</f>
        <v/>
      </c>
    </row>
    <row r="350" spans="1:59" x14ac:dyDescent="0.25">
      <c r="A350" s="44">
        <v>348</v>
      </c>
      <c r="B350" s="32" t="str">
        <f>IF('Birding Tally List'!D357="", "", 'Birding Tally List'!D357)</f>
        <v/>
      </c>
      <c r="C350" s="45">
        <f>IF('Birding Tally List'!G357="", 0, 'Birding Tally List'!G357)</f>
        <v>0</v>
      </c>
      <c r="D350" s="46">
        <f>IF('Birding Tally List'!H357="", 0, 'Birding Tally List'!H357)</f>
        <v>0</v>
      </c>
      <c r="E350" s="46">
        <f>IF('Birding Tally List'!I357="", 0, 'Birding Tally List'!I357)</f>
        <v>0</v>
      </c>
      <c r="F350" s="46">
        <f>IF('Birding Tally List'!J357="", 0, 'Birding Tally List'!J357)</f>
        <v>0</v>
      </c>
      <c r="G350" s="46">
        <f>IF('Birding Tally List'!K357="", 0, 'Birding Tally List'!K357)</f>
        <v>0</v>
      </c>
      <c r="H350" s="46">
        <f>IF('Birding Tally List'!L357="", 0, 'Birding Tally List'!L357)</f>
        <v>0</v>
      </c>
      <c r="I350" s="47">
        <f>IF('Birding Tally List'!M357="", 0, 'Birding Tally List'!M357)</f>
        <v>0</v>
      </c>
      <c r="J350" s="48">
        <f t="shared" si="118"/>
        <v>0</v>
      </c>
      <c r="L350" s="49" t="str">
        <f t="shared" si="119"/>
        <v/>
      </c>
      <c r="M350" s="48">
        <f t="shared" si="120"/>
        <v>0</v>
      </c>
      <c r="W350" s="52" t="str">
        <f t="shared" si="121"/>
        <v/>
      </c>
      <c r="X350" s="53" t="str">
        <f t="shared" si="117"/>
        <v/>
      </c>
      <c r="Z350" s="54">
        <f>RANK(M350,$M$3:$M$502,0)+COUNTIF($M$3:M350,M350)-1</f>
        <v>348</v>
      </c>
      <c r="AA350" s="44">
        <v>348</v>
      </c>
      <c r="AB350" s="44">
        <f t="shared" si="122"/>
        <v>348</v>
      </c>
      <c r="AC350" s="44" t="str">
        <f t="shared" si="123"/>
        <v/>
      </c>
      <c r="AD350" s="44"/>
      <c r="AE350" s="44" t="str">
        <f t="shared" si="124"/>
        <v/>
      </c>
      <c r="AF350" s="44" t="str">
        <f t="shared" si="125"/>
        <v/>
      </c>
      <c r="AH350" s="44" t="str">
        <f t="shared" si="128"/>
        <v/>
      </c>
      <c r="AJ350" s="44" t="str">
        <f>IF('Birding Tally List'!E357="", "", 'Birding Tally List'!E357)</f>
        <v/>
      </c>
      <c r="AV350" s="93" t="str">
        <f>IF('Birding Tally List'!F357="", "", 'Birding Tally List'!F357)</f>
        <v/>
      </c>
      <c r="AW350" s="93" t="str">
        <f t="shared" si="126"/>
        <v/>
      </c>
      <c r="AX350" s="119" t="str">
        <f t="shared" si="129"/>
        <v/>
      </c>
      <c r="AY350" s="120" t="str">
        <f t="shared" si="130"/>
        <v/>
      </c>
      <c r="AZ350" s="120" t="str">
        <f t="shared" si="131"/>
        <v/>
      </c>
      <c r="BA350" s="120" t="str">
        <f t="shared" si="132"/>
        <v/>
      </c>
      <c r="BB350" s="120" t="str">
        <f t="shared" si="133"/>
        <v/>
      </c>
      <c r="BC350" s="120" t="str">
        <f t="shared" si="134"/>
        <v/>
      </c>
      <c r="BD350" s="120" t="str">
        <f t="shared" si="135"/>
        <v/>
      </c>
      <c r="BE350" s="129" t="str">
        <f t="shared" si="127"/>
        <v/>
      </c>
      <c r="BF350" s="120"/>
      <c r="BG350" s="129" t="str">
        <f>IFERROR(RANK(BE350,$BE$3:$BE$502,0)+COUNTIF($BE$3:BE350,BE350)-1, "")</f>
        <v/>
      </c>
    </row>
    <row r="351" spans="1:59" x14ac:dyDescent="0.25">
      <c r="A351" s="44">
        <v>349</v>
      </c>
      <c r="B351" s="32" t="str">
        <f>IF('Birding Tally List'!D358="", "", 'Birding Tally List'!D358)</f>
        <v/>
      </c>
      <c r="C351" s="45">
        <f>IF('Birding Tally List'!G358="", 0, 'Birding Tally List'!G358)</f>
        <v>0</v>
      </c>
      <c r="D351" s="46">
        <f>IF('Birding Tally List'!H358="", 0, 'Birding Tally List'!H358)</f>
        <v>0</v>
      </c>
      <c r="E351" s="46">
        <f>IF('Birding Tally List'!I358="", 0, 'Birding Tally List'!I358)</f>
        <v>0</v>
      </c>
      <c r="F351" s="46">
        <f>IF('Birding Tally List'!J358="", 0, 'Birding Tally List'!J358)</f>
        <v>0</v>
      </c>
      <c r="G351" s="46">
        <f>IF('Birding Tally List'!K358="", 0, 'Birding Tally List'!K358)</f>
        <v>0</v>
      </c>
      <c r="H351" s="46">
        <f>IF('Birding Tally List'!L358="", 0, 'Birding Tally List'!L358)</f>
        <v>0</v>
      </c>
      <c r="I351" s="47">
        <f>IF('Birding Tally List'!M358="", 0, 'Birding Tally List'!M358)</f>
        <v>0</v>
      </c>
      <c r="J351" s="48">
        <f t="shared" si="118"/>
        <v>0</v>
      </c>
      <c r="L351" s="49" t="str">
        <f t="shared" si="119"/>
        <v/>
      </c>
      <c r="M351" s="48">
        <f t="shared" si="120"/>
        <v>0</v>
      </c>
      <c r="W351" s="52" t="str">
        <f t="shared" si="121"/>
        <v/>
      </c>
      <c r="X351" s="53" t="str">
        <f t="shared" si="117"/>
        <v/>
      </c>
      <c r="Z351" s="54">
        <f>RANK(M351,$M$3:$M$502,0)+COUNTIF($M$3:M351,M351)-1</f>
        <v>349</v>
      </c>
      <c r="AA351" s="44">
        <v>349</v>
      </c>
      <c r="AB351" s="44">
        <f t="shared" si="122"/>
        <v>349</v>
      </c>
      <c r="AC351" s="44" t="str">
        <f t="shared" si="123"/>
        <v/>
      </c>
      <c r="AD351" s="44"/>
      <c r="AE351" s="44" t="str">
        <f t="shared" si="124"/>
        <v/>
      </c>
      <c r="AF351" s="44" t="str">
        <f t="shared" si="125"/>
        <v/>
      </c>
      <c r="AH351" s="44" t="str">
        <f t="shared" si="128"/>
        <v/>
      </c>
      <c r="AJ351" s="44" t="str">
        <f>IF('Birding Tally List'!E358="", "", 'Birding Tally List'!E358)</f>
        <v/>
      </c>
      <c r="AV351" s="93" t="str">
        <f>IF('Birding Tally List'!F358="", "", 'Birding Tally List'!F358)</f>
        <v/>
      </c>
      <c r="AW351" s="93" t="str">
        <f t="shared" si="126"/>
        <v/>
      </c>
      <c r="AX351" s="119" t="str">
        <f t="shared" si="129"/>
        <v/>
      </c>
      <c r="AY351" s="120" t="str">
        <f t="shared" si="130"/>
        <v/>
      </c>
      <c r="AZ351" s="120" t="str">
        <f t="shared" si="131"/>
        <v/>
      </c>
      <c r="BA351" s="120" t="str">
        <f t="shared" si="132"/>
        <v/>
      </c>
      <c r="BB351" s="120" t="str">
        <f t="shared" si="133"/>
        <v/>
      </c>
      <c r="BC351" s="120" t="str">
        <f t="shared" si="134"/>
        <v/>
      </c>
      <c r="BD351" s="120" t="str">
        <f t="shared" si="135"/>
        <v/>
      </c>
      <c r="BE351" s="129" t="str">
        <f t="shared" si="127"/>
        <v/>
      </c>
      <c r="BF351" s="120"/>
      <c r="BG351" s="129" t="str">
        <f>IFERROR(RANK(BE351,$BE$3:$BE$502,0)+COUNTIF($BE$3:BE351,BE351)-1, "")</f>
        <v/>
      </c>
    </row>
    <row r="352" spans="1:59" x14ac:dyDescent="0.25">
      <c r="A352" s="44">
        <v>350</v>
      </c>
      <c r="B352" s="32" t="str">
        <f>IF('Birding Tally List'!D359="", "", 'Birding Tally List'!D359)</f>
        <v/>
      </c>
      <c r="C352" s="45">
        <f>IF('Birding Tally List'!G359="", 0, 'Birding Tally List'!G359)</f>
        <v>0</v>
      </c>
      <c r="D352" s="46">
        <f>IF('Birding Tally List'!H359="", 0, 'Birding Tally List'!H359)</f>
        <v>0</v>
      </c>
      <c r="E352" s="46">
        <f>IF('Birding Tally List'!I359="", 0, 'Birding Tally List'!I359)</f>
        <v>0</v>
      </c>
      <c r="F352" s="46">
        <f>IF('Birding Tally List'!J359="", 0, 'Birding Tally List'!J359)</f>
        <v>0</v>
      </c>
      <c r="G352" s="46">
        <f>IF('Birding Tally List'!K359="", 0, 'Birding Tally List'!K359)</f>
        <v>0</v>
      </c>
      <c r="H352" s="46">
        <f>IF('Birding Tally List'!L359="", 0, 'Birding Tally List'!L359)</f>
        <v>0</v>
      </c>
      <c r="I352" s="47">
        <f>IF('Birding Tally List'!M359="", 0, 'Birding Tally List'!M359)</f>
        <v>0</v>
      </c>
      <c r="J352" s="48">
        <f t="shared" si="118"/>
        <v>0</v>
      </c>
      <c r="L352" s="49" t="str">
        <f t="shared" si="119"/>
        <v/>
      </c>
      <c r="M352" s="48">
        <f t="shared" si="120"/>
        <v>0</v>
      </c>
      <c r="W352" s="52" t="str">
        <f t="shared" si="121"/>
        <v/>
      </c>
      <c r="X352" s="53" t="str">
        <f t="shared" si="117"/>
        <v/>
      </c>
      <c r="Z352" s="54">
        <f>RANK(M352,$M$3:$M$502,0)+COUNTIF($M$3:M352,M352)-1</f>
        <v>350</v>
      </c>
      <c r="AA352" s="44">
        <v>350</v>
      </c>
      <c r="AB352" s="44">
        <f t="shared" si="122"/>
        <v>350</v>
      </c>
      <c r="AC352" s="44" t="str">
        <f t="shared" si="123"/>
        <v/>
      </c>
      <c r="AD352" s="44"/>
      <c r="AE352" s="44" t="str">
        <f t="shared" si="124"/>
        <v/>
      </c>
      <c r="AF352" s="44" t="str">
        <f t="shared" si="125"/>
        <v/>
      </c>
      <c r="AH352" s="44" t="str">
        <f t="shared" si="128"/>
        <v/>
      </c>
      <c r="AJ352" s="44" t="str">
        <f>IF('Birding Tally List'!E359="", "", 'Birding Tally List'!E359)</f>
        <v/>
      </c>
      <c r="AV352" s="93" t="str">
        <f>IF('Birding Tally List'!F359="", "", 'Birding Tally List'!F359)</f>
        <v/>
      </c>
      <c r="AW352" s="93" t="str">
        <f t="shared" si="126"/>
        <v/>
      </c>
      <c r="AX352" s="119" t="str">
        <f t="shared" si="129"/>
        <v/>
      </c>
      <c r="AY352" s="120" t="str">
        <f t="shared" si="130"/>
        <v/>
      </c>
      <c r="AZ352" s="120" t="str">
        <f t="shared" si="131"/>
        <v/>
      </c>
      <c r="BA352" s="120" t="str">
        <f t="shared" si="132"/>
        <v/>
      </c>
      <c r="BB352" s="120" t="str">
        <f t="shared" si="133"/>
        <v/>
      </c>
      <c r="BC352" s="120" t="str">
        <f t="shared" si="134"/>
        <v/>
      </c>
      <c r="BD352" s="120" t="str">
        <f t="shared" si="135"/>
        <v/>
      </c>
      <c r="BE352" s="129" t="str">
        <f t="shared" si="127"/>
        <v/>
      </c>
      <c r="BF352" s="120"/>
      <c r="BG352" s="129" t="str">
        <f>IFERROR(RANK(BE352,$BE$3:$BE$502,0)+COUNTIF($BE$3:BE352,BE352)-1, "")</f>
        <v/>
      </c>
    </row>
    <row r="353" spans="1:59" x14ac:dyDescent="0.25">
      <c r="A353" s="44">
        <v>351</v>
      </c>
      <c r="B353" s="32" t="str">
        <f>IF('Birding Tally List'!D360="", "", 'Birding Tally List'!D360)</f>
        <v/>
      </c>
      <c r="C353" s="45">
        <f>IF('Birding Tally List'!G360="", 0, 'Birding Tally List'!G360)</f>
        <v>0</v>
      </c>
      <c r="D353" s="46">
        <f>IF('Birding Tally List'!H360="", 0, 'Birding Tally List'!H360)</f>
        <v>0</v>
      </c>
      <c r="E353" s="46">
        <f>IF('Birding Tally List'!I360="", 0, 'Birding Tally List'!I360)</f>
        <v>0</v>
      </c>
      <c r="F353" s="46">
        <f>IF('Birding Tally List'!J360="", 0, 'Birding Tally List'!J360)</f>
        <v>0</v>
      </c>
      <c r="G353" s="46">
        <f>IF('Birding Tally List'!K360="", 0, 'Birding Tally List'!K360)</f>
        <v>0</v>
      </c>
      <c r="H353" s="46">
        <f>IF('Birding Tally List'!L360="", 0, 'Birding Tally List'!L360)</f>
        <v>0</v>
      </c>
      <c r="I353" s="47">
        <f>IF('Birding Tally List'!M360="", 0, 'Birding Tally List'!M360)</f>
        <v>0</v>
      </c>
      <c r="J353" s="48">
        <f t="shared" si="118"/>
        <v>0</v>
      </c>
      <c r="L353" s="49" t="str">
        <f t="shared" si="119"/>
        <v/>
      </c>
      <c r="M353" s="48">
        <f t="shared" si="120"/>
        <v>0</v>
      </c>
      <c r="W353" s="52" t="str">
        <f t="shared" si="121"/>
        <v/>
      </c>
      <c r="X353" s="53" t="str">
        <f t="shared" si="117"/>
        <v/>
      </c>
      <c r="Z353" s="54">
        <f>RANK(M353,$M$3:$M$502,0)+COUNTIF($M$3:M353,M353)-1</f>
        <v>351</v>
      </c>
      <c r="AA353" s="44">
        <v>351</v>
      </c>
      <c r="AB353" s="44">
        <f t="shared" si="122"/>
        <v>351</v>
      </c>
      <c r="AC353" s="44" t="str">
        <f t="shared" si="123"/>
        <v/>
      </c>
      <c r="AD353" s="44"/>
      <c r="AE353" s="44" t="str">
        <f t="shared" si="124"/>
        <v/>
      </c>
      <c r="AF353" s="44" t="str">
        <f t="shared" si="125"/>
        <v/>
      </c>
      <c r="AH353" s="44" t="str">
        <f t="shared" si="128"/>
        <v/>
      </c>
      <c r="AJ353" s="44" t="str">
        <f>IF('Birding Tally List'!E360="", "", 'Birding Tally List'!E360)</f>
        <v/>
      </c>
      <c r="AV353" s="93" t="str">
        <f>IF('Birding Tally List'!F360="", "", 'Birding Tally List'!F360)</f>
        <v/>
      </c>
      <c r="AW353" s="93" t="str">
        <f t="shared" si="126"/>
        <v/>
      </c>
      <c r="AX353" s="119" t="str">
        <f t="shared" si="129"/>
        <v/>
      </c>
      <c r="AY353" s="120" t="str">
        <f t="shared" si="130"/>
        <v/>
      </c>
      <c r="AZ353" s="120" t="str">
        <f t="shared" si="131"/>
        <v/>
      </c>
      <c r="BA353" s="120" t="str">
        <f t="shared" si="132"/>
        <v/>
      </c>
      <c r="BB353" s="120" t="str">
        <f t="shared" si="133"/>
        <v/>
      </c>
      <c r="BC353" s="120" t="str">
        <f t="shared" si="134"/>
        <v/>
      </c>
      <c r="BD353" s="120" t="str">
        <f t="shared" si="135"/>
        <v/>
      </c>
      <c r="BE353" s="129" t="str">
        <f t="shared" si="127"/>
        <v/>
      </c>
      <c r="BF353" s="120"/>
      <c r="BG353" s="129" t="str">
        <f>IFERROR(RANK(BE353,$BE$3:$BE$502,0)+COUNTIF($BE$3:BE353,BE353)-1, "")</f>
        <v/>
      </c>
    </row>
    <row r="354" spans="1:59" x14ac:dyDescent="0.25">
      <c r="A354" s="44">
        <v>352</v>
      </c>
      <c r="B354" s="32" t="str">
        <f>IF('Birding Tally List'!D361="", "", 'Birding Tally List'!D361)</f>
        <v/>
      </c>
      <c r="C354" s="45">
        <f>IF('Birding Tally List'!G361="", 0, 'Birding Tally List'!G361)</f>
        <v>0</v>
      </c>
      <c r="D354" s="46">
        <f>IF('Birding Tally List'!H361="", 0, 'Birding Tally List'!H361)</f>
        <v>0</v>
      </c>
      <c r="E354" s="46">
        <f>IF('Birding Tally List'!I361="", 0, 'Birding Tally List'!I361)</f>
        <v>0</v>
      </c>
      <c r="F354" s="46">
        <f>IF('Birding Tally List'!J361="", 0, 'Birding Tally List'!J361)</f>
        <v>0</v>
      </c>
      <c r="G354" s="46">
        <f>IF('Birding Tally List'!K361="", 0, 'Birding Tally List'!K361)</f>
        <v>0</v>
      </c>
      <c r="H354" s="46">
        <f>IF('Birding Tally List'!L361="", 0, 'Birding Tally List'!L361)</f>
        <v>0</v>
      </c>
      <c r="I354" s="47">
        <f>IF('Birding Tally List'!M361="", 0, 'Birding Tally List'!M361)</f>
        <v>0</v>
      </c>
      <c r="J354" s="48">
        <f t="shared" si="118"/>
        <v>0</v>
      </c>
      <c r="L354" s="49" t="str">
        <f t="shared" si="119"/>
        <v/>
      </c>
      <c r="M354" s="48">
        <f t="shared" si="120"/>
        <v>0</v>
      </c>
      <c r="W354" s="52" t="str">
        <f t="shared" si="121"/>
        <v/>
      </c>
      <c r="X354" s="53" t="str">
        <f t="shared" si="117"/>
        <v/>
      </c>
      <c r="Z354" s="54">
        <f>RANK(M354,$M$3:$M$502,0)+COUNTIF($M$3:M354,M354)-1</f>
        <v>352</v>
      </c>
      <c r="AA354" s="44">
        <v>352</v>
      </c>
      <c r="AB354" s="44">
        <f t="shared" si="122"/>
        <v>352</v>
      </c>
      <c r="AC354" s="44" t="str">
        <f t="shared" si="123"/>
        <v/>
      </c>
      <c r="AD354" s="44"/>
      <c r="AE354" s="44" t="str">
        <f t="shared" si="124"/>
        <v/>
      </c>
      <c r="AF354" s="44" t="str">
        <f t="shared" si="125"/>
        <v/>
      </c>
      <c r="AH354" s="44" t="str">
        <f t="shared" si="128"/>
        <v/>
      </c>
      <c r="AJ354" s="44" t="str">
        <f>IF('Birding Tally List'!E361="", "", 'Birding Tally List'!E361)</f>
        <v/>
      </c>
      <c r="AV354" s="93" t="str">
        <f>IF('Birding Tally List'!F361="", "", 'Birding Tally List'!F361)</f>
        <v/>
      </c>
      <c r="AW354" s="93" t="str">
        <f t="shared" si="126"/>
        <v/>
      </c>
      <c r="AX354" s="119" t="str">
        <f t="shared" si="129"/>
        <v/>
      </c>
      <c r="AY354" s="120" t="str">
        <f t="shared" si="130"/>
        <v/>
      </c>
      <c r="AZ354" s="120" t="str">
        <f t="shared" si="131"/>
        <v/>
      </c>
      <c r="BA354" s="120" t="str">
        <f t="shared" si="132"/>
        <v/>
      </c>
      <c r="BB354" s="120" t="str">
        <f t="shared" si="133"/>
        <v/>
      </c>
      <c r="BC354" s="120" t="str">
        <f t="shared" si="134"/>
        <v/>
      </c>
      <c r="BD354" s="120" t="str">
        <f t="shared" si="135"/>
        <v/>
      </c>
      <c r="BE354" s="129" t="str">
        <f t="shared" si="127"/>
        <v/>
      </c>
      <c r="BF354" s="120"/>
      <c r="BG354" s="129" t="str">
        <f>IFERROR(RANK(BE354,$BE$3:$BE$502,0)+COUNTIF($BE$3:BE354,BE354)-1, "")</f>
        <v/>
      </c>
    </row>
    <row r="355" spans="1:59" x14ac:dyDescent="0.25">
      <c r="A355" s="44">
        <v>353</v>
      </c>
      <c r="B355" s="32" t="str">
        <f>IF('Birding Tally List'!D362="", "", 'Birding Tally List'!D362)</f>
        <v/>
      </c>
      <c r="C355" s="45">
        <f>IF('Birding Tally List'!G362="", 0, 'Birding Tally List'!G362)</f>
        <v>0</v>
      </c>
      <c r="D355" s="46">
        <f>IF('Birding Tally List'!H362="", 0, 'Birding Tally List'!H362)</f>
        <v>0</v>
      </c>
      <c r="E355" s="46">
        <f>IF('Birding Tally List'!I362="", 0, 'Birding Tally List'!I362)</f>
        <v>0</v>
      </c>
      <c r="F355" s="46">
        <f>IF('Birding Tally List'!J362="", 0, 'Birding Tally List'!J362)</f>
        <v>0</v>
      </c>
      <c r="G355" s="46">
        <f>IF('Birding Tally List'!K362="", 0, 'Birding Tally List'!K362)</f>
        <v>0</v>
      </c>
      <c r="H355" s="46">
        <f>IF('Birding Tally List'!L362="", 0, 'Birding Tally List'!L362)</f>
        <v>0</v>
      </c>
      <c r="I355" s="47">
        <f>IF('Birding Tally List'!M362="", 0, 'Birding Tally List'!M362)</f>
        <v>0</v>
      </c>
      <c r="J355" s="48">
        <f t="shared" si="118"/>
        <v>0</v>
      </c>
      <c r="L355" s="49" t="str">
        <f t="shared" si="119"/>
        <v/>
      </c>
      <c r="M355" s="48">
        <f t="shared" si="120"/>
        <v>0</v>
      </c>
      <c r="W355" s="52" t="str">
        <f t="shared" si="121"/>
        <v/>
      </c>
      <c r="X355" s="53" t="str">
        <f t="shared" si="117"/>
        <v/>
      </c>
      <c r="Z355" s="54">
        <f>RANK(M355,$M$3:$M$502,0)+COUNTIF($M$3:M355,M355)-1</f>
        <v>353</v>
      </c>
      <c r="AA355" s="44">
        <v>353</v>
      </c>
      <c r="AB355" s="44">
        <f t="shared" si="122"/>
        <v>353</v>
      </c>
      <c r="AC355" s="44" t="str">
        <f t="shared" si="123"/>
        <v/>
      </c>
      <c r="AD355" s="44"/>
      <c r="AE355" s="44" t="str">
        <f t="shared" si="124"/>
        <v/>
      </c>
      <c r="AF355" s="44" t="str">
        <f t="shared" si="125"/>
        <v/>
      </c>
      <c r="AH355" s="44" t="str">
        <f t="shared" si="128"/>
        <v/>
      </c>
      <c r="AJ355" s="44" t="str">
        <f>IF('Birding Tally List'!E362="", "", 'Birding Tally List'!E362)</f>
        <v/>
      </c>
      <c r="AV355" s="93" t="str">
        <f>IF('Birding Tally List'!F362="", "", 'Birding Tally List'!F362)</f>
        <v/>
      </c>
      <c r="AW355" s="93" t="str">
        <f t="shared" si="126"/>
        <v/>
      </c>
      <c r="AX355" s="119" t="str">
        <f t="shared" si="129"/>
        <v/>
      </c>
      <c r="AY355" s="120" t="str">
        <f t="shared" si="130"/>
        <v/>
      </c>
      <c r="AZ355" s="120" t="str">
        <f t="shared" si="131"/>
        <v/>
      </c>
      <c r="BA355" s="120" t="str">
        <f t="shared" si="132"/>
        <v/>
      </c>
      <c r="BB355" s="120" t="str">
        <f t="shared" si="133"/>
        <v/>
      </c>
      <c r="BC355" s="120" t="str">
        <f t="shared" si="134"/>
        <v/>
      </c>
      <c r="BD355" s="120" t="str">
        <f t="shared" si="135"/>
        <v/>
      </c>
      <c r="BE355" s="129" t="str">
        <f t="shared" si="127"/>
        <v/>
      </c>
      <c r="BF355" s="120"/>
      <c r="BG355" s="129" t="str">
        <f>IFERROR(RANK(BE355,$BE$3:$BE$502,0)+COUNTIF($BE$3:BE355,BE355)-1, "")</f>
        <v/>
      </c>
    </row>
    <row r="356" spans="1:59" x14ac:dyDescent="0.25">
      <c r="A356" s="44">
        <v>354</v>
      </c>
      <c r="B356" s="32" t="str">
        <f>IF('Birding Tally List'!D363="", "", 'Birding Tally List'!D363)</f>
        <v/>
      </c>
      <c r="C356" s="45">
        <f>IF('Birding Tally List'!G363="", 0, 'Birding Tally List'!G363)</f>
        <v>0</v>
      </c>
      <c r="D356" s="46">
        <f>IF('Birding Tally List'!H363="", 0, 'Birding Tally List'!H363)</f>
        <v>0</v>
      </c>
      <c r="E356" s="46">
        <f>IF('Birding Tally List'!I363="", 0, 'Birding Tally List'!I363)</f>
        <v>0</v>
      </c>
      <c r="F356" s="46">
        <f>IF('Birding Tally List'!J363="", 0, 'Birding Tally List'!J363)</f>
        <v>0</v>
      </c>
      <c r="G356" s="46">
        <f>IF('Birding Tally List'!K363="", 0, 'Birding Tally List'!K363)</f>
        <v>0</v>
      </c>
      <c r="H356" s="46">
        <f>IF('Birding Tally List'!L363="", 0, 'Birding Tally List'!L363)</f>
        <v>0</v>
      </c>
      <c r="I356" s="47">
        <f>IF('Birding Tally List'!M363="", 0, 'Birding Tally List'!M363)</f>
        <v>0</v>
      </c>
      <c r="J356" s="48">
        <f t="shared" si="118"/>
        <v>0</v>
      </c>
      <c r="L356" s="49" t="str">
        <f t="shared" si="119"/>
        <v/>
      </c>
      <c r="M356" s="48">
        <f t="shared" si="120"/>
        <v>0</v>
      </c>
      <c r="W356" s="52" t="str">
        <f t="shared" si="121"/>
        <v/>
      </c>
      <c r="X356" s="53" t="str">
        <f t="shared" si="117"/>
        <v/>
      </c>
      <c r="Z356" s="54">
        <f>RANK(M356,$M$3:$M$502,0)+COUNTIF($M$3:M356,M356)-1</f>
        <v>354</v>
      </c>
      <c r="AA356" s="44">
        <v>354</v>
      </c>
      <c r="AB356" s="44">
        <f t="shared" si="122"/>
        <v>354</v>
      </c>
      <c r="AC356" s="44" t="str">
        <f t="shared" si="123"/>
        <v/>
      </c>
      <c r="AD356" s="44"/>
      <c r="AE356" s="44" t="str">
        <f t="shared" si="124"/>
        <v/>
      </c>
      <c r="AF356" s="44" t="str">
        <f t="shared" si="125"/>
        <v/>
      </c>
      <c r="AH356" s="44" t="str">
        <f t="shared" si="128"/>
        <v/>
      </c>
      <c r="AJ356" s="44" t="str">
        <f>IF('Birding Tally List'!E363="", "", 'Birding Tally List'!E363)</f>
        <v/>
      </c>
      <c r="AV356" s="93" t="str">
        <f>IF('Birding Tally List'!F363="", "", 'Birding Tally List'!F363)</f>
        <v/>
      </c>
      <c r="AW356" s="93" t="str">
        <f t="shared" si="126"/>
        <v/>
      </c>
      <c r="AX356" s="119" t="str">
        <f t="shared" si="129"/>
        <v/>
      </c>
      <c r="AY356" s="120" t="str">
        <f t="shared" si="130"/>
        <v/>
      </c>
      <c r="AZ356" s="120" t="str">
        <f t="shared" si="131"/>
        <v/>
      </c>
      <c r="BA356" s="120" t="str">
        <f t="shared" si="132"/>
        <v/>
      </c>
      <c r="BB356" s="120" t="str">
        <f t="shared" si="133"/>
        <v/>
      </c>
      <c r="BC356" s="120" t="str">
        <f t="shared" si="134"/>
        <v/>
      </c>
      <c r="BD356" s="120" t="str">
        <f t="shared" si="135"/>
        <v/>
      </c>
      <c r="BE356" s="129" t="str">
        <f t="shared" si="127"/>
        <v/>
      </c>
      <c r="BF356" s="120"/>
      <c r="BG356" s="129" t="str">
        <f>IFERROR(RANK(BE356,$BE$3:$BE$502,0)+COUNTIF($BE$3:BE356,BE356)-1, "")</f>
        <v/>
      </c>
    </row>
    <row r="357" spans="1:59" x14ac:dyDescent="0.25">
      <c r="A357" s="44">
        <v>355</v>
      </c>
      <c r="B357" s="32" t="str">
        <f>IF('Birding Tally List'!D364="", "", 'Birding Tally List'!D364)</f>
        <v/>
      </c>
      <c r="C357" s="45">
        <f>IF('Birding Tally List'!G364="", 0, 'Birding Tally List'!G364)</f>
        <v>0</v>
      </c>
      <c r="D357" s="46">
        <f>IF('Birding Tally List'!H364="", 0, 'Birding Tally List'!H364)</f>
        <v>0</v>
      </c>
      <c r="E357" s="46">
        <f>IF('Birding Tally List'!I364="", 0, 'Birding Tally List'!I364)</f>
        <v>0</v>
      </c>
      <c r="F357" s="46">
        <f>IF('Birding Tally List'!J364="", 0, 'Birding Tally List'!J364)</f>
        <v>0</v>
      </c>
      <c r="G357" s="46">
        <f>IF('Birding Tally List'!K364="", 0, 'Birding Tally List'!K364)</f>
        <v>0</v>
      </c>
      <c r="H357" s="46">
        <f>IF('Birding Tally List'!L364="", 0, 'Birding Tally List'!L364)</f>
        <v>0</v>
      </c>
      <c r="I357" s="47">
        <f>IF('Birding Tally List'!M364="", 0, 'Birding Tally List'!M364)</f>
        <v>0</v>
      </c>
      <c r="J357" s="48">
        <f t="shared" si="118"/>
        <v>0</v>
      </c>
      <c r="L357" s="49" t="str">
        <f t="shared" si="119"/>
        <v/>
      </c>
      <c r="M357" s="48">
        <f t="shared" si="120"/>
        <v>0</v>
      </c>
      <c r="W357" s="52" t="str">
        <f t="shared" si="121"/>
        <v/>
      </c>
      <c r="X357" s="53" t="str">
        <f t="shared" si="117"/>
        <v/>
      </c>
      <c r="Z357" s="54">
        <f>RANK(M357,$M$3:$M$502,0)+COUNTIF($M$3:M357,M357)-1</f>
        <v>355</v>
      </c>
      <c r="AA357" s="44">
        <v>355</v>
      </c>
      <c r="AB357" s="44">
        <f t="shared" si="122"/>
        <v>355</v>
      </c>
      <c r="AC357" s="44" t="str">
        <f t="shared" si="123"/>
        <v/>
      </c>
      <c r="AD357" s="44"/>
      <c r="AE357" s="44" t="str">
        <f t="shared" si="124"/>
        <v/>
      </c>
      <c r="AF357" s="44" t="str">
        <f t="shared" si="125"/>
        <v/>
      </c>
      <c r="AH357" s="44" t="str">
        <f t="shared" si="128"/>
        <v/>
      </c>
      <c r="AJ357" s="44" t="str">
        <f>IF('Birding Tally List'!E364="", "", 'Birding Tally List'!E364)</f>
        <v/>
      </c>
      <c r="AV357" s="93" t="str">
        <f>IF('Birding Tally List'!F364="", "", 'Birding Tally List'!F364)</f>
        <v/>
      </c>
      <c r="AW357" s="93" t="str">
        <f t="shared" si="126"/>
        <v/>
      </c>
      <c r="AX357" s="119" t="str">
        <f t="shared" si="129"/>
        <v/>
      </c>
      <c r="AY357" s="120" t="str">
        <f t="shared" si="130"/>
        <v/>
      </c>
      <c r="AZ357" s="120" t="str">
        <f t="shared" si="131"/>
        <v/>
      </c>
      <c r="BA357" s="120" t="str">
        <f t="shared" si="132"/>
        <v/>
      </c>
      <c r="BB357" s="120" t="str">
        <f t="shared" si="133"/>
        <v/>
      </c>
      <c r="BC357" s="120" t="str">
        <f t="shared" si="134"/>
        <v/>
      </c>
      <c r="BD357" s="120" t="str">
        <f t="shared" si="135"/>
        <v/>
      </c>
      <c r="BE357" s="129" t="str">
        <f t="shared" si="127"/>
        <v/>
      </c>
      <c r="BF357" s="120"/>
      <c r="BG357" s="129" t="str">
        <f>IFERROR(RANK(BE357,$BE$3:$BE$502,0)+COUNTIF($BE$3:BE357,BE357)-1, "")</f>
        <v/>
      </c>
    </row>
    <row r="358" spans="1:59" x14ac:dyDescent="0.25">
      <c r="A358" s="44">
        <v>356</v>
      </c>
      <c r="B358" s="32" t="str">
        <f>IF('Birding Tally List'!D365="", "", 'Birding Tally List'!D365)</f>
        <v/>
      </c>
      <c r="C358" s="45">
        <f>IF('Birding Tally List'!G365="", 0, 'Birding Tally List'!G365)</f>
        <v>0</v>
      </c>
      <c r="D358" s="46">
        <f>IF('Birding Tally List'!H365="", 0, 'Birding Tally List'!H365)</f>
        <v>0</v>
      </c>
      <c r="E358" s="46">
        <f>IF('Birding Tally List'!I365="", 0, 'Birding Tally List'!I365)</f>
        <v>0</v>
      </c>
      <c r="F358" s="46">
        <f>IF('Birding Tally List'!J365="", 0, 'Birding Tally List'!J365)</f>
        <v>0</v>
      </c>
      <c r="G358" s="46">
        <f>IF('Birding Tally List'!K365="", 0, 'Birding Tally List'!K365)</f>
        <v>0</v>
      </c>
      <c r="H358" s="46">
        <f>IF('Birding Tally List'!L365="", 0, 'Birding Tally List'!L365)</f>
        <v>0</v>
      </c>
      <c r="I358" s="47">
        <f>IF('Birding Tally List'!M365="", 0, 'Birding Tally List'!M365)</f>
        <v>0</v>
      </c>
      <c r="J358" s="48">
        <f t="shared" si="118"/>
        <v>0</v>
      </c>
      <c r="L358" s="49" t="str">
        <f t="shared" si="119"/>
        <v/>
      </c>
      <c r="M358" s="48">
        <f t="shared" si="120"/>
        <v>0</v>
      </c>
      <c r="W358" s="52" t="str">
        <f t="shared" si="121"/>
        <v/>
      </c>
      <c r="X358" s="53" t="str">
        <f t="shared" si="117"/>
        <v/>
      </c>
      <c r="Z358" s="54">
        <f>RANK(M358,$M$3:$M$502,0)+COUNTIF($M$3:M358,M358)-1</f>
        <v>356</v>
      </c>
      <c r="AA358" s="44">
        <v>356</v>
      </c>
      <c r="AB358" s="44">
        <f t="shared" si="122"/>
        <v>356</v>
      </c>
      <c r="AC358" s="44" t="str">
        <f t="shared" si="123"/>
        <v/>
      </c>
      <c r="AD358" s="44"/>
      <c r="AE358" s="44" t="str">
        <f t="shared" si="124"/>
        <v/>
      </c>
      <c r="AF358" s="44" t="str">
        <f t="shared" si="125"/>
        <v/>
      </c>
      <c r="AH358" s="44" t="str">
        <f t="shared" si="128"/>
        <v/>
      </c>
      <c r="AJ358" s="44" t="str">
        <f>IF('Birding Tally List'!E365="", "", 'Birding Tally List'!E365)</f>
        <v/>
      </c>
      <c r="AV358" s="93" t="str">
        <f>IF('Birding Tally List'!F365="", "", 'Birding Tally List'!F365)</f>
        <v/>
      </c>
      <c r="AW358" s="93" t="str">
        <f t="shared" si="126"/>
        <v/>
      </c>
      <c r="AX358" s="119" t="str">
        <f t="shared" si="129"/>
        <v/>
      </c>
      <c r="AY358" s="120" t="str">
        <f t="shared" si="130"/>
        <v/>
      </c>
      <c r="AZ358" s="120" t="str">
        <f t="shared" si="131"/>
        <v/>
      </c>
      <c r="BA358" s="120" t="str">
        <f t="shared" si="132"/>
        <v/>
      </c>
      <c r="BB358" s="120" t="str">
        <f t="shared" si="133"/>
        <v/>
      </c>
      <c r="BC358" s="120" t="str">
        <f t="shared" si="134"/>
        <v/>
      </c>
      <c r="BD358" s="120" t="str">
        <f t="shared" si="135"/>
        <v/>
      </c>
      <c r="BE358" s="129" t="str">
        <f t="shared" si="127"/>
        <v/>
      </c>
      <c r="BF358" s="120"/>
      <c r="BG358" s="129" t="str">
        <f>IFERROR(RANK(BE358,$BE$3:$BE$502,0)+COUNTIF($BE$3:BE358,BE358)-1, "")</f>
        <v/>
      </c>
    </row>
    <row r="359" spans="1:59" x14ac:dyDescent="0.25">
      <c r="A359" s="44">
        <v>357</v>
      </c>
      <c r="B359" s="32" t="str">
        <f>IF('Birding Tally List'!D366="", "", 'Birding Tally List'!D366)</f>
        <v/>
      </c>
      <c r="C359" s="45">
        <f>IF('Birding Tally List'!G366="", 0, 'Birding Tally List'!G366)</f>
        <v>0</v>
      </c>
      <c r="D359" s="46">
        <f>IF('Birding Tally List'!H366="", 0, 'Birding Tally List'!H366)</f>
        <v>0</v>
      </c>
      <c r="E359" s="46">
        <f>IF('Birding Tally List'!I366="", 0, 'Birding Tally List'!I366)</f>
        <v>0</v>
      </c>
      <c r="F359" s="46">
        <f>IF('Birding Tally List'!J366="", 0, 'Birding Tally List'!J366)</f>
        <v>0</v>
      </c>
      <c r="G359" s="46">
        <f>IF('Birding Tally List'!K366="", 0, 'Birding Tally List'!K366)</f>
        <v>0</v>
      </c>
      <c r="H359" s="46">
        <f>IF('Birding Tally List'!L366="", 0, 'Birding Tally List'!L366)</f>
        <v>0</v>
      </c>
      <c r="I359" s="47">
        <f>IF('Birding Tally List'!M366="", 0, 'Birding Tally List'!M366)</f>
        <v>0</v>
      </c>
      <c r="J359" s="48">
        <f t="shared" si="118"/>
        <v>0</v>
      </c>
      <c r="L359" s="49" t="str">
        <f t="shared" si="119"/>
        <v/>
      </c>
      <c r="M359" s="48">
        <f t="shared" si="120"/>
        <v>0</v>
      </c>
      <c r="W359" s="52" t="str">
        <f t="shared" si="121"/>
        <v/>
      </c>
      <c r="X359" s="53" t="str">
        <f t="shared" si="117"/>
        <v/>
      </c>
      <c r="Z359" s="54">
        <f>RANK(M359,$M$3:$M$502,0)+COUNTIF($M$3:M359,M359)-1</f>
        <v>357</v>
      </c>
      <c r="AA359" s="44">
        <v>357</v>
      </c>
      <c r="AB359" s="44">
        <f t="shared" si="122"/>
        <v>357</v>
      </c>
      <c r="AC359" s="44" t="str">
        <f t="shared" si="123"/>
        <v/>
      </c>
      <c r="AD359" s="44"/>
      <c r="AE359" s="44" t="str">
        <f t="shared" si="124"/>
        <v/>
      </c>
      <c r="AF359" s="44" t="str">
        <f t="shared" si="125"/>
        <v/>
      </c>
      <c r="AH359" s="44" t="str">
        <f t="shared" si="128"/>
        <v/>
      </c>
      <c r="AJ359" s="44" t="str">
        <f>IF('Birding Tally List'!E366="", "", 'Birding Tally List'!E366)</f>
        <v/>
      </c>
      <c r="AV359" s="93" t="str">
        <f>IF('Birding Tally List'!F366="", "", 'Birding Tally List'!F366)</f>
        <v/>
      </c>
      <c r="AW359" s="93" t="str">
        <f t="shared" si="126"/>
        <v/>
      </c>
      <c r="AX359" s="119" t="str">
        <f t="shared" si="129"/>
        <v/>
      </c>
      <c r="AY359" s="120" t="str">
        <f t="shared" si="130"/>
        <v/>
      </c>
      <c r="AZ359" s="120" t="str">
        <f t="shared" si="131"/>
        <v/>
      </c>
      <c r="BA359" s="120" t="str">
        <f t="shared" si="132"/>
        <v/>
      </c>
      <c r="BB359" s="120" t="str">
        <f t="shared" si="133"/>
        <v/>
      </c>
      <c r="BC359" s="120" t="str">
        <f t="shared" si="134"/>
        <v/>
      </c>
      <c r="BD359" s="120" t="str">
        <f t="shared" si="135"/>
        <v/>
      </c>
      <c r="BE359" s="129" t="str">
        <f t="shared" si="127"/>
        <v/>
      </c>
      <c r="BF359" s="120"/>
      <c r="BG359" s="129" t="str">
        <f>IFERROR(RANK(BE359,$BE$3:$BE$502,0)+COUNTIF($BE$3:BE359,BE359)-1, "")</f>
        <v/>
      </c>
    </row>
    <row r="360" spans="1:59" x14ac:dyDescent="0.25">
      <c r="A360" s="44">
        <v>358</v>
      </c>
      <c r="B360" s="32" t="str">
        <f>IF('Birding Tally List'!D367="", "", 'Birding Tally List'!D367)</f>
        <v/>
      </c>
      <c r="C360" s="45">
        <f>IF('Birding Tally List'!G367="", 0, 'Birding Tally List'!G367)</f>
        <v>0</v>
      </c>
      <c r="D360" s="46">
        <f>IF('Birding Tally List'!H367="", 0, 'Birding Tally List'!H367)</f>
        <v>0</v>
      </c>
      <c r="E360" s="46">
        <f>IF('Birding Tally List'!I367="", 0, 'Birding Tally List'!I367)</f>
        <v>0</v>
      </c>
      <c r="F360" s="46">
        <f>IF('Birding Tally List'!J367="", 0, 'Birding Tally List'!J367)</f>
        <v>0</v>
      </c>
      <c r="G360" s="46">
        <f>IF('Birding Tally List'!K367="", 0, 'Birding Tally List'!K367)</f>
        <v>0</v>
      </c>
      <c r="H360" s="46">
        <f>IF('Birding Tally List'!L367="", 0, 'Birding Tally List'!L367)</f>
        <v>0</v>
      </c>
      <c r="I360" s="47">
        <f>IF('Birding Tally List'!M367="", 0, 'Birding Tally List'!M367)</f>
        <v>0</v>
      </c>
      <c r="J360" s="48">
        <f t="shared" si="118"/>
        <v>0</v>
      </c>
      <c r="L360" s="49" t="str">
        <f t="shared" si="119"/>
        <v/>
      </c>
      <c r="M360" s="48">
        <f t="shared" si="120"/>
        <v>0</v>
      </c>
      <c r="W360" s="52" t="str">
        <f t="shared" si="121"/>
        <v/>
      </c>
      <c r="X360" s="53" t="str">
        <f t="shared" si="117"/>
        <v/>
      </c>
      <c r="Z360" s="54">
        <f>RANK(M360,$M$3:$M$502,0)+COUNTIF($M$3:M360,M360)-1</f>
        <v>358</v>
      </c>
      <c r="AA360" s="44">
        <v>358</v>
      </c>
      <c r="AB360" s="44">
        <f t="shared" si="122"/>
        <v>358</v>
      </c>
      <c r="AC360" s="44" t="str">
        <f t="shared" si="123"/>
        <v/>
      </c>
      <c r="AD360" s="44"/>
      <c r="AE360" s="44" t="str">
        <f t="shared" si="124"/>
        <v/>
      </c>
      <c r="AF360" s="44" t="str">
        <f t="shared" si="125"/>
        <v/>
      </c>
      <c r="AH360" s="44" t="str">
        <f t="shared" si="128"/>
        <v/>
      </c>
      <c r="AJ360" s="44" t="str">
        <f>IF('Birding Tally List'!E367="", "", 'Birding Tally List'!E367)</f>
        <v/>
      </c>
      <c r="AV360" s="93" t="str">
        <f>IF('Birding Tally List'!F367="", "", 'Birding Tally List'!F367)</f>
        <v/>
      </c>
      <c r="AW360" s="93" t="str">
        <f t="shared" si="126"/>
        <v/>
      </c>
      <c r="AX360" s="119" t="str">
        <f t="shared" si="129"/>
        <v/>
      </c>
      <c r="AY360" s="120" t="str">
        <f t="shared" si="130"/>
        <v/>
      </c>
      <c r="AZ360" s="120" t="str">
        <f t="shared" si="131"/>
        <v/>
      </c>
      <c r="BA360" s="120" t="str">
        <f t="shared" si="132"/>
        <v/>
      </c>
      <c r="BB360" s="120" t="str">
        <f t="shared" si="133"/>
        <v/>
      </c>
      <c r="BC360" s="120" t="str">
        <f t="shared" si="134"/>
        <v/>
      </c>
      <c r="BD360" s="120" t="str">
        <f t="shared" si="135"/>
        <v/>
      </c>
      <c r="BE360" s="129" t="str">
        <f t="shared" si="127"/>
        <v/>
      </c>
      <c r="BF360" s="120"/>
      <c r="BG360" s="129" t="str">
        <f>IFERROR(RANK(BE360,$BE$3:$BE$502,0)+COUNTIF($BE$3:BE360,BE360)-1, "")</f>
        <v/>
      </c>
    </row>
    <row r="361" spans="1:59" x14ac:dyDescent="0.25">
      <c r="A361" s="44">
        <v>359</v>
      </c>
      <c r="B361" s="32" t="str">
        <f>IF('Birding Tally List'!D368="", "", 'Birding Tally List'!D368)</f>
        <v/>
      </c>
      <c r="C361" s="45">
        <f>IF('Birding Tally List'!G368="", 0, 'Birding Tally List'!G368)</f>
        <v>0</v>
      </c>
      <c r="D361" s="46">
        <f>IF('Birding Tally List'!H368="", 0, 'Birding Tally List'!H368)</f>
        <v>0</v>
      </c>
      <c r="E361" s="46">
        <f>IF('Birding Tally List'!I368="", 0, 'Birding Tally List'!I368)</f>
        <v>0</v>
      </c>
      <c r="F361" s="46">
        <f>IF('Birding Tally List'!J368="", 0, 'Birding Tally List'!J368)</f>
        <v>0</v>
      </c>
      <c r="G361" s="46">
        <f>IF('Birding Tally List'!K368="", 0, 'Birding Tally List'!K368)</f>
        <v>0</v>
      </c>
      <c r="H361" s="46">
        <f>IF('Birding Tally List'!L368="", 0, 'Birding Tally List'!L368)</f>
        <v>0</v>
      </c>
      <c r="I361" s="47">
        <f>IF('Birding Tally List'!M368="", 0, 'Birding Tally List'!M368)</f>
        <v>0</v>
      </c>
      <c r="J361" s="48">
        <f t="shared" si="118"/>
        <v>0</v>
      </c>
      <c r="L361" s="49" t="str">
        <f t="shared" si="119"/>
        <v/>
      </c>
      <c r="M361" s="48">
        <f t="shared" si="120"/>
        <v>0</v>
      </c>
      <c r="W361" s="52" t="str">
        <f t="shared" si="121"/>
        <v/>
      </c>
      <c r="X361" s="53" t="str">
        <f t="shared" si="117"/>
        <v/>
      </c>
      <c r="Z361" s="54">
        <f>RANK(M361,$M$3:$M$502,0)+COUNTIF($M$3:M361,M361)-1</f>
        <v>359</v>
      </c>
      <c r="AA361" s="44">
        <v>359</v>
      </c>
      <c r="AB361" s="44">
        <f t="shared" si="122"/>
        <v>359</v>
      </c>
      <c r="AC361" s="44" t="str">
        <f t="shared" si="123"/>
        <v/>
      </c>
      <c r="AD361" s="44"/>
      <c r="AE361" s="44" t="str">
        <f t="shared" si="124"/>
        <v/>
      </c>
      <c r="AF361" s="44" t="str">
        <f t="shared" si="125"/>
        <v/>
      </c>
      <c r="AH361" s="44" t="str">
        <f t="shared" si="128"/>
        <v/>
      </c>
      <c r="AJ361" s="44" t="str">
        <f>IF('Birding Tally List'!E368="", "", 'Birding Tally List'!E368)</f>
        <v/>
      </c>
      <c r="AV361" s="93" t="str">
        <f>IF('Birding Tally List'!F368="", "", 'Birding Tally List'!F368)</f>
        <v/>
      </c>
      <c r="AW361" s="93" t="str">
        <f t="shared" si="126"/>
        <v/>
      </c>
      <c r="AX361" s="119" t="str">
        <f t="shared" si="129"/>
        <v/>
      </c>
      <c r="AY361" s="120" t="str">
        <f t="shared" si="130"/>
        <v/>
      </c>
      <c r="AZ361" s="120" t="str">
        <f t="shared" si="131"/>
        <v/>
      </c>
      <c r="BA361" s="120" t="str">
        <f t="shared" si="132"/>
        <v/>
      </c>
      <c r="BB361" s="120" t="str">
        <f t="shared" si="133"/>
        <v/>
      </c>
      <c r="BC361" s="120" t="str">
        <f t="shared" si="134"/>
        <v/>
      </c>
      <c r="BD361" s="120" t="str">
        <f t="shared" si="135"/>
        <v/>
      </c>
      <c r="BE361" s="129" t="str">
        <f t="shared" si="127"/>
        <v/>
      </c>
      <c r="BF361" s="120"/>
      <c r="BG361" s="129" t="str">
        <f>IFERROR(RANK(BE361,$BE$3:$BE$502,0)+COUNTIF($BE$3:BE361,BE361)-1, "")</f>
        <v/>
      </c>
    </row>
    <row r="362" spans="1:59" x14ac:dyDescent="0.25">
      <c r="A362" s="44">
        <v>360</v>
      </c>
      <c r="B362" s="32" t="str">
        <f>IF('Birding Tally List'!D369="", "", 'Birding Tally List'!D369)</f>
        <v/>
      </c>
      <c r="C362" s="45">
        <f>IF('Birding Tally List'!G369="", 0, 'Birding Tally List'!G369)</f>
        <v>0</v>
      </c>
      <c r="D362" s="46">
        <f>IF('Birding Tally List'!H369="", 0, 'Birding Tally List'!H369)</f>
        <v>0</v>
      </c>
      <c r="E362" s="46">
        <f>IF('Birding Tally List'!I369="", 0, 'Birding Tally List'!I369)</f>
        <v>0</v>
      </c>
      <c r="F362" s="46">
        <f>IF('Birding Tally List'!J369="", 0, 'Birding Tally List'!J369)</f>
        <v>0</v>
      </c>
      <c r="G362" s="46">
        <f>IF('Birding Tally List'!K369="", 0, 'Birding Tally List'!K369)</f>
        <v>0</v>
      </c>
      <c r="H362" s="46">
        <f>IF('Birding Tally List'!L369="", 0, 'Birding Tally List'!L369)</f>
        <v>0</v>
      </c>
      <c r="I362" s="47">
        <f>IF('Birding Tally List'!M369="", 0, 'Birding Tally List'!M369)</f>
        <v>0</v>
      </c>
      <c r="J362" s="48">
        <f t="shared" si="118"/>
        <v>0</v>
      </c>
      <c r="L362" s="49" t="str">
        <f t="shared" si="119"/>
        <v/>
      </c>
      <c r="M362" s="48">
        <f t="shared" si="120"/>
        <v>0</v>
      </c>
      <c r="W362" s="52" t="str">
        <f t="shared" si="121"/>
        <v/>
      </c>
      <c r="X362" s="53" t="str">
        <f t="shared" si="117"/>
        <v/>
      </c>
      <c r="Z362" s="54">
        <f>RANK(M362,$M$3:$M$502,0)+COUNTIF($M$3:M362,M362)-1</f>
        <v>360</v>
      </c>
      <c r="AA362" s="44">
        <v>360</v>
      </c>
      <c r="AB362" s="44">
        <f t="shared" si="122"/>
        <v>360</v>
      </c>
      <c r="AC362" s="44" t="str">
        <f t="shared" si="123"/>
        <v/>
      </c>
      <c r="AD362" s="44"/>
      <c r="AE362" s="44" t="str">
        <f t="shared" si="124"/>
        <v/>
      </c>
      <c r="AF362" s="44" t="str">
        <f t="shared" si="125"/>
        <v/>
      </c>
      <c r="AH362" s="44" t="str">
        <f t="shared" si="128"/>
        <v/>
      </c>
      <c r="AJ362" s="44" t="str">
        <f>IF('Birding Tally List'!E369="", "", 'Birding Tally List'!E369)</f>
        <v/>
      </c>
      <c r="AV362" s="93" t="str">
        <f>IF('Birding Tally List'!F369="", "", 'Birding Tally List'!F369)</f>
        <v/>
      </c>
      <c r="AW362" s="93" t="str">
        <f t="shared" si="126"/>
        <v/>
      </c>
      <c r="AX362" s="119" t="str">
        <f t="shared" si="129"/>
        <v/>
      </c>
      <c r="AY362" s="120" t="str">
        <f t="shared" si="130"/>
        <v/>
      </c>
      <c r="AZ362" s="120" t="str">
        <f t="shared" si="131"/>
        <v/>
      </c>
      <c r="BA362" s="120" t="str">
        <f t="shared" si="132"/>
        <v/>
      </c>
      <c r="BB362" s="120" t="str">
        <f t="shared" si="133"/>
        <v/>
      </c>
      <c r="BC362" s="120" t="str">
        <f t="shared" si="134"/>
        <v/>
      </c>
      <c r="BD362" s="120" t="str">
        <f t="shared" si="135"/>
        <v/>
      </c>
      <c r="BE362" s="129" t="str">
        <f t="shared" si="127"/>
        <v/>
      </c>
      <c r="BF362" s="120"/>
      <c r="BG362" s="129" t="str">
        <f>IFERROR(RANK(BE362,$BE$3:$BE$502,0)+COUNTIF($BE$3:BE362,BE362)-1, "")</f>
        <v/>
      </c>
    </row>
    <row r="363" spans="1:59" x14ac:dyDescent="0.25">
      <c r="A363" s="44">
        <v>361</v>
      </c>
      <c r="B363" s="32" t="str">
        <f>IF('Birding Tally List'!D370="", "", 'Birding Tally List'!D370)</f>
        <v/>
      </c>
      <c r="C363" s="45">
        <f>IF('Birding Tally List'!G370="", 0, 'Birding Tally List'!G370)</f>
        <v>0</v>
      </c>
      <c r="D363" s="46">
        <f>IF('Birding Tally List'!H370="", 0, 'Birding Tally List'!H370)</f>
        <v>0</v>
      </c>
      <c r="E363" s="46">
        <f>IF('Birding Tally List'!I370="", 0, 'Birding Tally List'!I370)</f>
        <v>0</v>
      </c>
      <c r="F363" s="46">
        <f>IF('Birding Tally List'!J370="", 0, 'Birding Tally List'!J370)</f>
        <v>0</v>
      </c>
      <c r="G363" s="46">
        <f>IF('Birding Tally List'!K370="", 0, 'Birding Tally List'!K370)</f>
        <v>0</v>
      </c>
      <c r="H363" s="46">
        <f>IF('Birding Tally List'!L370="", 0, 'Birding Tally List'!L370)</f>
        <v>0</v>
      </c>
      <c r="I363" s="47">
        <f>IF('Birding Tally List'!M370="", 0, 'Birding Tally List'!M370)</f>
        <v>0</v>
      </c>
      <c r="J363" s="48">
        <f t="shared" si="118"/>
        <v>0</v>
      </c>
      <c r="L363" s="49" t="str">
        <f t="shared" si="119"/>
        <v/>
      </c>
      <c r="M363" s="48">
        <f t="shared" si="120"/>
        <v>0</v>
      </c>
      <c r="W363" s="52" t="str">
        <f t="shared" si="121"/>
        <v/>
      </c>
      <c r="X363" s="53" t="str">
        <f t="shared" si="117"/>
        <v/>
      </c>
      <c r="Z363" s="54">
        <f>RANK(M363,$M$3:$M$502,0)+COUNTIF($M$3:M363,M363)-1</f>
        <v>361</v>
      </c>
      <c r="AA363" s="44">
        <v>361</v>
      </c>
      <c r="AB363" s="44">
        <f t="shared" si="122"/>
        <v>361</v>
      </c>
      <c r="AC363" s="44" t="str">
        <f t="shared" si="123"/>
        <v/>
      </c>
      <c r="AD363" s="44"/>
      <c r="AE363" s="44" t="str">
        <f t="shared" si="124"/>
        <v/>
      </c>
      <c r="AF363" s="44" t="str">
        <f t="shared" si="125"/>
        <v/>
      </c>
      <c r="AH363" s="44" t="str">
        <f t="shared" si="128"/>
        <v/>
      </c>
      <c r="AJ363" s="44" t="str">
        <f>IF('Birding Tally List'!E370="", "", 'Birding Tally List'!E370)</f>
        <v/>
      </c>
      <c r="AV363" s="93" t="str">
        <f>IF('Birding Tally List'!F370="", "", 'Birding Tally List'!F370)</f>
        <v/>
      </c>
      <c r="AW363" s="93" t="str">
        <f t="shared" si="126"/>
        <v/>
      </c>
      <c r="AX363" s="119" t="str">
        <f t="shared" si="129"/>
        <v/>
      </c>
      <c r="AY363" s="120" t="str">
        <f t="shared" si="130"/>
        <v/>
      </c>
      <c r="AZ363" s="120" t="str">
        <f t="shared" si="131"/>
        <v/>
      </c>
      <c r="BA363" s="120" t="str">
        <f t="shared" si="132"/>
        <v/>
      </c>
      <c r="BB363" s="120" t="str">
        <f t="shared" si="133"/>
        <v/>
      </c>
      <c r="BC363" s="120" t="str">
        <f t="shared" si="134"/>
        <v/>
      </c>
      <c r="BD363" s="120" t="str">
        <f t="shared" si="135"/>
        <v/>
      </c>
      <c r="BE363" s="129" t="str">
        <f t="shared" si="127"/>
        <v/>
      </c>
      <c r="BF363" s="120"/>
      <c r="BG363" s="129" t="str">
        <f>IFERROR(RANK(BE363,$BE$3:$BE$502,0)+COUNTIF($BE$3:BE363,BE363)-1, "")</f>
        <v/>
      </c>
    </row>
    <row r="364" spans="1:59" x14ac:dyDescent="0.25">
      <c r="A364" s="44">
        <v>362</v>
      </c>
      <c r="B364" s="32" t="str">
        <f>IF('Birding Tally List'!D371="", "", 'Birding Tally List'!D371)</f>
        <v/>
      </c>
      <c r="C364" s="45">
        <f>IF('Birding Tally List'!G371="", 0, 'Birding Tally List'!G371)</f>
        <v>0</v>
      </c>
      <c r="D364" s="46">
        <f>IF('Birding Tally List'!H371="", 0, 'Birding Tally List'!H371)</f>
        <v>0</v>
      </c>
      <c r="E364" s="46">
        <f>IF('Birding Tally List'!I371="", 0, 'Birding Tally List'!I371)</f>
        <v>0</v>
      </c>
      <c r="F364" s="46">
        <f>IF('Birding Tally List'!J371="", 0, 'Birding Tally List'!J371)</f>
        <v>0</v>
      </c>
      <c r="G364" s="46">
        <f>IF('Birding Tally List'!K371="", 0, 'Birding Tally List'!K371)</f>
        <v>0</v>
      </c>
      <c r="H364" s="46">
        <f>IF('Birding Tally List'!L371="", 0, 'Birding Tally List'!L371)</f>
        <v>0</v>
      </c>
      <c r="I364" s="47">
        <f>IF('Birding Tally List'!M371="", 0, 'Birding Tally List'!M371)</f>
        <v>0</v>
      </c>
      <c r="J364" s="48">
        <f t="shared" si="118"/>
        <v>0</v>
      </c>
      <c r="L364" s="49" t="str">
        <f t="shared" si="119"/>
        <v/>
      </c>
      <c r="M364" s="48">
        <f t="shared" si="120"/>
        <v>0</v>
      </c>
      <c r="W364" s="52" t="str">
        <f t="shared" si="121"/>
        <v/>
      </c>
      <c r="X364" s="53" t="str">
        <f t="shared" si="117"/>
        <v/>
      </c>
      <c r="Z364" s="54">
        <f>RANK(M364,$M$3:$M$502,0)+COUNTIF($M$3:M364,M364)-1</f>
        <v>362</v>
      </c>
      <c r="AA364" s="44">
        <v>362</v>
      </c>
      <c r="AB364" s="44">
        <f t="shared" si="122"/>
        <v>362</v>
      </c>
      <c r="AC364" s="44" t="str">
        <f t="shared" si="123"/>
        <v/>
      </c>
      <c r="AD364" s="44"/>
      <c r="AE364" s="44" t="str">
        <f t="shared" si="124"/>
        <v/>
      </c>
      <c r="AF364" s="44" t="str">
        <f t="shared" si="125"/>
        <v/>
      </c>
      <c r="AH364" s="44" t="str">
        <f t="shared" si="128"/>
        <v/>
      </c>
      <c r="AJ364" s="44" t="str">
        <f>IF('Birding Tally List'!E371="", "", 'Birding Tally List'!E371)</f>
        <v/>
      </c>
      <c r="AV364" s="93" t="str">
        <f>IF('Birding Tally List'!F371="", "", 'Birding Tally List'!F371)</f>
        <v/>
      </c>
      <c r="AW364" s="93" t="str">
        <f t="shared" si="126"/>
        <v/>
      </c>
      <c r="AX364" s="119" t="str">
        <f t="shared" si="129"/>
        <v/>
      </c>
      <c r="AY364" s="120" t="str">
        <f t="shared" si="130"/>
        <v/>
      </c>
      <c r="AZ364" s="120" t="str">
        <f t="shared" si="131"/>
        <v/>
      </c>
      <c r="BA364" s="120" t="str">
        <f t="shared" si="132"/>
        <v/>
      </c>
      <c r="BB364" s="120" t="str">
        <f t="shared" si="133"/>
        <v/>
      </c>
      <c r="BC364" s="120" t="str">
        <f t="shared" si="134"/>
        <v/>
      </c>
      <c r="BD364" s="120" t="str">
        <f t="shared" si="135"/>
        <v/>
      </c>
      <c r="BE364" s="129" t="str">
        <f t="shared" si="127"/>
        <v/>
      </c>
      <c r="BF364" s="120"/>
      <c r="BG364" s="129" t="str">
        <f>IFERROR(RANK(BE364,$BE$3:$BE$502,0)+COUNTIF($BE$3:BE364,BE364)-1, "")</f>
        <v/>
      </c>
    </row>
    <row r="365" spans="1:59" x14ac:dyDescent="0.25">
      <c r="A365" s="44">
        <v>363</v>
      </c>
      <c r="B365" s="32" t="str">
        <f>IF('Birding Tally List'!D372="", "", 'Birding Tally List'!D372)</f>
        <v/>
      </c>
      <c r="C365" s="45">
        <f>IF('Birding Tally List'!G372="", 0, 'Birding Tally List'!G372)</f>
        <v>0</v>
      </c>
      <c r="D365" s="46">
        <f>IF('Birding Tally List'!H372="", 0, 'Birding Tally List'!H372)</f>
        <v>0</v>
      </c>
      <c r="E365" s="46">
        <f>IF('Birding Tally List'!I372="", 0, 'Birding Tally List'!I372)</f>
        <v>0</v>
      </c>
      <c r="F365" s="46">
        <f>IF('Birding Tally List'!J372="", 0, 'Birding Tally List'!J372)</f>
        <v>0</v>
      </c>
      <c r="G365" s="46">
        <f>IF('Birding Tally List'!K372="", 0, 'Birding Tally List'!K372)</f>
        <v>0</v>
      </c>
      <c r="H365" s="46">
        <f>IF('Birding Tally List'!L372="", 0, 'Birding Tally List'!L372)</f>
        <v>0</v>
      </c>
      <c r="I365" s="47">
        <f>IF('Birding Tally List'!M372="", 0, 'Birding Tally List'!M372)</f>
        <v>0</v>
      </c>
      <c r="J365" s="48">
        <f t="shared" si="118"/>
        <v>0</v>
      </c>
      <c r="L365" s="49" t="str">
        <f t="shared" si="119"/>
        <v/>
      </c>
      <c r="M365" s="48">
        <f t="shared" si="120"/>
        <v>0</v>
      </c>
      <c r="W365" s="52" t="str">
        <f t="shared" si="121"/>
        <v/>
      </c>
      <c r="X365" s="53" t="str">
        <f t="shared" si="117"/>
        <v/>
      </c>
      <c r="Z365" s="54">
        <f>RANK(M365,$M$3:$M$502,0)+COUNTIF($M$3:M365,M365)-1</f>
        <v>363</v>
      </c>
      <c r="AA365" s="44">
        <v>363</v>
      </c>
      <c r="AB365" s="44">
        <f t="shared" si="122"/>
        <v>363</v>
      </c>
      <c r="AC365" s="44" t="str">
        <f t="shared" si="123"/>
        <v/>
      </c>
      <c r="AD365" s="44"/>
      <c r="AE365" s="44" t="str">
        <f t="shared" si="124"/>
        <v/>
      </c>
      <c r="AF365" s="44" t="str">
        <f t="shared" si="125"/>
        <v/>
      </c>
      <c r="AH365" s="44" t="str">
        <f t="shared" si="128"/>
        <v/>
      </c>
      <c r="AJ365" s="44" t="str">
        <f>IF('Birding Tally List'!E372="", "", 'Birding Tally List'!E372)</f>
        <v/>
      </c>
      <c r="AV365" s="93" t="str">
        <f>IF('Birding Tally List'!F372="", "", 'Birding Tally List'!F372)</f>
        <v/>
      </c>
      <c r="AW365" s="93" t="str">
        <f t="shared" si="126"/>
        <v/>
      </c>
      <c r="AX365" s="119" t="str">
        <f t="shared" si="129"/>
        <v/>
      </c>
      <c r="AY365" s="120" t="str">
        <f t="shared" si="130"/>
        <v/>
      </c>
      <c r="AZ365" s="120" t="str">
        <f t="shared" si="131"/>
        <v/>
      </c>
      <c r="BA365" s="120" t="str">
        <f t="shared" si="132"/>
        <v/>
      </c>
      <c r="BB365" s="120" t="str">
        <f t="shared" si="133"/>
        <v/>
      </c>
      <c r="BC365" s="120" t="str">
        <f t="shared" si="134"/>
        <v/>
      </c>
      <c r="BD365" s="120" t="str">
        <f t="shared" si="135"/>
        <v/>
      </c>
      <c r="BE365" s="129" t="str">
        <f t="shared" si="127"/>
        <v/>
      </c>
      <c r="BF365" s="120"/>
      <c r="BG365" s="129" t="str">
        <f>IFERROR(RANK(BE365,$BE$3:$BE$502,0)+COUNTIF($BE$3:BE365,BE365)-1, "")</f>
        <v/>
      </c>
    </row>
    <row r="366" spans="1:59" x14ac:dyDescent="0.25">
      <c r="A366" s="44">
        <v>364</v>
      </c>
      <c r="B366" s="32" t="str">
        <f>IF('Birding Tally List'!D373="", "", 'Birding Tally List'!D373)</f>
        <v/>
      </c>
      <c r="C366" s="45">
        <f>IF('Birding Tally List'!G373="", 0, 'Birding Tally List'!G373)</f>
        <v>0</v>
      </c>
      <c r="D366" s="46">
        <f>IF('Birding Tally List'!H373="", 0, 'Birding Tally List'!H373)</f>
        <v>0</v>
      </c>
      <c r="E366" s="46">
        <f>IF('Birding Tally List'!I373="", 0, 'Birding Tally List'!I373)</f>
        <v>0</v>
      </c>
      <c r="F366" s="46">
        <f>IF('Birding Tally List'!J373="", 0, 'Birding Tally List'!J373)</f>
        <v>0</v>
      </c>
      <c r="G366" s="46">
        <f>IF('Birding Tally List'!K373="", 0, 'Birding Tally List'!K373)</f>
        <v>0</v>
      </c>
      <c r="H366" s="46">
        <f>IF('Birding Tally List'!L373="", 0, 'Birding Tally List'!L373)</f>
        <v>0</v>
      </c>
      <c r="I366" s="47">
        <f>IF('Birding Tally List'!M373="", 0, 'Birding Tally List'!M373)</f>
        <v>0</v>
      </c>
      <c r="J366" s="48">
        <f t="shared" si="118"/>
        <v>0</v>
      </c>
      <c r="L366" s="49" t="str">
        <f t="shared" si="119"/>
        <v/>
      </c>
      <c r="M366" s="48">
        <f t="shared" si="120"/>
        <v>0</v>
      </c>
      <c r="W366" s="52" t="str">
        <f t="shared" si="121"/>
        <v/>
      </c>
      <c r="X366" s="53" t="str">
        <f t="shared" si="117"/>
        <v/>
      </c>
      <c r="Z366" s="54">
        <f>RANK(M366,$M$3:$M$502,0)+COUNTIF($M$3:M366,M366)-1</f>
        <v>364</v>
      </c>
      <c r="AA366" s="44">
        <v>364</v>
      </c>
      <c r="AB366" s="44">
        <f t="shared" si="122"/>
        <v>364</v>
      </c>
      <c r="AC366" s="44" t="str">
        <f t="shared" si="123"/>
        <v/>
      </c>
      <c r="AD366" s="44"/>
      <c r="AE366" s="44" t="str">
        <f t="shared" si="124"/>
        <v/>
      </c>
      <c r="AF366" s="44" t="str">
        <f t="shared" si="125"/>
        <v/>
      </c>
      <c r="AH366" s="44" t="str">
        <f t="shared" si="128"/>
        <v/>
      </c>
      <c r="AJ366" s="44" t="str">
        <f>IF('Birding Tally List'!E373="", "", 'Birding Tally List'!E373)</f>
        <v/>
      </c>
      <c r="AV366" s="93" t="str">
        <f>IF('Birding Tally List'!F373="", "", 'Birding Tally List'!F373)</f>
        <v/>
      </c>
      <c r="AW366" s="93" t="str">
        <f t="shared" si="126"/>
        <v/>
      </c>
      <c r="AX366" s="119" t="str">
        <f t="shared" si="129"/>
        <v/>
      </c>
      <c r="AY366" s="120" t="str">
        <f t="shared" si="130"/>
        <v/>
      </c>
      <c r="AZ366" s="120" t="str">
        <f t="shared" si="131"/>
        <v/>
      </c>
      <c r="BA366" s="120" t="str">
        <f t="shared" si="132"/>
        <v/>
      </c>
      <c r="BB366" s="120" t="str">
        <f t="shared" si="133"/>
        <v/>
      </c>
      <c r="BC366" s="120" t="str">
        <f t="shared" si="134"/>
        <v/>
      </c>
      <c r="BD366" s="120" t="str">
        <f t="shared" si="135"/>
        <v/>
      </c>
      <c r="BE366" s="129" t="str">
        <f t="shared" si="127"/>
        <v/>
      </c>
      <c r="BF366" s="120"/>
      <c r="BG366" s="129" t="str">
        <f>IFERROR(RANK(BE366,$BE$3:$BE$502,0)+COUNTIF($BE$3:BE366,BE366)-1, "")</f>
        <v/>
      </c>
    </row>
    <row r="367" spans="1:59" x14ac:dyDescent="0.25">
      <c r="A367" s="44">
        <v>365</v>
      </c>
      <c r="B367" s="32" t="str">
        <f>IF('Birding Tally List'!D374="", "", 'Birding Tally List'!D374)</f>
        <v/>
      </c>
      <c r="C367" s="45">
        <f>IF('Birding Tally List'!G374="", 0, 'Birding Tally List'!G374)</f>
        <v>0</v>
      </c>
      <c r="D367" s="46">
        <f>IF('Birding Tally List'!H374="", 0, 'Birding Tally List'!H374)</f>
        <v>0</v>
      </c>
      <c r="E367" s="46">
        <f>IF('Birding Tally List'!I374="", 0, 'Birding Tally List'!I374)</f>
        <v>0</v>
      </c>
      <c r="F367" s="46">
        <f>IF('Birding Tally List'!J374="", 0, 'Birding Tally List'!J374)</f>
        <v>0</v>
      </c>
      <c r="G367" s="46">
        <f>IF('Birding Tally List'!K374="", 0, 'Birding Tally List'!K374)</f>
        <v>0</v>
      </c>
      <c r="H367" s="46">
        <f>IF('Birding Tally List'!L374="", 0, 'Birding Tally List'!L374)</f>
        <v>0</v>
      </c>
      <c r="I367" s="47">
        <f>IF('Birding Tally List'!M374="", 0, 'Birding Tally List'!M374)</f>
        <v>0</v>
      </c>
      <c r="J367" s="48">
        <f t="shared" si="118"/>
        <v>0</v>
      </c>
      <c r="L367" s="49" t="str">
        <f t="shared" si="119"/>
        <v/>
      </c>
      <c r="M367" s="48">
        <f t="shared" si="120"/>
        <v>0</v>
      </c>
      <c r="W367" s="52" t="str">
        <f t="shared" si="121"/>
        <v/>
      </c>
      <c r="X367" s="53" t="str">
        <f t="shared" si="117"/>
        <v/>
      </c>
      <c r="Z367" s="54">
        <f>RANK(M367,$M$3:$M$502,0)+COUNTIF($M$3:M367,M367)-1</f>
        <v>365</v>
      </c>
      <c r="AA367" s="44">
        <v>365</v>
      </c>
      <c r="AB367" s="44">
        <f t="shared" si="122"/>
        <v>365</v>
      </c>
      <c r="AC367" s="44" t="str">
        <f t="shared" si="123"/>
        <v/>
      </c>
      <c r="AD367" s="44"/>
      <c r="AE367" s="44" t="str">
        <f t="shared" si="124"/>
        <v/>
      </c>
      <c r="AF367" s="44" t="str">
        <f t="shared" si="125"/>
        <v/>
      </c>
      <c r="AH367" s="44" t="str">
        <f t="shared" si="128"/>
        <v/>
      </c>
      <c r="AJ367" s="44" t="str">
        <f>IF('Birding Tally List'!E374="", "", 'Birding Tally List'!E374)</f>
        <v/>
      </c>
      <c r="AV367" s="93" t="str">
        <f>IF('Birding Tally List'!F374="", "", 'Birding Tally List'!F374)</f>
        <v/>
      </c>
      <c r="AW367" s="93" t="str">
        <f t="shared" si="126"/>
        <v/>
      </c>
      <c r="AX367" s="119" t="str">
        <f t="shared" si="129"/>
        <v/>
      </c>
      <c r="AY367" s="120" t="str">
        <f t="shared" si="130"/>
        <v/>
      </c>
      <c r="AZ367" s="120" t="str">
        <f t="shared" si="131"/>
        <v/>
      </c>
      <c r="BA367" s="120" t="str">
        <f t="shared" si="132"/>
        <v/>
      </c>
      <c r="BB367" s="120" t="str">
        <f t="shared" si="133"/>
        <v/>
      </c>
      <c r="BC367" s="120" t="str">
        <f t="shared" si="134"/>
        <v/>
      </c>
      <c r="BD367" s="120" t="str">
        <f t="shared" si="135"/>
        <v/>
      </c>
      <c r="BE367" s="129" t="str">
        <f t="shared" si="127"/>
        <v/>
      </c>
      <c r="BF367" s="120"/>
      <c r="BG367" s="129" t="str">
        <f>IFERROR(RANK(BE367,$BE$3:$BE$502,0)+COUNTIF($BE$3:BE367,BE367)-1, "")</f>
        <v/>
      </c>
    </row>
    <row r="368" spans="1:59" x14ac:dyDescent="0.25">
      <c r="A368" s="44">
        <v>366</v>
      </c>
      <c r="B368" s="32" t="str">
        <f>IF('Birding Tally List'!D375="", "", 'Birding Tally List'!D375)</f>
        <v/>
      </c>
      <c r="C368" s="45">
        <f>IF('Birding Tally List'!G375="", 0, 'Birding Tally List'!G375)</f>
        <v>0</v>
      </c>
      <c r="D368" s="46">
        <f>IF('Birding Tally List'!H375="", 0, 'Birding Tally List'!H375)</f>
        <v>0</v>
      </c>
      <c r="E368" s="46">
        <f>IF('Birding Tally List'!I375="", 0, 'Birding Tally List'!I375)</f>
        <v>0</v>
      </c>
      <c r="F368" s="46">
        <f>IF('Birding Tally List'!J375="", 0, 'Birding Tally List'!J375)</f>
        <v>0</v>
      </c>
      <c r="G368" s="46">
        <f>IF('Birding Tally List'!K375="", 0, 'Birding Tally List'!K375)</f>
        <v>0</v>
      </c>
      <c r="H368" s="46">
        <f>IF('Birding Tally List'!L375="", 0, 'Birding Tally List'!L375)</f>
        <v>0</v>
      </c>
      <c r="I368" s="47">
        <f>IF('Birding Tally List'!M375="", 0, 'Birding Tally List'!M375)</f>
        <v>0</v>
      </c>
      <c r="J368" s="48">
        <f t="shared" si="118"/>
        <v>0</v>
      </c>
      <c r="L368" s="49" t="str">
        <f t="shared" si="119"/>
        <v/>
      </c>
      <c r="M368" s="48">
        <f t="shared" si="120"/>
        <v>0</v>
      </c>
      <c r="W368" s="52" t="str">
        <f t="shared" si="121"/>
        <v/>
      </c>
      <c r="X368" s="53" t="str">
        <f t="shared" si="117"/>
        <v/>
      </c>
      <c r="Z368" s="54">
        <f>RANK(M368,$M$3:$M$502,0)+COUNTIF($M$3:M368,M368)-1</f>
        <v>366</v>
      </c>
      <c r="AA368" s="44">
        <v>366</v>
      </c>
      <c r="AB368" s="44">
        <f t="shared" si="122"/>
        <v>366</v>
      </c>
      <c r="AC368" s="44" t="str">
        <f t="shared" si="123"/>
        <v/>
      </c>
      <c r="AD368" s="44"/>
      <c r="AE368" s="44" t="str">
        <f t="shared" si="124"/>
        <v/>
      </c>
      <c r="AF368" s="44" t="str">
        <f t="shared" si="125"/>
        <v/>
      </c>
      <c r="AH368" s="44" t="str">
        <f t="shared" si="128"/>
        <v/>
      </c>
      <c r="AJ368" s="44" t="str">
        <f>IF('Birding Tally List'!E375="", "", 'Birding Tally List'!E375)</f>
        <v/>
      </c>
      <c r="AV368" s="93" t="str">
        <f>IF('Birding Tally List'!F375="", "", 'Birding Tally List'!F375)</f>
        <v/>
      </c>
      <c r="AW368" s="93" t="str">
        <f t="shared" si="126"/>
        <v/>
      </c>
      <c r="AX368" s="119" t="str">
        <f t="shared" si="129"/>
        <v/>
      </c>
      <c r="AY368" s="120" t="str">
        <f t="shared" si="130"/>
        <v/>
      </c>
      <c r="AZ368" s="120" t="str">
        <f t="shared" si="131"/>
        <v/>
      </c>
      <c r="BA368" s="120" t="str">
        <f t="shared" si="132"/>
        <v/>
      </c>
      <c r="BB368" s="120" t="str">
        <f t="shared" si="133"/>
        <v/>
      </c>
      <c r="BC368" s="120" t="str">
        <f t="shared" si="134"/>
        <v/>
      </c>
      <c r="BD368" s="120" t="str">
        <f t="shared" si="135"/>
        <v/>
      </c>
      <c r="BE368" s="129" t="str">
        <f t="shared" si="127"/>
        <v/>
      </c>
      <c r="BF368" s="120"/>
      <c r="BG368" s="129" t="str">
        <f>IFERROR(RANK(BE368,$BE$3:$BE$502,0)+COUNTIF($BE$3:BE368,BE368)-1, "")</f>
        <v/>
      </c>
    </row>
    <row r="369" spans="1:59" x14ac:dyDescent="0.25">
      <c r="A369" s="44">
        <v>367</v>
      </c>
      <c r="B369" s="32" t="str">
        <f>IF('Birding Tally List'!D376="", "", 'Birding Tally List'!D376)</f>
        <v/>
      </c>
      <c r="C369" s="45">
        <f>IF('Birding Tally List'!G376="", 0, 'Birding Tally List'!G376)</f>
        <v>0</v>
      </c>
      <c r="D369" s="46">
        <f>IF('Birding Tally List'!H376="", 0, 'Birding Tally List'!H376)</f>
        <v>0</v>
      </c>
      <c r="E369" s="46">
        <f>IF('Birding Tally List'!I376="", 0, 'Birding Tally List'!I376)</f>
        <v>0</v>
      </c>
      <c r="F369" s="46">
        <f>IF('Birding Tally List'!J376="", 0, 'Birding Tally List'!J376)</f>
        <v>0</v>
      </c>
      <c r="G369" s="46">
        <f>IF('Birding Tally List'!K376="", 0, 'Birding Tally List'!K376)</f>
        <v>0</v>
      </c>
      <c r="H369" s="46">
        <f>IF('Birding Tally List'!L376="", 0, 'Birding Tally List'!L376)</f>
        <v>0</v>
      </c>
      <c r="I369" s="47">
        <f>IF('Birding Tally List'!M376="", 0, 'Birding Tally List'!M376)</f>
        <v>0</v>
      </c>
      <c r="J369" s="48">
        <f t="shared" si="118"/>
        <v>0</v>
      </c>
      <c r="L369" s="49" t="str">
        <f t="shared" si="119"/>
        <v/>
      </c>
      <c r="M369" s="48">
        <f t="shared" si="120"/>
        <v>0</v>
      </c>
      <c r="W369" s="52" t="str">
        <f t="shared" si="121"/>
        <v/>
      </c>
      <c r="X369" s="53" t="str">
        <f t="shared" si="117"/>
        <v/>
      </c>
      <c r="Z369" s="54">
        <f>RANK(M369,$M$3:$M$502,0)+COUNTIF($M$3:M369,M369)-1</f>
        <v>367</v>
      </c>
      <c r="AA369" s="44">
        <v>367</v>
      </c>
      <c r="AB369" s="44">
        <f t="shared" si="122"/>
        <v>367</v>
      </c>
      <c r="AC369" s="44" t="str">
        <f t="shared" si="123"/>
        <v/>
      </c>
      <c r="AD369" s="44"/>
      <c r="AE369" s="44" t="str">
        <f t="shared" si="124"/>
        <v/>
      </c>
      <c r="AF369" s="44" t="str">
        <f t="shared" si="125"/>
        <v/>
      </c>
      <c r="AH369" s="44" t="str">
        <f t="shared" si="128"/>
        <v/>
      </c>
      <c r="AJ369" s="44" t="str">
        <f>IF('Birding Tally List'!E376="", "", 'Birding Tally List'!E376)</f>
        <v/>
      </c>
      <c r="AV369" s="93" t="str">
        <f>IF('Birding Tally List'!F376="", "", 'Birding Tally List'!F376)</f>
        <v/>
      </c>
      <c r="AW369" s="93" t="str">
        <f t="shared" si="126"/>
        <v/>
      </c>
      <c r="AX369" s="119" t="str">
        <f t="shared" si="129"/>
        <v/>
      </c>
      <c r="AY369" s="120" t="str">
        <f t="shared" si="130"/>
        <v/>
      </c>
      <c r="AZ369" s="120" t="str">
        <f t="shared" si="131"/>
        <v/>
      </c>
      <c r="BA369" s="120" t="str">
        <f t="shared" si="132"/>
        <v/>
      </c>
      <c r="BB369" s="120" t="str">
        <f t="shared" si="133"/>
        <v/>
      </c>
      <c r="BC369" s="120" t="str">
        <f t="shared" si="134"/>
        <v/>
      </c>
      <c r="BD369" s="120" t="str">
        <f t="shared" si="135"/>
        <v/>
      </c>
      <c r="BE369" s="129" t="str">
        <f t="shared" si="127"/>
        <v/>
      </c>
      <c r="BF369" s="120"/>
      <c r="BG369" s="129" t="str">
        <f>IFERROR(RANK(BE369,$BE$3:$BE$502,0)+COUNTIF($BE$3:BE369,BE369)-1, "")</f>
        <v/>
      </c>
    </row>
    <row r="370" spans="1:59" x14ac:dyDescent="0.25">
      <c r="A370" s="44">
        <v>368</v>
      </c>
      <c r="B370" s="32" t="str">
        <f>IF('Birding Tally List'!D377="", "", 'Birding Tally List'!D377)</f>
        <v/>
      </c>
      <c r="C370" s="45">
        <f>IF('Birding Tally List'!G377="", 0, 'Birding Tally List'!G377)</f>
        <v>0</v>
      </c>
      <c r="D370" s="46">
        <f>IF('Birding Tally List'!H377="", 0, 'Birding Tally List'!H377)</f>
        <v>0</v>
      </c>
      <c r="E370" s="46">
        <f>IF('Birding Tally List'!I377="", 0, 'Birding Tally List'!I377)</f>
        <v>0</v>
      </c>
      <c r="F370" s="46">
        <f>IF('Birding Tally List'!J377="", 0, 'Birding Tally List'!J377)</f>
        <v>0</v>
      </c>
      <c r="G370" s="46">
        <f>IF('Birding Tally List'!K377="", 0, 'Birding Tally List'!K377)</f>
        <v>0</v>
      </c>
      <c r="H370" s="46">
        <f>IF('Birding Tally List'!L377="", 0, 'Birding Tally List'!L377)</f>
        <v>0</v>
      </c>
      <c r="I370" s="47">
        <f>IF('Birding Tally List'!M377="", 0, 'Birding Tally List'!M377)</f>
        <v>0</v>
      </c>
      <c r="J370" s="48">
        <f t="shared" si="118"/>
        <v>0</v>
      </c>
      <c r="L370" s="49" t="str">
        <f t="shared" si="119"/>
        <v/>
      </c>
      <c r="M370" s="48">
        <f t="shared" si="120"/>
        <v>0</v>
      </c>
      <c r="W370" s="52" t="str">
        <f t="shared" si="121"/>
        <v/>
      </c>
      <c r="X370" s="53" t="str">
        <f t="shared" si="117"/>
        <v/>
      </c>
      <c r="Z370" s="54">
        <f>RANK(M370,$M$3:$M$502,0)+COUNTIF($M$3:M370,M370)-1</f>
        <v>368</v>
      </c>
      <c r="AA370" s="44">
        <v>368</v>
      </c>
      <c r="AB370" s="44">
        <f t="shared" si="122"/>
        <v>368</v>
      </c>
      <c r="AC370" s="44" t="str">
        <f t="shared" si="123"/>
        <v/>
      </c>
      <c r="AD370" s="44"/>
      <c r="AE370" s="44" t="str">
        <f t="shared" si="124"/>
        <v/>
      </c>
      <c r="AF370" s="44" t="str">
        <f t="shared" si="125"/>
        <v/>
      </c>
      <c r="AH370" s="44" t="str">
        <f t="shared" si="128"/>
        <v/>
      </c>
      <c r="AJ370" s="44" t="str">
        <f>IF('Birding Tally List'!E377="", "", 'Birding Tally List'!E377)</f>
        <v/>
      </c>
      <c r="AV370" s="93" t="str">
        <f>IF('Birding Tally List'!F377="", "", 'Birding Tally List'!F377)</f>
        <v/>
      </c>
      <c r="AW370" s="93" t="str">
        <f t="shared" si="126"/>
        <v/>
      </c>
      <c r="AX370" s="119" t="str">
        <f t="shared" si="129"/>
        <v/>
      </c>
      <c r="AY370" s="120" t="str">
        <f t="shared" si="130"/>
        <v/>
      </c>
      <c r="AZ370" s="120" t="str">
        <f t="shared" si="131"/>
        <v/>
      </c>
      <c r="BA370" s="120" t="str">
        <f t="shared" si="132"/>
        <v/>
      </c>
      <c r="BB370" s="120" t="str">
        <f t="shared" si="133"/>
        <v/>
      </c>
      <c r="BC370" s="120" t="str">
        <f t="shared" si="134"/>
        <v/>
      </c>
      <c r="BD370" s="120" t="str">
        <f t="shared" si="135"/>
        <v/>
      </c>
      <c r="BE370" s="129" t="str">
        <f t="shared" si="127"/>
        <v/>
      </c>
      <c r="BF370" s="120"/>
      <c r="BG370" s="129" t="str">
        <f>IFERROR(RANK(BE370,$BE$3:$BE$502,0)+COUNTIF($BE$3:BE370,BE370)-1, "")</f>
        <v/>
      </c>
    </row>
    <row r="371" spans="1:59" x14ac:dyDescent="0.25">
      <c r="A371" s="44">
        <v>369</v>
      </c>
      <c r="B371" s="32" t="str">
        <f>IF('Birding Tally List'!D378="", "", 'Birding Tally List'!D378)</f>
        <v/>
      </c>
      <c r="C371" s="45">
        <f>IF('Birding Tally List'!G378="", 0, 'Birding Tally List'!G378)</f>
        <v>0</v>
      </c>
      <c r="D371" s="46">
        <f>IF('Birding Tally List'!H378="", 0, 'Birding Tally List'!H378)</f>
        <v>0</v>
      </c>
      <c r="E371" s="46">
        <f>IF('Birding Tally List'!I378="", 0, 'Birding Tally List'!I378)</f>
        <v>0</v>
      </c>
      <c r="F371" s="46">
        <f>IF('Birding Tally List'!J378="", 0, 'Birding Tally List'!J378)</f>
        <v>0</v>
      </c>
      <c r="G371" s="46">
        <f>IF('Birding Tally List'!K378="", 0, 'Birding Tally List'!K378)</f>
        <v>0</v>
      </c>
      <c r="H371" s="46">
        <f>IF('Birding Tally List'!L378="", 0, 'Birding Tally List'!L378)</f>
        <v>0</v>
      </c>
      <c r="I371" s="47">
        <f>IF('Birding Tally List'!M378="", 0, 'Birding Tally List'!M378)</f>
        <v>0</v>
      </c>
      <c r="J371" s="48">
        <f t="shared" si="118"/>
        <v>0</v>
      </c>
      <c r="L371" s="49" t="str">
        <f t="shared" si="119"/>
        <v/>
      </c>
      <c r="M371" s="48">
        <f t="shared" si="120"/>
        <v>0</v>
      </c>
      <c r="W371" s="52" t="str">
        <f t="shared" si="121"/>
        <v/>
      </c>
      <c r="X371" s="53" t="str">
        <f t="shared" si="117"/>
        <v/>
      </c>
      <c r="Z371" s="54">
        <f>RANK(M371,$M$3:$M$502,0)+COUNTIF($M$3:M371,M371)-1</f>
        <v>369</v>
      </c>
      <c r="AA371" s="44">
        <v>369</v>
      </c>
      <c r="AB371" s="44">
        <f t="shared" si="122"/>
        <v>369</v>
      </c>
      <c r="AC371" s="44" t="str">
        <f t="shared" si="123"/>
        <v/>
      </c>
      <c r="AD371" s="44"/>
      <c r="AE371" s="44" t="str">
        <f t="shared" si="124"/>
        <v/>
      </c>
      <c r="AF371" s="44" t="str">
        <f t="shared" si="125"/>
        <v/>
      </c>
      <c r="AH371" s="44" t="str">
        <f t="shared" si="128"/>
        <v/>
      </c>
      <c r="AJ371" s="44" t="str">
        <f>IF('Birding Tally List'!E378="", "", 'Birding Tally List'!E378)</f>
        <v/>
      </c>
      <c r="AV371" s="93" t="str">
        <f>IF('Birding Tally List'!F378="", "", 'Birding Tally List'!F378)</f>
        <v/>
      </c>
      <c r="AW371" s="93" t="str">
        <f t="shared" si="126"/>
        <v/>
      </c>
      <c r="AX371" s="119" t="str">
        <f t="shared" si="129"/>
        <v/>
      </c>
      <c r="AY371" s="120" t="str">
        <f t="shared" si="130"/>
        <v/>
      </c>
      <c r="AZ371" s="120" t="str">
        <f t="shared" si="131"/>
        <v/>
      </c>
      <c r="BA371" s="120" t="str">
        <f t="shared" si="132"/>
        <v/>
      </c>
      <c r="BB371" s="120" t="str">
        <f t="shared" si="133"/>
        <v/>
      </c>
      <c r="BC371" s="120" t="str">
        <f t="shared" si="134"/>
        <v/>
      </c>
      <c r="BD371" s="120" t="str">
        <f t="shared" si="135"/>
        <v/>
      </c>
      <c r="BE371" s="129" t="str">
        <f t="shared" si="127"/>
        <v/>
      </c>
      <c r="BF371" s="120"/>
      <c r="BG371" s="129" t="str">
        <f>IFERROR(RANK(BE371,$BE$3:$BE$502,0)+COUNTIF($BE$3:BE371,BE371)-1, "")</f>
        <v/>
      </c>
    </row>
    <row r="372" spans="1:59" x14ac:dyDescent="0.25">
      <c r="A372" s="44">
        <v>370</v>
      </c>
      <c r="B372" s="32" t="str">
        <f>IF('Birding Tally List'!D379="", "", 'Birding Tally List'!D379)</f>
        <v/>
      </c>
      <c r="C372" s="45">
        <f>IF('Birding Tally List'!G379="", 0, 'Birding Tally List'!G379)</f>
        <v>0</v>
      </c>
      <c r="D372" s="46">
        <f>IF('Birding Tally List'!H379="", 0, 'Birding Tally List'!H379)</f>
        <v>0</v>
      </c>
      <c r="E372" s="46">
        <f>IF('Birding Tally List'!I379="", 0, 'Birding Tally List'!I379)</f>
        <v>0</v>
      </c>
      <c r="F372" s="46">
        <f>IF('Birding Tally List'!J379="", 0, 'Birding Tally List'!J379)</f>
        <v>0</v>
      </c>
      <c r="G372" s="46">
        <f>IF('Birding Tally List'!K379="", 0, 'Birding Tally List'!K379)</f>
        <v>0</v>
      </c>
      <c r="H372" s="46">
        <f>IF('Birding Tally List'!L379="", 0, 'Birding Tally List'!L379)</f>
        <v>0</v>
      </c>
      <c r="I372" s="47">
        <f>IF('Birding Tally List'!M379="", 0, 'Birding Tally List'!M379)</f>
        <v>0</v>
      </c>
      <c r="J372" s="48">
        <f t="shared" si="118"/>
        <v>0</v>
      </c>
      <c r="L372" s="49" t="str">
        <f t="shared" si="119"/>
        <v/>
      </c>
      <c r="M372" s="48">
        <f t="shared" si="120"/>
        <v>0</v>
      </c>
      <c r="W372" s="52" t="str">
        <f t="shared" si="121"/>
        <v/>
      </c>
      <c r="X372" s="53" t="str">
        <f t="shared" si="117"/>
        <v/>
      </c>
      <c r="Z372" s="54">
        <f>RANK(M372,$M$3:$M$502,0)+COUNTIF($M$3:M372,M372)-1</f>
        <v>370</v>
      </c>
      <c r="AA372" s="44">
        <v>370</v>
      </c>
      <c r="AB372" s="44">
        <f t="shared" si="122"/>
        <v>370</v>
      </c>
      <c r="AC372" s="44" t="str">
        <f t="shared" si="123"/>
        <v/>
      </c>
      <c r="AD372" s="44"/>
      <c r="AE372" s="44" t="str">
        <f t="shared" si="124"/>
        <v/>
      </c>
      <c r="AF372" s="44" t="str">
        <f t="shared" si="125"/>
        <v/>
      </c>
      <c r="AH372" s="44" t="str">
        <f t="shared" si="128"/>
        <v/>
      </c>
      <c r="AJ372" s="44" t="str">
        <f>IF('Birding Tally List'!E379="", "", 'Birding Tally List'!E379)</f>
        <v/>
      </c>
      <c r="AV372" s="93" t="str">
        <f>IF('Birding Tally List'!F379="", "", 'Birding Tally List'!F379)</f>
        <v/>
      </c>
      <c r="AW372" s="93" t="str">
        <f t="shared" si="126"/>
        <v/>
      </c>
      <c r="AX372" s="119" t="str">
        <f t="shared" si="129"/>
        <v/>
      </c>
      <c r="AY372" s="120" t="str">
        <f t="shared" si="130"/>
        <v/>
      </c>
      <c r="AZ372" s="120" t="str">
        <f t="shared" si="131"/>
        <v/>
      </c>
      <c r="BA372" s="120" t="str">
        <f t="shared" si="132"/>
        <v/>
      </c>
      <c r="BB372" s="120" t="str">
        <f t="shared" si="133"/>
        <v/>
      </c>
      <c r="BC372" s="120" t="str">
        <f t="shared" si="134"/>
        <v/>
      </c>
      <c r="BD372" s="120" t="str">
        <f t="shared" si="135"/>
        <v/>
      </c>
      <c r="BE372" s="129" t="str">
        <f t="shared" si="127"/>
        <v/>
      </c>
      <c r="BF372" s="120"/>
      <c r="BG372" s="129" t="str">
        <f>IFERROR(RANK(BE372,$BE$3:$BE$502,0)+COUNTIF($BE$3:BE372,BE372)-1, "")</f>
        <v/>
      </c>
    </row>
    <row r="373" spans="1:59" x14ac:dyDescent="0.25">
      <c r="A373" s="44">
        <v>371</v>
      </c>
      <c r="B373" s="32" t="str">
        <f>IF('Birding Tally List'!D380="", "", 'Birding Tally List'!D380)</f>
        <v/>
      </c>
      <c r="C373" s="45">
        <f>IF('Birding Tally List'!G380="", 0, 'Birding Tally List'!G380)</f>
        <v>0</v>
      </c>
      <c r="D373" s="46">
        <f>IF('Birding Tally List'!H380="", 0, 'Birding Tally List'!H380)</f>
        <v>0</v>
      </c>
      <c r="E373" s="46">
        <f>IF('Birding Tally List'!I380="", 0, 'Birding Tally List'!I380)</f>
        <v>0</v>
      </c>
      <c r="F373" s="46">
        <f>IF('Birding Tally List'!J380="", 0, 'Birding Tally List'!J380)</f>
        <v>0</v>
      </c>
      <c r="G373" s="46">
        <f>IF('Birding Tally List'!K380="", 0, 'Birding Tally List'!K380)</f>
        <v>0</v>
      </c>
      <c r="H373" s="46">
        <f>IF('Birding Tally List'!L380="", 0, 'Birding Tally List'!L380)</f>
        <v>0</v>
      </c>
      <c r="I373" s="47">
        <f>IF('Birding Tally List'!M380="", 0, 'Birding Tally List'!M380)</f>
        <v>0</v>
      </c>
      <c r="J373" s="48">
        <f t="shared" si="118"/>
        <v>0</v>
      </c>
      <c r="L373" s="49" t="str">
        <f t="shared" si="119"/>
        <v/>
      </c>
      <c r="M373" s="48">
        <f t="shared" si="120"/>
        <v>0</v>
      </c>
      <c r="W373" s="52" t="str">
        <f t="shared" si="121"/>
        <v/>
      </c>
      <c r="X373" s="53" t="str">
        <f t="shared" si="117"/>
        <v/>
      </c>
      <c r="Z373" s="54">
        <f>RANK(M373,$M$3:$M$502,0)+COUNTIF($M$3:M373,M373)-1</f>
        <v>371</v>
      </c>
      <c r="AA373" s="44">
        <v>371</v>
      </c>
      <c r="AB373" s="44">
        <f t="shared" si="122"/>
        <v>371</v>
      </c>
      <c r="AC373" s="44" t="str">
        <f t="shared" si="123"/>
        <v/>
      </c>
      <c r="AD373" s="44"/>
      <c r="AE373" s="44" t="str">
        <f t="shared" si="124"/>
        <v/>
      </c>
      <c r="AF373" s="44" t="str">
        <f t="shared" si="125"/>
        <v/>
      </c>
      <c r="AH373" s="44" t="str">
        <f t="shared" si="128"/>
        <v/>
      </c>
      <c r="AJ373" s="44" t="str">
        <f>IF('Birding Tally List'!E380="", "", 'Birding Tally List'!E380)</f>
        <v/>
      </c>
      <c r="AV373" s="93" t="str">
        <f>IF('Birding Tally List'!F380="", "", 'Birding Tally List'!F380)</f>
        <v/>
      </c>
      <c r="AW373" s="93" t="str">
        <f t="shared" si="126"/>
        <v/>
      </c>
      <c r="AX373" s="119" t="str">
        <f t="shared" si="129"/>
        <v/>
      </c>
      <c r="AY373" s="120" t="str">
        <f t="shared" si="130"/>
        <v/>
      </c>
      <c r="AZ373" s="120" t="str">
        <f t="shared" si="131"/>
        <v/>
      </c>
      <c r="BA373" s="120" t="str">
        <f t="shared" si="132"/>
        <v/>
      </c>
      <c r="BB373" s="120" t="str">
        <f t="shared" si="133"/>
        <v/>
      </c>
      <c r="BC373" s="120" t="str">
        <f t="shared" si="134"/>
        <v/>
      </c>
      <c r="BD373" s="120" t="str">
        <f t="shared" si="135"/>
        <v/>
      </c>
      <c r="BE373" s="129" t="str">
        <f t="shared" si="127"/>
        <v/>
      </c>
      <c r="BF373" s="120"/>
      <c r="BG373" s="129" t="str">
        <f>IFERROR(RANK(BE373,$BE$3:$BE$502,0)+COUNTIF($BE$3:BE373,BE373)-1, "")</f>
        <v/>
      </c>
    </row>
    <row r="374" spans="1:59" x14ac:dyDescent="0.25">
      <c r="A374" s="44">
        <v>372</v>
      </c>
      <c r="B374" s="32" t="str">
        <f>IF('Birding Tally List'!D381="", "", 'Birding Tally List'!D381)</f>
        <v/>
      </c>
      <c r="C374" s="45">
        <f>IF('Birding Tally List'!G381="", 0, 'Birding Tally List'!G381)</f>
        <v>0</v>
      </c>
      <c r="D374" s="46">
        <f>IF('Birding Tally List'!H381="", 0, 'Birding Tally List'!H381)</f>
        <v>0</v>
      </c>
      <c r="E374" s="46">
        <f>IF('Birding Tally List'!I381="", 0, 'Birding Tally List'!I381)</f>
        <v>0</v>
      </c>
      <c r="F374" s="46">
        <f>IF('Birding Tally List'!J381="", 0, 'Birding Tally List'!J381)</f>
        <v>0</v>
      </c>
      <c r="G374" s="46">
        <f>IF('Birding Tally List'!K381="", 0, 'Birding Tally List'!K381)</f>
        <v>0</v>
      </c>
      <c r="H374" s="46">
        <f>IF('Birding Tally List'!L381="", 0, 'Birding Tally List'!L381)</f>
        <v>0</v>
      </c>
      <c r="I374" s="47">
        <f>IF('Birding Tally List'!M381="", 0, 'Birding Tally List'!M381)</f>
        <v>0</v>
      </c>
      <c r="J374" s="48">
        <f t="shared" si="118"/>
        <v>0</v>
      </c>
      <c r="L374" s="49" t="str">
        <f t="shared" si="119"/>
        <v/>
      </c>
      <c r="M374" s="48">
        <f t="shared" si="120"/>
        <v>0</v>
      </c>
      <c r="W374" s="52" t="str">
        <f t="shared" si="121"/>
        <v/>
      </c>
      <c r="X374" s="53" t="str">
        <f t="shared" si="117"/>
        <v/>
      </c>
      <c r="Z374" s="54">
        <f>RANK(M374,$M$3:$M$502,0)+COUNTIF($M$3:M374,M374)-1</f>
        <v>372</v>
      </c>
      <c r="AA374" s="44">
        <v>372</v>
      </c>
      <c r="AB374" s="44">
        <f t="shared" si="122"/>
        <v>372</v>
      </c>
      <c r="AC374" s="44" t="str">
        <f t="shared" si="123"/>
        <v/>
      </c>
      <c r="AD374" s="44"/>
      <c r="AE374" s="44" t="str">
        <f t="shared" si="124"/>
        <v/>
      </c>
      <c r="AF374" s="44" t="str">
        <f t="shared" si="125"/>
        <v/>
      </c>
      <c r="AH374" s="44" t="str">
        <f t="shared" si="128"/>
        <v/>
      </c>
      <c r="AJ374" s="44" t="str">
        <f>IF('Birding Tally List'!E381="", "", 'Birding Tally List'!E381)</f>
        <v/>
      </c>
      <c r="AV374" s="93" t="str">
        <f>IF('Birding Tally List'!F381="", "", 'Birding Tally List'!F381)</f>
        <v/>
      </c>
      <c r="AW374" s="93" t="str">
        <f t="shared" si="126"/>
        <v/>
      </c>
      <c r="AX374" s="119" t="str">
        <f t="shared" si="129"/>
        <v/>
      </c>
      <c r="AY374" s="120" t="str">
        <f t="shared" si="130"/>
        <v/>
      </c>
      <c r="AZ374" s="120" t="str">
        <f t="shared" si="131"/>
        <v/>
      </c>
      <c r="BA374" s="120" t="str">
        <f t="shared" si="132"/>
        <v/>
      </c>
      <c r="BB374" s="120" t="str">
        <f t="shared" si="133"/>
        <v/>
      </c>
      <c r="BC374" s="120" t="str">
        <f t="shared" si="134"/>
        <v/>
      </c>
      <c r="BD374" s="120" t="str">
        <f t="shared" si="135"/>
        <v/>
      </c>
      <c r="BE374" s="129" t="str">
        <f t="shared" si="127"/>
        <v/>
      </c>
      <c r="BF374" s="120"/>
      <c r="BG374" s="129" t="str">
        <f>IFERROR(RANK(BE374,$BE$3:$BE$502,0)+COUNTIF($BE$3:BE374,BE374)-1, "")</f>
        <v/>
      </c>
    </row>
    <row r="375" spans="1:59" x14ac:dyDescent="0.25">
      <c r="A375" s="44">
        <v>373</v>
      </c>
      <c r="B375" s="32" t="str">
        <f>IF('Birding Tally List'!D382="", "", 'Birding Tally List'!D382)</f>
        <v/>
      </c>
      <c r="C375" s="45">
        <f>IF('Birding Tally List'!G382="", 0, 'Birding Tally List'!G382)</f>
        <v>0</v>
      </c>
      <c r="D375" s="46">
        <f>IF('Birding Tally List'!H382="", 0, 'Birding Tally List'!H382)</f>
        <v>0</v>
      </c>
      <c r="E375" s="46">
        <f>IF('Birding Tally List'!I382="", 0, 'Birding Tally List'!I382)</f>
        <v>0</v>
      </c>
      <c r="F375" s="46">
        <f>IF('Birding Tally List'!J382="", 0, 'Birding Tally List'!J382)</f>
        <v>0</v>
      </c>
      <c r="G375" s="46">
        <f>IF('Birding Tally List'!K382="", 0, 'Birding Tally List'!K382)</f>
        <v>0</v>
      </c>
      <c r="H375" s="46">
        <f>IF('Birding Tally List'!L382="", 0, 'Birding Tally List'!L382)</f>
        <v>0</v>
      </c>
      <c r="I375" s="47">
        <f>IF('Birding Tally List'!M382="", 0, 'Birding Tally List'!M382)</f>
        <v>0</v>
      </c>
      <c r="J375" s="48">
        <f t="shared" si="118"/>
        <v>0</v>
      </c>
      <c r="L375" s="49" t="str">
        <f t="shared" si="119"/>
        <v/>
      </c>
      <c r="M375" s="48">
        <f t="shared" si="120"/>
        <v>0</v>
      </c>
      <c r="W375" s="52" t="str">
        <f t="shared" si="121"/>
        <v/>
      </c>
      <c r="X375" s="53" t="str">
        <f t="shared" si="117"/>
        <v/>
      </c>
      <c r="Z375" s="54">
        <f>RANK(M375,$M$3:$M$502,0)+COUNTIF($M$3:M375,M375)-1</f>
        <v>373</v>
      </c>
      <c r="AA375" s="44">
        <v>373</v>
      </c>
      <c r="AB375" s="44">
        <f t="shared" si="122"/>
        <v>373</v>
      </c>
      <c r="AC375" s="44" t="str">
        <f t="shared" si="123"/>
        <v/>
      </c>
      <c r="AD375" s="44"/>
      <c r="AE375" s="44" t="str">
        <f t="shared" si="124"/>
        <v/>
      </c>
      <c r="AF375" s="44" t="str">
        <f t="shared" si="125"/>
        <v/>
      </c>
      <c r="AH375" s="44" t="str">
        <f t="shared" si="128"/>
        <v/>
      </c>
      <c r="AJ375" s="44" t="str">
        <f>IF('Birding Tally List'!E382="", "", 'Birding Tally List'!E382)</f>
        <v/>
      </c>
      <c r="AV375" s="93" t="str">
        <f>IF('Birding Tally List'!F382="", "", 'Birding Tally List'!F382)</f>
        <v/>
      </c>
      <c r="AW375" s="93" t="str">
        <f t="shared" si="126"/>
        <v/>
      </c>
      <c r="AX375" s="119" t="str">
        <f t="shared" si="129"/>
        <v/>
      </c>
      <c r="AY375" s="120" t="str">
        <f t="shared" si="130"/>
        <v/>
      </c>
      <c r="AZ375" s="120" t="str">
        <f t="shared" si="131"/>
        <v/>
      </c>
      <c r="BA375" s="120" t="str">
        <f t="shared" si="132"/>
        <v/>
      </c>
      <c r="BB375" s="120" t="str">
        <f t="shared" si="133"/>
        <v/>
      </c>
      <c r="BC375" s="120" t="str">
        <f t="shared" si="134"/>
        <v/>
      </c>
      <c r="BD375" s="120" t="str">
        <f t="shared" si="135"/>
        <v/>
      </c>
      <c r="BE375" s="129" t="str">
        <f t="shared" si="127"/>
        <v/>
      </c>
      <c r="BF375" s="120"/>
      <c r="BG375" s="129" t="str">
        <f>IFERROR(RANK(BE375,$BE$3:$BE$502,0)+COUNTIF($BE$3:BE375,BE375)-1, "")</f>
        <v/>
      </c>
    </row>
    <row r="376" spans="1:59" x14ac:dyDescent="0.25">
      <c r="A376" s="44">
        <v>374</v>
      </c>
      <c r="B376" s="32" t="str">
        <f>IF('Birding Tally List'!D383="", "", 'Birding Tally List'!D383)</f>
        <v/>
      </c>
      <c r="C376" s="45">
        <f>IF('Birding Tally List'!G383="", 0, 'Birding Tally List'!G383)</f>
        <v>0</v>
      </c>
      <c r="D376" s="46">
        <f>IF('Birding Tally List'!H383="", 0, 'Birding Tally List'!H383)</f>
        <v>0</v>
      </c>
      <c r="E376" s="46">
        <f>IF('Birding Tally List'!I383="", 0, 'Birding Tally List'!I383)</f>
        <v>0</v>
      </c>
      <c r="F376" s="46">
        <f>IF('Birding Tally List'!J383="", 0, 'Birding Tally List'!J383)</f>
        <v>0</v>
      </c>
      <c r="G376" s="46">
        <f>IF('Birding Tally List'!K383="", 0, 'Birding Tally List'!K383)</f>
        <v>0</v>
      </c>
      <c r="H376" s="46">
        <f>IF('Birding Tally List'!L383="", 0, 'Birding Tally List'!L383)</f>
        <v>0</v>
      </c>
      <c r="I376" s="47">
        <f>IF('Birding Tally List'!M383="", 0, 'Birding Tally List'!M383)</f>
        <v>0</v>
      </c>
      <c r="J376" s="48">
        <f t="shared" si="118"/>
        <v>0</v>
      </c>
      <c r="L376" s="49" t="str">
        <f t="shared" si="119"/>
        <v/>
      </c>
      <c r="M376" s="48">
        <f t="shared" si="120"/>
        <v>0</v>
      </c>
      <c r="W376" s="52" t="str">
        <f t="shared" si="121"/>
        <v/>
      </c>
      <c r="X376" s="53" t="str">
        <f t="shared" si="117"/>
        <v/>
      </c>
      <c r="Z376" s="54">
        <f>RANK(M376,$M$3:$M$502,0)+COUNTIF($M$3:M376,M376)-1</f>
        <v>374</v>
      </c>
      <c r="AA376" s="44">
        <v>374</v>
      </c>
      <c r="AB376" s="44">
        <f t="shared" si="122"/>
        <v>374</v>
      </c>
      <c r="AC376" s="44" t="str">
        <f t="shared" si="123"/>
        <v/>
      </c>
      <c r="AD376" s="44"/>
      <c r="AE376" s="44" t="str">
        <f t="shared" si="124"/>
        <v/>
      </c>
      <c r="AF376" s="44" t="str">
        <f t="shared" si="125"/>
        <v/>
      </c>
      <c r="AH376" s="44" t="str">
        <f t="shared" si="128"/>
        <v/>
      </c>
      <c r="AJ376" s="44" t="str">
        <f>IF('Birding Tally List'!E383="", "", 'Birding Tally List'!E383)</f>
        <v/>
      </c>
      <c r="AV376" s="93" t="str">
        <f>IF('Birding Tally List'!F383="", "", 'Birding Tally List'!F383)</f>
        <v/>
      </c>
      <c r="AW376" s="93" t="str">
        <f t="shared" si="126"/>
        <v/>
      </c>
      <c r="AX376" s="119" t="str">
        <f t="shared" si="129"/>
        <v/>
      </c>
      <c r="AY376" s="120" t="str">
        <f t="shared" si="130"/>
        <v/>
      </c>
      <c r="AZ376" s="120" t="str">
        <f t="shared" si="131"/>
        <v/>
      </c>
      <c r="BA376" s="120" t="str">
        <f t="shared" si="132"/>
        <v/>
      </c>
      <c r="BB376" s="120" t="str">
        <f t="shared" si="133"/>
        <v/>
      </c>
      <c r="BC376" s="120" t="str">
        <f t="shared" si="134"/>
        <v/>
      </c>
      <c r="BD376" s="120" t="str">
        <f t="shared" si="135"/>
        <v/>
      </c>
      <c r="BE376" s="129" t="str">
        <f t="shared" si="127"/>
        <v/>
      </c>
      <c r="BF376" s="120"/>
      <c r="BG376" s="129" t="str">
        <f>IFERROR(RANK(BE376,$BE$3:$BE$502,0)+COUNTIF($BE$3:BE376,BE376)-1, "")</f>
        <v/>
      </c>
    </row>
    <row r="377" spans="1:59" x14ac:dyDescent="0.25">
      <c r="A377" s="44">
        <v>375</v>
      </c>
      <c r="B377" s="32" t="str">
        <f>IF('Birding Tally List'!D384="", "", 'Birding Tally List'!D384)</f>
        <v/>
      </c>
      <c r="C377" s="45">
        <f>IF('Birding Tally List'!G384="", 0, 'Birding Tally List'!G384)</f>
        <v>0</v>
      </c>
      <c r="D377" s="46">
        <f>IF('Birding Tally List'!H384="", 0, 'Birding Tally List'!H384)</f>
        <v>0</v>
      </c>
      <c r="E377" s="46">
        <f>IF('Birding Tally List'!I384="", 0, 'Birding Tally List'!I384)</f>
        <v>0</v>
      </c>
      <c r="F377" s="46">
        <f>IF('Birding Tally List'!J384="", 0, 'Birding Tally List'!J384)</f>
        <v>0</v>
      </c>
      <c r="G377" s="46">
        <f>IF('Birding Tally List'!K384="", 0, 'Birding Tally List'!K384)</f>
        <v>0</v>
      </c>
      <c r="H377" s="46">
        <f>IF('Birding Tally List'!L384="", 0, 'Birding Tally List'!L384)</f>
        <v>0</v>
      </c>
      <c r="I377" s="47">
        <f>IF('Birding Tally List'!M384="", 0, 'Birding Tally List'!M384)</f>
        <v>0</v>
      </c>
      <c r="J377" s="48">
        <f t="shared" si="118"/>
        <v>0</v>
      </c>
      <c r="L377" s="49" t="str">
        <f t="shared" si="119"/>
        <v/>
      </c>
      <c r="M377" s="48">
        <f t="shared" si="120"/>
        <v>0</v>
      </c>
      <c r="W377" s="52" t="str">
        <f t="shared" si="121"/>
        <v/>
      </c>
      <c r="X377" s="53" t="str">
        <f t="shared" si="117"/>
        <v/>
      </c>
      <c r="Z377" s="54">
        <f>RANK(M377,$M$3:$M$502,0)+COUNTIF($M$3:M377,M377)-1</f>
        <v>375</v>
      </c>
      <c r="AA377" s="44">
        <v>375</v>
      </c>
      <c r="AB377" s="44">
        <f t="shared" si="122"/>
        <v>375</v>
      </c>
      <c r="AC377" s="44" t="str">
        <f t="shared" si="123"/>
        <v/>
      </c>
      <c r="AD377" s="44"/>
      <c r="AE377" s="44" t="str">
        <f t="shared" si="124"/>
        <v/>
      </c>
      <c r="AF377" s="44" t="str">
        <f t="shared" si="125"/>
        <v/>
      </c>
      <c r="AH377" s="44" t="str">
        <f t="shared" si="128"/>
        <v/>
      </c>
      <c r="AJ377" s="44" t="str">
        <f>IF('Birding Tally List'!E384="", "", 'Birding Tally List'!E384)</f>
        <v/>
      </c>
      <c r="AV377" s="93" t="str">
        <f>IF('Birding Tally List'!F384="", "", 'Birding Tally List'!F384)</f>
        <v/>
      </c>
      <c r="AW377" s="93" t="str">
        <f t="shared" si="126"/>
        <v/>
      </c>
      <c r="AX377" s="119" t="str">
        <f t="shared" si="129"/>
        <v/>
      </c>
      <c r="AY377" s="120" t="str">
        <f t="shared" si="130"/>
        <v/>
      </c>
      <c r="AZ377" s="120" t="str">
        <f t="shared" si="131"/>
        <v/>
      </c>
      <c r="BA377" s="120" t="str">
        <f t="shared" si="132"/>
        <v/>
      </c>
      <c r="BB377" s="120" t="str">
        <f t="shared" si="133"/>
        <v/>
      </c>
      <c r="BC377" s="120" t="str">
        <f t="shared" si="134"/>
        <v/>
      </c>
      <c r="BD377" s="120" t="str">
        <f t="shared" si="135"/>
        <v/>
      </c>
      <c r="BE377" s="129" t="str">
        <f t="shared" si="127"/>
        <v/>
      </c>
      <c r="BF377" s="120"/>
      <c r="BG377" s="129" t="str">
        <f>IFERROR(RANK(BE377,$BE$3:$BE$502,0)+COUNTIF($BE$3:BE377,BE377)-1, "")</f>
        <v/>
      </c>
    </row>
    <row r="378" spans="1:59" x14ac:dyDescent="0.25">
      <c r="A378" s="44">
        <v>376</v>
      </c>
      <c r="B378" s="32" t="str">
        <f>IF('Birding Tally List'!D385="", "", 'Birding Tally List'!D385)</f>
        <v/>
      </c>
      <c r="C378" s="45">
        <f>IF('Birding Tally List'!G385="", 0, 'Birding Tally List'!G385)</f>
        <v>0</v>
      </c>
      <c r="D378" s="46">
        <f>IF('Birding Tally List'!H385="", 0, 'Birding Tally List'!H385)</f>
        <v>0</v>
      </c>
      <c r="E378" s="46">
        <f>IF('Birding Tally List'!I385="", 0, 'Birding Tally List'!I385)</f>
        <v>0</v>
      </c>
      <c r="F378" s="46">
        <f>IF('Birding Tally List'!J385="", 0, 'Birding Tally List'!J385)</f>
        <v>0</v>
      </c>
      <c r="G378" s="46">
        <f>IF('Birding Tally List'!K385="", 0, 'Birding Tally List'!K385)</f>
        <v>0</v>
      </c>
      <c r="H378" s="46">
        <f>IF('Birding Tally List'!L385="", 0, 'Birding Tally List'!L385)</f>
        <v>0</v>
      </c>
      <c r="I378" s="47">
        <f>IF('Birding Tally List'!M385="", 0, 'Birding Tally List'!M385)</f>
        <v>0</v>
      </c>
      <c r="J378" s="48">
        <f t="shared" si="118"/>
        <v>0</v>
      </c>
      <c r="L378" s="49" t="str">
        <f t="shared" si="119"/>
        <v/>
      </c>
      <c r="M378" s="48">
        <f t="shared" si="120"/>
        <v>0</v>
      </c>
      <c r="W378" s="52" t="str">
        <f t="shared" si="121"/>
        <v/>
      </c>
      <c r="X378" s="53" t="str">
        <f t="shared" si="117"/>
        <v/>
      </c>
      <c r="Z378" s="54">
        <f>RANK(M378,$M$3:$M$502,0)+COUNTIF($M$3:M378,M378)-1</f>
        <v>376</v>
      </c>
      <c r="AA378" s="44">
        <v>376</v>
      </c>
      <c r="AB378" s="44">
        <f t="shared" si="122"/>
        <v>376</v>
      </c>
      <c r="AC378" s="44" t="str">
        <f t="shared" si="123"/>
        <v/>
      </c>
      <c r="AD378" s="44"/>
      <c r="AE378" s="44" t="str">
        <f t="shared" si="124"/>
        <v/>
      </c>
      <c r="AF378" s="44" t="str">
        <f t="shared" si="125"/>
        <v/>
      </c>
      <c r="AH378" s="44" t="str">
        <f t="shared" si="128"/>
        <v/>
      </c>
      <c r="AJ378" s="44" t="str">
        <f>IF('Birding Tally List'!E385="", "", 'Birding Tally List'!E385)</f>
        <v/>
      </c>
      <c r="AV378" s="93" t="str">
        <f>IF('Birding Tally List'!F385="", "", 'Birding Tally List'!F385)</f>
        <v/>
      </c>
      <c r="AW378" s="93" t="str">
        <f t="shared" si="126"/>
        <v/>
      </c>
      <c r="AX378" s="119" t="str">
        <f t="shared" si="129"/>
        <v/>
      </c>
      <c r="AY378" s="120" t="str">
        <f t="shared" si="130"/>
        <v/>
      </c>
      <c r="AZ378" s="120" t="str">
        <f t="shared" si="131"/>
        <v/>
      </c>
      <c r="BA378" s="120" t="str">
        <f t="shared" si="132"/>
        <v/>
      </c>
      <c r="BB378" s="120" t="str">
        <f t="shared" si="133"/>
        <v/>
      </c>
      <c r="BC378" s="120" t="str">
        <f t="shared" si="134"/>
        <v/>
      </c>
      <c r="BD378" s="120" t="str">
        <f t="shared" si="135"/>
        <v/>
      </c>
      <c r="BE378" s="129" t="str">
        <f t="shared" si="127"/>
        <v/>
      </c>
      <c r="BF378" s="120"/>
      <c r="BG378" s="129" t="str">
        <f>IFERROR(RANK(BE378,$BE$3:$BE$502,0)+COUNTIF($BE$3:BE378,BE378)-1, "")</f>
        <v/>
      </c>
    </row>
    <row r="379" spans="1:59" x14ac:dyDescent="0.25">
      <c r="A379" s="44">
        <v>377</v>
      </c>
      <c r="B379" s="32" t="str">
        <f>IF('Birding Tally List'!D386="", "", 'Birding Tally List'!D386)</f>
        <v/>
      </c>
      <c r="C379" s="45">
        <f>IF('Birding Tally List'!G386="", 0, 'Birding Tally List'!G386)</f>
        <v>0</v>
      </c>
      <c r="D379" s="46">
        <f>IF('Birding Tally List'!H386="", 0, 'Birding Tally List'!H386)</f>
        <v>0</v>
      </c>
      <c r="E379" s="46">
        <f>IF('Birding Tally List'!I386="", 0, 'Birding Tally List'!I386)</f>
        <v>0</v>
      </c>
      <c r="F379" s="46">
        <f>IF('Birding Tally List'!J386="", 0, 'Birding Tally List'!J386)</f>
        <v>0</v>
      </c>
      <c r="G379" s="46">
        <f>IF('Birding Tally List'!K386="", 0, 'Birding Tally List'!K386)</f>
        <v>0</v>
      </c>
      <c r="H379" s="46">
        <f>IF('Birding Tally List'!L386="", 0, 'Birding Tally List'!L386)</f>
        <v>0</v>
      </c>
      <c r="I379" s="47">
        <f>IF('Birding Tally List'!M386="", 0, 'Birding Tally List'!M386)</f>
        <v>0</v>
      </c>
      <c r="J379" s="48">
        <f t="shared" si="118"/>
        <v>0</v>
      </c>
      <c r="L379" s="49" t="str">
        <f t="shared" si="119"/>
        <v/>
      </c>
      <c r="M379" s="48">
        <f t="shared" si="120"/>
        <v>0</v>
      </c>
      <c r="W379" s="52" t="str">
        <f t="shared" si="121"/>
        <v/>
      </c>
      <c r="X379" s="53" t="str">
        <f t="shared" si="117"/>
        <v/>
      </c>
      <c r="Z379" s="54">
        <f>RANK(M379,$M$3:$M$502,0)+COUNTIF($M$3:M379,M379)-1</f>
        <v>377</v>
      </c>
      <c r="AA379" s="44">
        <v>377</v>
      </c>
      <c r="AB379" s="44">
        <f t="shared" si="122"/>
        <v>377</v>
      </c>
      <c r="AC379" s="44" t="str">
        <f t="shared" si="123"/>
        <v/>
      </c>
      <c r="AD379" s="44"/>
      <c r="AE379" s="44" t="str">
        <f t="shared" si="124"/>
        <v/>
      </c>
      <c r="AF379" s="44" t="str">
        <f t="shared" si="125"/>
        <v/>
      </c>
      <c r="AH379" s="44" t="str">
        <f t="shared" si="128"/>
        <v/>
      </c>
      <c r="AJ379" s="44" t="str">
        <f>IF('Birding Tally List'!E386="", "", 'Birding Tally List'!E386)</f>
        <v/>
      </c>
      <c r="AV379" s="93" t="str">
        <f>IF('Birding Tally List'!F386="", "", 'Birding Tally List'!F386)</f>
        <v/>
      </c>
      <c r="AW379" s="93" t="str">
        <f t="shared" si="126"/>
        <v/>
      </c>
      <c r="AX379" s="119" t="str">
        <f t="shared" si="129"/>
        <v/>
      </c>
      <c r="AY379" s="120" t="str">
        <f t="shared" si="130"/>
        <v/>
      </c>
      <c r="AZ379" s="120" t="str">
        <f t="shared" si="131"/>
        <v/>
      </c>
      <c r="BA379" s="120" t="str">
        <f t="shared" si="132"/>
        <v/>
      </c>
      <c r="BB379" s="120" t="str">
        <f t="shared" si="133"/>
        <v/>
      </c>
      <c r="BC379" s="120" t="str">
        <f t="shared" si="134"/>
        <v/>
      </c>
      <c r="BD379" s="120" t="str">
        <f t="shared" si="135"/>
        <v/>
      </c>
      <c r="BE379" s="129" t="str">
        <f t="shared" si="127"/>
        <v/>
      </c>
      <c r="BF379" s="120"/>
      <c r="BG379" s="129" t="str">
        <f>IFERROR(RANK(BE379,$BE$3:$BE$502,0)+COUNTIF($BE$3:BE379,BE379)-1, "")</f>
        <v/>
      </c>
    </row>
    <row r="380" spans="1:59" x14ac:dyDescent="0.25">
      <c r="A380" s="44">
        <v>378</v>
      </c>
      <c r="B380" s="32" t="str">
        <f>IF('Birding Tally List'!D387="", "", 'Birding Tally List'!D387)</f>
        <v/>
      </c>
      <c r="C380" s="45">
        <f>IF('Birding Tally List'!G387="", 0, 'Birding Tally List'!G387)</f>
        <v>0</v>
      </c>
      <c r="D380" s="46">
        <f>IF('Birding Tally List'!H387="", 0, 'Birding Tally List'!H387)</f>
        <v>0</v>
      </c>
      <c r="E380" s="46">
        <f>IF('Birding Tally List'!I387="", 0, 'Birding Tally List'!I387)</f>
        <v>0</v>
      </c>
      <c r="F380" s="46">
        <f>IF('Birding Tally List'!J387="", 0, 'Birding Tally List'!J387)</f>
        <v>0</v>
      </c>
      <c r="G380" s="46">
        <f>IF('Birding Tally List'!K387="", 0, 'Birding Tally List'!K387)</f>
        <v>0</v>
      </c>
      <c r="H380" s="46">
        <f>IF('Birding Tally List'!L387="", 0, 'Birding Tally List'!L387)</f>
        <v>0</v>
      </c>
      <c r="I380" s="47">
        <f>IF('Birding Tally List'!M387="", 0, 'Birding Tally List'!M387)</f>
        <v>0</v>
      </c>
      <c r="J380" s="48">
        <f t="shared" si="118"/>
        <v>0</v>
      </c>
      <c r="L380" s="49" t="str">
        <f t="shared" si="119"/>
        <v/>
      </c>
      <c r="M380" s="48">
        <f t="shared" si="120"/>
        <v>0</v>
      </c>
      <c r="W380" s="52" t="str">
        <f t="shared" si="121"/>
        <v/>
      </c>
      <c r="X380" s="53" t="str">
        <f t="shared" si="117"/>
        <v/>
      </c>
      <c r="Z380" s="54">
        <f>RANK(M380,$M$3:$M$502,0)+COUNTIF($M$3:M380,M380)-1</f>
        <v>378</v>
      </c>
      <c r="AA380" s="44">
        <v>378</v>
      </c>
      <c r="AB380" s="44">
        <f t="shared" si="122"/>
        <v>378</v>
      </c>
      <c r="AC380" s="44" t="str">
        <f t="shared" si="123"/>
        <v/>
      </c>
      <c r="AD380" s="44"/>
      <c r="AE380" s="44" t="str">
        <f t="shared" si="124"/>
        <v/>
      </c>
      <c r="AF380" s="44" t="str">
        <f t="shared" si="125"/>
        <v/>
      </c>
      <c r="AH380" s="44" t="str">
        <f t="shared" si="128"/>
        <v/>
      </c>
      <c r="AJ380" s="44" t="str">
        <f>IF('Birding Tally List'!E387="", "", 'Birding Tally List'!E387)</f>
        <v/>
      </c>
      <c r="AV380" s="93" t="str">
        <f>IF('Birding Tally List'!F387="", "", 'Birding Tally List'!F387)</f>
        <v/>
      </c>
      <c r="AW380" s="93" t="str">
        <f t="shared" si="126"/>
        <v/>
      </c>
      <c r="AX380" s="119" t="str">
        <f t="shared" si="129"/>
        <v/>
      </c>
      <c r="AY380" s="120" t="str">
        <f t="shared" si="130"/>
        <v/>
      </c>
      <c r="AZ380" s="120" t="str">
        <f t="shared" si="131"/>
        <v/>
      </c>
      <c r="BA380" s="120" t="str">
        <f t="shared" si="132"/>
        <v/>
      </c>
      <c r="BB380" s="120" t="str">
        <f t="shared" si="133"/>
        <v/>
      </c>
      <c r="BC380" s="120" t="str">
        <f t="shared" si="134"/>
        <v/>
      </c>
      <c r="BD380" s="120" t="str">
        <f t="shared" si="135"/>
        <v/>
      </c>
      <c r="BE380" s="129" t="str">
        <f t="shared" si="127"/>
        <v/>
      </c>
      <c r="BF380" s="120"/>
      <c r="BG380" s="129" t="str">
        <f>IFERROR(RANK(BE380,$BE$3:$BE$502,0)+COUNTIF($BE$3:BE380,BE380)-1, "")</f>
        <v/>
      </c>
    </row>
    <row r="381" spans="1:59" x14ac:dyDescent="0.25">
      <c r="A381" s="44">
        <v>379</v>
      </c>
      <c r="B381" s="32" t="str">
        <f>IF('Birding Tally List'!D388="", "", 'Birding Tally List'!D388)</f>
        <v/>
      </c>
      <c r="C381" s="45">
        <f>IF('Birding Tally List'!G388="", 0, 'Birding Tally List'!G388)</f>
        <v>0</v>
      </c>
      <c r="D381" s="46">
        <f>IF('Birding Tally List'!H388="", 0, 'Birding Tally List'!H388)</f>
        <v>0</v>
      </c>
      <c r="E381" s="46">
        <f>IF('Birding Tally List'!I388="", 0, 'Birding Tally List'!I388)</f>
        <v>0</v>
      </c>
      <c r="F381" s="46">
        <f>IF('Birding Tally List'!J388="", 0, 'Birding Tally List'!J388)</f>
        <v>0</v>
      </c>
      <c r="G381" s="46">
        <f>IF('Birding Tally List'!K388="", 0, 'Birding Tally List'!K388)</f>
        <v>0</v>
      </c>
      <c r="H381" s="46">
        <f>IF('Birding Tally List'!L388="", 0, 'Birding Tally List'!L388)</f>
        <v>0</v>
      </c>
      <c r="I381" s="47">
        <f>IF('Birding Tally List'!M388="", 0, 'Birding Tally List'!M388)</f>
        <v>0</v>
      </c>
      <c r="J381" s="48">
        <f t="shared" si="118"/>
        <v>0</v>
      </c>
      <c r="L381" s="49" t="str">
        <f t="shared" si="119"/>
        <v/>
      </c>
      <c r="M381" s="48">
        <f t="shared" si="120"/>
        <v>0</v>
      </c>
      <c r="W381" s="52" t="str">
        <f t="shared" si="121"/>
        <v/>
      </c>
      <c r="X381" s="53" t="str">
        <f t="shared" si="117"/>
        <v/>
      </c>
      <c r="Z381" s="54">
        <f>RANK(M381,$M$3:$M$502,0)+COUNTIF($M$3:M381,M381)-1</f>
        <v>379</v>
      </c>
      <c r="AA381" s="44">
        <v>379</v>
      </c>
      <c r="AB381" s="44">
        <f t="shared" si="122"/>
        <v>379</v>
      </c>
      <c r="AC381" s="44" t="str">
        <f t="shared" si="123"/>
        <v/>
      </c>
      <c r="AD381" s="44"/>
      <c r="AE381" s="44" t="str">
        <f t="shared" si="124"/>
        <v/>
      </c>
      <c r="AF381" s="44" t="str">
        <f t="shared" si="125"/>
        <v/>
      </c>
      <c r="AH381" s="44" t="str">
        <f t="shared" si="128"/>
        <v/>
      </c>
      <c r="AJ381" s="44" t="str">
        <f>IF('Birding Tally List'!E388="", "", 'Birding Tally List'!E388)</f>
        <v/>
      </c>
      <c r="AV381" s="93" t="str">
        <f>IF('Birding Tally List'!F388="", "", 'Birding Tally List'!F388)</f>
        <v/>
      </c>
      <c r="AW381" s="93" t="str">
        <f t="shared" si="126"/>
        <v/>
      </c>
      <c r="AX381" s="119" t="str">
        <f t="shared" si="129"/>
        <v/>
      </c>
      <c r="AY381" s="120" t="str">
        <f t="shared" si="130"/>
        <v/>
      </c>
      <c r="AZ381" s="120" t="str">
        <f t="shared" si="131"/>
        <v/>
      </c>
      <c r="BA381" s="120" t="str">
        <f t="shared" si="132"/>
        <v/>
      </c>
      <c r="BB381" s="120" t="str">
        <f t="shared" si="133"/>
        <v/>
      </c>
      <c r="BC381" s="120" t="str">
        <f t="shared" si="134"/>
        <v/>
      </c>
      <c r="BD381" s="120" t="str">
        <f t="shared" si="135"/>
        <v/>
      </c>
      <c r="BE381" s="129" t="str">
        <f t="shared" si="127"/>
        <v/>
      </c>
      <c r="BF381" s="120"/>
      <c r="BG381" s="129" t="str">
        <f>IFERROR(RANK(BE381,$BE$3:$BE$502,0)+COUNTIF($BE$3:BE381,BE381)-1, "")</f>
        <v/>
      </c>
    </row>
    <row r="382" spans="1:59" x14ac:dyDescent="0.25">
      <c r="A382" s="44">
        <v>380</v>
      </c>
      <c r="B382" s="32" t="str">
        <f>IF('Birding Tally List'!D389="", "", 'Birding Tally List'!D389)</f>
        <v/>
      </c>
      <c r="C382" s="45">
        <f>IF('Birding Tally List'!G389="", 0, 'Birding Tally List'!G389)</f>
        <v>0</v>
      </c>
      <c r="D382" s="46">
        <f>IF('Birding Tally List'!H389="", 0, 'Birding Tally List'!H389)</f>
        <v>0</v>
      </c>
      <c r="E382" s="46">
        <f>IF('Birding Tally List'!I389="", 0, 'Birding Tally List'!I389)</f>
        <v>0</v>
      </c>
      <c r="F382" s="46">
        <f>IF('Birding Tally List'!J389="", 0, 'Birding Tally List'!J389)</f>
        <v>0</v>
      </c>
      <c r="G382" s="46">
        <f>IF('Birding Tally List'!K389="", 0, 'Birding Tally List'!K389)</f>
        <v>0</v>
      </c>
      <c r="H382" s="46">
        <f>IF('Birding Tally List'!L389="", 0, 'Birding Tally List'!L389)</f>
        <v>0</v>
      </c>
      <c r="I382" s="47">
        <f>IF('Birding Tally List'!M389="", 0, 'Birding Tally List'!M389)</f>
        <v>0</v>
      </c>
      <c r="J382" s="48">
        <f t="shared" si="118"/>
        <v>0</v>
      </c>
      <c r="L382" s="49" t="str">
        <f t="shared" si="119"/>
        <v/>
      </c>
      <c r="M382" s="48">
        <f t="shared" si="120"/>
        <v>0</v>
      </c>
      <c r="W382" s="52" t="str">
        <f t="shared" si="121"/>
        <v/>
      </c>
      <c r="X382" s="53" t="str">
        <f t="shared" si="117"/>
        <v/>
      </c>
      <c r="Z382" s="54">
        <f>RANK(M382,$M$3:$M$502,0)+COUNTIF($M$3:M382,M382)-1</f>
        <v>380</v>
      </c>
      <c r="AA382" s="44">
        <v>380</v>
      </c>
      <c r="AB382" s="44">
        <f t="shared" si="122"/>
        <v>380</v>
      </c>
      <c r="AC382" s="44" t="str">
        <f t="shared" si="123"/>
        <v/>
      </c>
      <c r="AD382" s="44"/>
      <c r="AE382" s="44" t="str">
        <f t="shared" si="124"/>
        <v/>
      </c>
      <c r="AF382" s="44" t="str">
        <f t="shared" si="125"/>
        <v/>
      </c>
      <c r="AH382" s="44" t="str">
        <f t="shared" si="128"/>
        <v/>
      </c>
      <c r="AJ382" s="44" t="str">
        <f>IF('Birding Tally List'!E389="", "", 'Birding Tally List'!E389)</f>
        <v/>
      </c>
      <c r="AV382" s="93" t="str">
        <f>IF('Birding Tally List'!F389="", "", 'Birding Tally List'!F389)</f>
        <v/>
      </c>
      <c r="AW382" s="93" t="str">
        <f t="shared" si="126"/>
        <v/>
      </c>
      <c r="AX382" s="119" t="str">
        <f t="shared" si="129"/>
        <v/>
      </c>
      <c r="AY382" s="120" t="str">
        <f t="shared" si="130"/>
        <v/>
      </c>
      <c r="AZ382" s="120" t="str">
        <f t="shared" si="131"/>
        <v/>
      </c>
      <c r="BA382" s="120" t="str">
        <f t="shared" si="132"/>
        <v/>
      </c>
      <c r="BB382" s="120" t="str">
        <f t="shared" si="133"/>
        <v/>
      </c>
      <c r="BC382" s="120" t="str">
        <f t="shared" si="134"/>
        <v/>
      </c>
      <c r="BD382" s="120" t="str">
        <f t="shared" si="135"/>
        <v/>
      </c>
      <c r="BE382" s="129" t="str">
        <f t="shared" si="127"/>
        <v/>
      </c>
      <c r="BF382" s="120"/>
      <c r="BG382" s="129" t="str">
        <f>IFERROR(RANK(BE382,$BE$3:$BE$502,0)+COUNTIF($BE$3:BE382,BE382)-1, "")</f>
        <v/>
      </c>
    </row>
    <row r="383" spans="1:59" x14ac:dyDescent="0.25">
      <c r="A383" s="44">
        <v>381</v>
      </c>
      <c r="B383" s="32" t="str">
        <f>IF('Birding Tally List'!D390="", "", 'Birding Tally List'!D390)</f>
        <v/>
      </c>
      <c r="C383" s="45">
        <f>IF('Birding Tally List'!G390="", 0, 'Birding Tally List'!G390)</f>
        <v>0</v>
      </c>
      <c r="D383" s="46">
        <f>IF('Birding Tally List'!H390="", 0, 'Birding Tally List'!H390)</f>
        <v>0</v>
      </c>
      <c r="E383" s="46">
        <f>IF('Birding Tally List'!I390="", 0, 'Birding Tally List'!I390)</f>
        <v>0</v>
      </c>
      <c r="F383" s="46">
        <f>IF('Birding Tally List'!J390="", 0, 'Birding Tally List'!J390)</f>
        <v>0</v>
      </c>
      <c r="G383" s="46">
        <f>IF('Birding Tally List'!K390="", 0, 'Birding Tally List'!K390)</f>
        <v>0</v>
      </c>
      <c r="H383" s="46">
        <f>IF('Birding Tally List'!L390="", 0, 'Birding Tally List'!L390)</f>
        <v>0</v>
      </c>
      <c r="I383" s="47">
        <f>IF('Birding Tally List'!M390="", 0, 'Birding Tally List'!M390)</f>
        <v>0</v>
      </c>
      <c r="J383" s="48">
        <f t="shared" si="118"/>
        <v>0</v>
      </c>
      <c r="L383" s="49" t="str">
        <f t="shared" si="119"/>
        <v/>
      </c>
      <c r="M383" s="48">
        <f t="shared" si="120"/>
        <v>0</v>
      </c>
      <c r="W383" s="52" t="str">
        <f t="shared" si="121"/>
        <v/>
      </c>
      <c r="X383" s="53" t="str">
        <f t="shared" si="117"/>
        <v/>
      </c>
      <c r="Z383" s="54">
        <f>RANK(M383,$M$3:$M$502,0)+COUNTIF($M$3:M383,M383)-1</f>
        <v>381</v>
      </c>
      <c r="AA383" s="44">
        <v>381</v>
      </c>
      <c r="AB383" s="44">
        <f t="shared" si="122"/>
        <v>381</v>
      </c>
      <c r="AC383" s="44" t="str">
        <f t="shared" si="123"/>
        <v/>
      </c>
      <c r="AD383" s="44"/>
      <c r="AE383" s="44" t="str">
        <f t="shared" si="124"/>
        <v/>
      </c>
      <c r="AF383" s="44" t="str">
        <f t="shared" si="125"/>
        <v/>
      </c>
      <c r="AH383" s="44" t="str">
        <f t="shared" si="128"/>
        <v/>
      </c>
      <c r="AJ383" s="44" t="str">
        <f>IF('Birding Tally List'!E390="", "", 'Birding Tally List'!E390)</f>
        <v/>
      </c>
      <c r="AV383" s="93" t="str">
        <f>IF('Birding Tally List'!F390="", "", 'Birding Tally List'!F390)</f>
        <v/>
      </c>
      <c r="AW383" s="93" t="str">
        <f t="shared" si="126"/>
        <v/>
      </c>
      <c r="AX383" s="119" t="str">
        <f t="shared" si="129"/>
        <v/>
      </c>
      <c r="AY383" s="120" t="str">
        <f t="shared" si="130"/>
        <v/>
      </c>
      <c r="AZ383" s="120" t="str">
        <f t="shared" si="131"/>
        <v/>
      </c>
      <c r="BA383" s="120" t="str">
        <f t="shared" si="132"/>
        <v/>
      </c>
      <c r="BB383" s="120" t="str">
        <f t="shared" si="133"/>
        <v/>
      </c>
      <c r="BC383" s="120" t="str">
        <f t="shared" si="134"/>
        <v/>
      </c>
      <c r="BD383" s="120" t="str">
        <f t="shared" si="135"/>
        <v/>
      </c>
      <c r="BE383" s="129" t="str">
        <f t="shared" si="127"/>
        <v/>
      </c>
      <c r="BF383" s="120"/>
      <c r="BG383" s="129" t="str">
        <f>IFERROR(RANK(BE383,$BE$3:$BE$502,0)+COUNTIF($BE$3:BE383,BE383)-1, "")</f>
        <v/>
      </c>
    </row>
    <row r="384" spans="1:59" x14ac:dyDescent="0.25">
      <c r="A384" s="44">
        <v>382</v>
      </c>
      <c r="B384" s="32" t="str">
        <f>IF('Birding Tally List'!D391="", "", 'Birding Tally List'!D391)</f>
        <v/>
      </c>
      <c r="C384" s="45">
        <f>IF('Birding Tally List'!G391="", 0, 'Birding Tally List'!G391)</f>
        <v>0</v>
      </c>
      <c r="D384" s="46">
        <f>IF('Birding Tally List'!H391="", 0, 'Birding Tally List'!H391)</f>
        <v>0</v>
      </c>
      <c r="E384" s="46">
        <f>IF('Birding Tally List'!I391="", 0, 'Birding Tally List'!I391)</f>
        <v>0</v>
      </c>
      <c r="F384" s="46">
        <f>IF('Birding Tally List'!J391="", 0, 'Birding Tally List'!J391)</f>
        <v>0</v>
      </c>
      <c r="G384" s="46">
        <f>IF('Birding Tally List'!K391="", 0, 'Birding Tally List'!K391)</f>
        <v>0</v>
      </c>
      <c r="H384" s="46">
        <f>IF('Birding Tally List'!L391="", 0, 'Birding Tally List'!L391)</f>
        <v>0</v>
      </c>
      <c r="I384" s="47">
        <f>IF('Birding Tally List'!M391="", 0, 'Birding Tally List'!M391)</f>
        <v>0</v>
      </c>
      <c r="J384" s="48">
        <f t="shared" si="118"/>
        <v>0</v>
      </c>
      <c r="L384" s="49" t="str">
        <f t="shared" si="119"/>
        <v/>
      </c>
      <c r="M384" s="48">
        <f t="shared" si="120"/>
        <v>0</v>
      </c>
      <c r="W384" s="52" t="str">
        <f t="shared" si="121"/>
        <v/>
      </c>
      <c r="X384" s="53" t="str">
        <f t="shared" si="117"/>
        <v/>
      </c>
      <c r="Z384" s="54">
        <f>RANK(M384,$M$3:$M$502,0)+COUNTIF($M$3:M384,M384)-1</f>
        <v>382</v>
      </c>
      <c r="AA384" s="44">
        <v>382</v>
      </c>
      <c r="AB384" s="44">
        <f t="shared" si="122"/>
        <v>382</v>
      </c>
      <c r="AC384" s="44" t="str">
        <f t="shared" si="123"/>
        <v/>
      </c>
      <c r="AD384" s="44"/>
      <c r="AE384" s="44" t="str">
        <f t="shared" si="124"/>
        <v/>
      </c>
      <c r="AF384" s="44" t="str">
        <f t="shared" si="125"/>
        <v/>
      </c>
      <c r="AH384" s="44" t="str">
        <f t="shared" si="128"/>
        <v/>
      </c>
      <c r="AJ384" s="44" t="str">
        <f>IF('Birding Tally List'!E391="", "", 'Birding Tally List'!E391)</f>
        <v/>
      </c>
      <c r="AV384" s="93" t="str">
        <f>IF('Birding Tally List'!F391="", "", 'Birding Tally List'!F391)</f>
        <v/>
      </c>
      <c r="AW384" s="93" t="str">
        <f t="shared" si="126"/>
        <v/>
      </c>
      <c r="AX384" s="119" t="str">
        <f t="shared" si="129"/>
        <v/>
      </c>
      <c r="AY384" s="120" t="str">
        <f t="shared" si="130"/>
        <v/>
      </c>
      <c r="AZ384" s="120" t="str">
        <f t="shared" si="131"/>
        <v/>
      </c>
      <c r="BA384" s="120" t="str">
        <f t="shared" si="132"/>
        <v/>
      </c>
      <c r="BB384" s="120" t="str">
        <f t="shared" si="133"/>
        <v/>
      </c>
      <c r="BC384" s="120" t="str">
        <f t="shared" si="134"/>
        <v/>
      </c>
      <c r="BD384" s="120" t="str">
        <f t="shared" si="135"/>
        <v/>
      </c>
      <c r="BE384" s="129" t="str">
        <f t="shared" si="127"/>
        <v/>
      </c>
      <c r="BF384" s="120"/>
      <c r="BG384" s="129" t="str">
        <f>IFERROR(RANK(BE384,$BE$3:$BE$502,0)+COUNTIF($BE$3:BE384,BE384)-1, "")</f>
        <v/>
      </c>
    </row>
    <row r="385" spans="1:59" x14ac:dyDescent="0.25">
      <c r="A385" s="44">
        <v>383</v>
      </c>
      <c r="B385" s="32" t="str">
        <f>IF('Birding Tally List'!D392="", "", 'Birding Tally List'!D392)</f>
        <v/>
      </c>
      <c r="C385" s="45">
        <f>IF('Birding Tally List'!G392="", 0, 'Birding Tally List'!G392)</f>
        <v>0</v>
      </c>
      <c r="D385" s="46">
        <f>IF('Birding Tally List'!H392="", 0, 'Birding Tally List'!H392)</f>
        <v>0</v>
      </c>
      <c r="E385" s="46">
        <f>IF('Birding Tally List'!I392="", 0, 'Birding Tally List'!I392)</f>
        <v>0</v>
      </c>
      <c r="F385" s="46">
        <f>IF('Birding Tally List'!J392="", 0, 'Birding Tally List'!J392)</f>
        <v>0</v>
      </c>
      <c r="G385" s="46">
        <f>IF('Birding Tally List'!K392="", 0, 'Birding Tally List'!K392)</f>
        <v>0</v>
      </c>
      <c r="H385" s="46">
        <f>IF('Birding Tally List'!L392="", 0, 'Birding Tally List'!L392)</f>
        <v>0</v>
      </c>
      <c r="I385" s="47">
        <f>IF('Birding Tally List'!M392="", 0, 'Birding Tally List'!M392)</f>
        <v>0</v>
      </c>
      <c r="J385" s="48">
        <f t="shared" si="118"/>
        <v>0</v>
      </c>
      <c r="L385" s="49" t="str">
        <f t="shared" si="119"/>
        <v/>
      </c>
      <c r="M385" s="48">
        <f t="shared" si="120"/>
        <v>0</v>
      </c>
      <c r="W385" s="52" t="str">
        <f t="shared" si="121"/>
        <v/>
      </c>
      <c r="X385" s="53" t="str">
        <f t="shared" si="117"/>
        <v/>
      </c>
      <c r="Z385" s="54">
        <f>RANK(M385,$M$3:$M$502,0)+COUNTIF($M$3:M385,M385)-1</f>
        <v>383</v>
      </c>
      <c r="AA385" s="44">
        <v>383</v>
      </c>
      <c r="AB385" s="44">
        <f t="shared" si="122"/>
        <v>383</v>
      </c>
      <c r="AC385" s="44" t="str">
        <f t="shared" si="123"/>
        <v/>
      </c>
      <c r="AD385" s="44"/>
      <c r="AE385" s="44" t="str">
        <f t="shared" si="124"/>
        <v/>
      </c>
      <c r="AF385" s="44" t="str">
        <f t="shared" si="125"/>
        <v/>
      </c>
      <c r="AH385" s="44" t="str">
        <f t="shared" si="128"/>
        <v/>
      </c>
      <c r="AJ385" s="44" t="str">
        <f>IF('Birding Tally List'!E392="", "", 'Birding Tally List'!E392)</f>
        <v/>
      </c>
      <c r="AV385" s="93" t="str">
        <f>IF('Birding Tally List'!F392="", "", 'Birding Tally List'!F392)</f>
        <v/>
      </c>
      <c r="AW385" s="93" t="str">
        <f t="shared" si="126"/>
        <v/>
      </c>
      <c r="AX385" s="119" t="str">
        <f t="shared" si="129"/>
        <v/>
      </c>
      <c r="AY385" s="120" t="str">
        <f t="shared" si="130"/>
        <v/>
      </c>
      <c r="AZ385" s="120" t="str">
        <f t="shared" si="131"/>
        <v/>
      </c>
      <c r="BA385" s="120" t="str">
        <f t="shared" si="132"/>
        <v/>
      </c>
      <c r="BB385" s="120" t="str">
        <f t="shared" si="133"/>
        <v/>
      </c>
      <c r="BC385" s="120" t="str">
        <f t="shared" si="134"/>
        <v/>
      </c>
      <c r="BD385" s="120" t="str">
        <f t="shared" si="135"/>
        <v/>
      </c>
      <c r="BE385" s="129" t="str">
        <f t="shared" si="127"/>
        <v/>
      </c>
      <c r="BF385" s="120"/>
      <c r="BG385" s="129" t="str">
        <f>IFERROR(RANK(BE385,$BE$3:$BE$502,0)+COUNTIF($BE$3:BE385,BE385)-1, "")</f>
        <v/>
      </c>
    </row>
    <row r="386" spans="1:59" x14ac:dyDescent="0.25">
      <c r="A386" s="44">
        <v>384</v>
      </c>
      <c r="B386" s="32" t="str">
        <f>IF('Birding Tally List'!D393="", "", 'Birding Tally List'!D393)</f>
        <v/>
      </c>
      <c r="C386" s="45">
        <f>IF('Birding Tally List'!G393="", 0, 'Birding Tally List'!G393)</f>
        <v>0</v>
      </c>
      <c r="D386" s="46">
        <f>IF('Birding Tally List'!H393="", 0, 'Birding Tally List'!H393)</f>
        <v>0</v>
      </c>
      <c r="E386" s="46">
        <f>IF('Birding Tally List'!I393="", 0, 'Birding Tally List'!I393)</f>
        <v>0</v>
      </c>
      <c r="F386" s="46">
        <f>IF('Birding Tally List'!J393="", 0, 'Birding Tally List'!J393)</f>
        <v>0</v>
      </c>
      <c r="G386" s="46">
        <f>IF('Birding Tally List'!K393="", 0, 'Birding Tally List'!K393)</f>
        <v>0</v>
      </c>
      <c r="H386" s="46">
        <f>IF('Birding Tally List'!L393="", 0, 'Birding Tally List'!L393)</f>
        <v>0</v>
      </c>
      <c r="I386" s="47">
        <f>IF('Birding Tally List'!M393="", 0, 'Birding Tally List'!M393)</f>
        <v>0</v>
      </c>
      <c r="J386" s="48">
        <f t="shared" si="118"/>
        <v>0</v>
      </c>
      <c r="L386" s="49" t="str">
        <f t="shared" si="119"/>
        <v/>
      </c>
      <c r="M386" s="48">
        <f t="shared" si="120"/>
        <v>0</v>
      </c>
      <c r="W386" s="52" t="str">
        <f t="shared" si="121"/>
        <v/>
      </c>
      <c r="X386" s="53" t="str">
        <f t="shared" si="117"/>
        <v/>
      </c>
      <c r="Z386" s="54">
        <f>RANK(M386,$M$3:$M$502,0)+COUNTIF($M$3:M386,M386)-1</f>
        <v>384</v>
      </c>
      <c r="AA386" s="44">
        <v>384</v>
      </c>
      <c r="AB386" s="44">
        <f t="shared" si="122"/>
        <v>384</v>
      </c>
      <c r="AC386" s="44" t="str">
        <f t="shared" si="123"/>
        <v/>
      </c>
      <c r="AD386" s="44"/>
      <c r="AE386" s="44" t="str">
        <f t="shared" si="124"/>
        <v/>
      </c>
      <c r="AF386" s="44" t="str">
        <f t="shared" si="125"/>
        <v/>
      </c>
      <c r="AH386" s="44" t="str">
        <f t="shared" si="128"/>
        <v/>
      </c>
      <c r="AJ386" s="44" t="str">
        <f>IF('Birding Tally List'!E393="", "", 'Birding Tally List'!E393)</f>
        <v/>
      </c>
      <c r="AV386" s="93" t="str">
        <f>IF('Birding Tally List'!F393="", "", 'Birding Tally List'!F393)</f>
        <v/>
      </c>
      <c r="AW386" s="93" t="str">
        <f t="shared" si="126"/>
        <v/>
      </c>
      <c r="AX386" s="119" t="str">
        <f t="shared" si="129"/>
        <v/>
      </c>
      <c r="AY386" s="120" t="str">
        <f t="shared" si="130"/>
        <v/>
      </c>
      <c r="AZ386" s="120" t="str">
        <f t="shared" si="131"/>
        <v/>
      </c>
      <c r="BA386" s="120" t="str">
        <f t="shared" si="132"/>
        <v/>
      </c>
      <c r="BB386" s="120" t="str">
        <f t="shared" si="133"/>
        <v/>
      </c>
      <c r="BC386" s="120" t="str">
        <f t="shared" si="134"/>
        <v/>
      </c>
      <c r="BD386" s="120" t="str">
        <f t="shared" si="135"/>
        <v/>
      </c>
      <c r="BE386" s="129" t="str">
        <f t="shared" si="127"/>
        <v/>
      </c>
      <c r="BF386" s="120"/>
      <c r="BG386" s="129" t="str">
        <f>IFERROR(RANK(BE386,$BE$3:$BE$502,0)+COUNTIF($BE$3:BE386,BE386)-1, "")</f>
        <v/>
      </c>
    </row>
    <row r="387" spans="1:59" x14ac:dyDescent="0.25">
      <c r="A387" s="44">
        <v>385</v>
      </c>
      <c r="B387" s="32" t="str">
        <f>IF('Birding Tally List'!D394="", "", 'Birding Tally List'!D394)</f>
        <v/>
      </c>
      <c r="C387" s="45">
        <f>IF('Birding Tally List'!G394="", 0, 'Birding Tally List'!G394)</f>
        <v>0</v>
      </c>
      <c r="D387" s="46">
        <f>IF('Birding Tally List'!H394="", 0, 'Birding Tally List'!H394)</f>
        <v>0</v>
      </c>
      <c r="E387" s="46">
        <f>IF('Birding Tally List'!I394="", 0, 'Birding Tally List'!I394)</f>
        <v>0</v>
      </c>
      <c r="F387" s="46">
        <f>IF('Birding Tally List'!J394="", 0, 'Birding Tally List'!J394)</f>
        <v>0</v>
      </c>
      <c r="G387" s="46">
        <f>IF('Birding Tally List'!K394="", 0, 'Birding Tally List'!K394)</f>
        <v>0</v>
      </c>
      <c r="H387" s="46">
        <f>IF('Birding Tally List'!L394="", 0, 'Birding Tally List'!L394)</f>
        <v>0</v>
      </c>
      <c r="I387" s="47">
        <f>IF('Birding Tally List'!M394="", 0, 'Birding Tally List'!M394)</f>
        <v>0</v>
      </c>
      <c r="J387" s="48">
        <f t="shared" si="118"/>
        <v>0</v>
      </c>
      <c r="L387" s="49" t="str">
        <f t="shared" si="119"/>
        <v/>
      </c>
      <c r="M387" s="48">
        <f t="shared" si="120"/>
        <v>0</v>
      </c>
      <c r="W387" s="52" t="str">
        <f t="shared" si="121"/>
        <v/>
      </c>
      <c r="X387" s="53" t="str">
        <f t="shared" ref="X387:X450" si="136">IF(AND(W387="X", W388=""), 1, IF(AND(X388&gt;0, X388&lt;10), X388+1, ""))</f>
        <v/>
      </c>
      <c r="Z387" s="54">
        <f>RANK(M387,$M$3:$M$502,0)+COUNTIF($M$3:M387,M387)-1</f>
        <v>385</v>
      </c>
      <c r="AA387" s="44">
        <v>385</v>
      </c>
      <c r="AB387" s="44">
        <f t="shared" si="122"/>
        <v>385</v>
      </c>
      <c r="AC387" s="44" t="str">
        <f t="shared" si="123"/>
        <v/>
      </c>
      <c r="AD387" s="44"/>
      <c r="AE387" s="44" t="str">
        <f t="shared" si="124"/>
        <v/>
      </c>
      <c r="AF387" s="44" t="str">
        <f t="shared" si="125"/>
        <v/>
      </c>
      <c r="AH387" s="44" t="str">
        <f t="shared" si="128"/>
        <v/>
      </c>
      <c r="AJ387" s="44" t="str">
        <f>IF('Birding Tally List'!E394="", "", 'Birding Tally List'!E394)</f>
        <v/>
      </c>
      <c r="AV387" s="93" t="str">
        <f>IF('Birding Tally List'!F394="", "", 'Birding Tally List'!F394)</f>
        <v/>
      </c>
      <c r="AW387" s="93" t="str">
        <f t="shared" si="126"/>
        <v/>
      </c>
      <c r="AX387" s="119" t="str">
        <f t="shared" si="129"/>
        <v/>
      </c>
      <c r="AY387" s="120" t="str">
        <f t="shared" si="130"/>
        <v/>
      </c>
      <c r="AZ387" s="120" t="str">
        <f t="shared" si="131"/>
        <v/>
      </c>
      <c r="BA387" s="120" t="str">
        <f t="shared" si="132"/>
        <v/>
      </c>
      <c r="BB387" s="120" t="str">
        <f t="shared" si="133"/>
        <v/>
      </c>
      <c r="BC387" s="120" t="str">
        <f t="shared" si="134"/>
        <v/>
      </c>
      <c r="BD387" s="120" t="str">
        <f t="shared" si="135"/>
        <v/>
      </c>
      <c r="BE387" s="129" t="str">
        <f t="shared" si="127"/>
        <v/>
      </c>
      <c r="BF387" s="120"/>
      <c r="BG387" s="129" t="str">
        <f>IFERROR(RANK(BE387,$BE$3:$BE$502,0)+COUNTIF($BE$3:BE387,BE387)-1, "")</f>
        <v/>
      </c>
    </row>
    <row r="388" spans="1:59" x14ac:dyDescent="0.25">
      <c r="A388" s="44">
        <v>386</v>
      </c>
      <c r="B388" s="32" t="str">
        <f>IF('Birding Tally List'!D395="", "", 'Birding Tally List'!D395)</f>
        <v/>
      </c>
      <c r="C388" s="45">
        <f>IF('Birding Tally List'!G395="", 0, 'Birding Tally List'!G395)</f>
        <v>0</v>
      </c>
      <c r="D388" s="46">
        <f>IF('Birding Tally List'!H395="", 0, 'Birding Tally List'!H395)</f>
        <v>0</v>
      </c>
      <c r="E388" s="46">
        <f>IF('Birding Tally List'!I395="", 0, 'Birding Tally List'!I395)</f>
        <v>0</v>
      </c>
      <c r="F388" s="46">
        <f>IF('Birding Tally List'!J395="", 0, 'Birding Tally List'!J395)</f>
        <v>0</v>
      </c>
      <c r="G388" s="46">
        <f>IF('Birding Tally List'!K395="", 0, 'Birding Tally List'!K395)</f>
        <v>0</v>
      </c>
      <c r="H388" s="46">
        <f>IF('Birding Tally List'!L395="", 0, 'Birding Tally List'!L395)</f>
        <v>0</v>
      </c>
      <c r="I388" s="47">
        <f>IF('Birding Tally List'!M395="", 0, 'Birding Tally List'!M395)</f>
        <v>0</v>
      </c>
      <c r="J388" s="48">
        <f t="shared" ref="J388:J451" si="137">SUM(C388:I388)</f>
        <v>0</v>
      </c>
      <c r="L388" s="49" t="str">
        <f t="shared" ref="L388:L451" si="138">B388</f>
        <v/>
      </c>
      <c r="M388" s="48">
        <f t="shared" ref="M388:M451" si="139">J388</f>
        <v>0</v>
      </c>
      <c r="W388" s="52" t="str">
        <f t="shared" ref="W388:W451" si="140">IF(INDEX($M$3:$M$502, MATCH(AB388, $A$3:$A$502, 0))=0, "", "X")</f>
        <v/>
      </c>
      <c r="X388" s="53" t="str">
        <f t="shared" si="136"/>
        <v/>
      </c>
      <c r="Z388" s="54">
        <f>RANK(M388,$M$3:$M$502,0)+COUNTIF($M$3:M388,M388)-1</f>
        <v>386</v>
      </c>
      <c r="AA388" s="44">
        <v>386</v>
      </c>
      <c r="AB388" s="44">
        <f t="shared" ref="AB388:AB451" si="141">INDEX($A$3:$A$502, MATCH(AA388, $Z$3:$Z$502, 0))</f>
        <v>386</v>
      </c>
      <c r="AC388" s="44" t="str">
        <f t="shared" ref="AC388:AC451" si="142">INDEX($L$3:$L$502, MATCH(AB388, $A$3:$A$502, 0))</f>
        <v/>
      </c>
      <c r="AD388" s="44"/>
      <c r="AE388" s="44" t="str">
        <f t="shared" ref="AE388:AE451" si="143">IF(X388="", "", CONCATENATE("R", X388))</f>
        <v/>
      </c>
      <c r="AF388" s="44" t="str">
        <f t="shared" ref="AF388:AF451" si="144">IF(B388="", "", Z388)</f>
        <v/>
      </c>
      <c r="AH388" s="44" t="str">
        <f t="shared" si="128"/>
        <v/>
      </c>
      <c r="AJ388" s="44" t="str">
        <f>IF('Birding Tally List'!E395="", "", 'Birding Tally List'!E395)</f>
        <v/>
      </c>
      <c r="AV388" s="93" t="str">
        <f>IF('Birding Tally List'!F395="", "", 'Birding Tally List'!F395)</f>
        <v/>
      </c>
      <c r="AW388" s="93" t="str">
        <f t="shared" ref="AW388:AW451" si="145">IF(AND(AV388="Yes", J388&gt;0), "Yes", IF(AND(AV388="Yes", J388=0), "No", ""))</f>
        <v/>
      </c>
      <c r="AX388" s="119" t="str">
        <f t="shared" si="129"/>
        <v/>
      </c>
      <c r="AY388" s="120" t="str">
        <f t="shared" si="130"/>
        <v/>
      </c>
      <c r="AZ388" s="120" t="str">
        <f t="shared" si="131"/>
        <v/>
      </c>
      <c r="BA388" s="120" t="str">
        <f t="shared" si="132"/>
        <v/>
      </c>
      <c r="BB388" s="120" t="str">
        <f t="shared" si="133"/>
        <v/>
      </c>
      <c r="BC388" s="120" t="str">
        <f t="shared" si="134"/>
        <v/>
      </c>
      <c r="BD388" s="120" t="str">
        <f t="shared" si="135"/>
        <v/>
      </c>
      <c r="BE388" s="129" t="str">
        <f t="shared" ref="BE388:BE451" si="146">IF(AW388="Yes", SUM(AX388:BD388), "")</f>
        <v/>
      </c>
      <c r="BF388" s="120"/>
      <c r="BG388" s="129" t="str">
        <f>IFERROR(RANK(BE388,$BE$3:$BE$502,0)+COUNTIF($BE$3:BE388,BE388)-1, "")</f>
        <v/>
      </c>
    </row>
    <row r="389" spans="1:59" x14ac:dyDescent="0.25">
      <c r="A389" s="44">
        <v>387</v>
      </c>
      <c r="B389" s="32" t="str">
        <f>IF('Birding Tally List'!D396="", "", 'Birding Tally List'!D396)</f>
        <v/>
      </c>
      <c r="C389" s="45">
        <f>IF('Birding Tally List'!G396="", 0, 'Birding Tally List'!G396)</f>
        <v>0</v>
      </c>
      <c r="D389" s="46">
        <f>IF('Birding Tally List'!H396="", 0, 'Birding Tally List'!H396)</f>
        <v>0</v>
      </c>
      <c r="E389" s="46">
        <f>IF('Birding Tally List'!I396="", 0, 'Birding Tally List'!I396)</f>
        <v>0</v>
      </c>
      <c r="F389" s="46">
        <f>IF('Birding Tally List'!J396="", 0, 'Birding Tally List'!J396)</f>
        <v>0</v>
      </c>
      <c r="G389" s="46">
        <f>IF('Birding Tally List'!K396="", 0, 'Birding Tally List'!K396)</f>
        <v>0</v>
      </c>
      <c r="H389" s="46">
        <f>IF('Birding Tally List'!L396="", 0, 'Birding Tally List'!L396)</f>
        <v>0</v>
      </c>
      <c r="I389" s="47">
        <f>IF('Birding Tally List'!M396="", 0, 'Birding Tally List'!M396)</f>
        <v>0</v>
      </c>
      <c r="J389" s="48">
        <f t="shared" si="137"/>
        <v>0</v>
      </c>
      <c r="L389" s="49" t="str">
        <f t="shared" si="138"/>
        <v/>
      </c>
      <c r="M389" s="48">
        <f t="shared" si="139"/>
        <v>0</v>
      </c>
      <c r="W389" s="52" t="str">
        <f t="shared" si="140"/>
        <v/>
      </c>
      <c r="X389" s="53" t="str">
        <f t="shared" si="136"/>
        <v/>
      </c>
      <c r="Z389" s="54">
        <f>RANK(M389,$M$3:$M$502,0)+COUNTIF($M$3:M389,M389)-1</f>
        <v>387</v>
      </c>
      <c r="AA389" s="44">
        <v>387</v>
      </c>
      <c r="AB389" s="44">
        <f t="shared" si="141"/>
        <v>387</v>
      </c>
      <c r="AC389" s="44" t="str">
        <f t="shared" si="142"/>
        <v/>
      </c>
      <c r="AD389" s="44"/>
      <c r="AE389" s="44" t="str">
        <f t="shared" si="143"/>
        <v/>
      </c>
      <c r="AF389" s="44" t="str">
        <f t="shared" si="144"/>
        <v/>
      </c>
      <c r="AH389" s="44" t="str">
        <f t="shared" ref="AH389:AH452" si="147">IF(AND(AD389&gt;"", AE389&gt;""), "Both", IF(AND(AD389&gt;"", AE389=""), "Common", IF(AND(AE389&gt;"", AD389=""), "Rare", "")))</f>
        <v/>
      </c>
      <c r="AJ389" s="44" t="str">
        <f>IF('Birding Tally List'!E396="", "", 'Birding Tally List'!E396)</f>
        <v/>
      </c>
      <c r="AV389" s="93" t="str">
        <f>IF('Birding Tally List'!F396="", "", 'Birding Tally List'!F396)</f>
        <v/>
      </c>
      <c r="AW389" s="93" t="str">
        <f t="shared" si="145"/>
        <v/>
      </c>
      <c r="AX389" s="119" t="str">
        <f t="shared" si="129"/>
        <v/>
      </c>
      <c r="AY389" s="120" t="str">
        <f t="shared" si="130"/>
        <v/>
      </c>
      <c r="AZ389" s="120" t="str">
        <f t="shared" si="131"/>
        <v/>
      </c>
      <c r="BA389" s="120" t="str">
        <f t="shared" si="132"/>
        <v/>
      </c>
      <c r="BB389" s="120" t="str">
        <f t="shared" si="133"/>
        <v/>
      </c>
      <c r="BC389" s="120" t="str">
        <f t="shared" si="134"/>
        <v/>
      </c>
      <c r="BD389" s="120" t="str">
        <f t="shared" si="135"/>
        <v/>
      </c>
      <c r="BE389" s="129" t="str">
        <f t="shared" si="146"/>
        <v/>
      </c>
      <c r="BF389" s="120"/>
      <c r="BG389" s="129" t="str">
        <f>IFERROR(RANK(BE389,$BE$3:$BE$502,0)+COUNTIF($BE$3:BE389,BE389)-1, "")</f>
        <v/>
      </c>
    </row>
    <row r="390" spans="1:59" x14ac:dyDescent="0.25">
      <c r="A390" s="44">
        <v>388</v>
      </c>
      <c r="B390" s="32" t="str">
        <f>IF('Birding Tally List'!D397="", "", 'Birding Tally List'!D397)</f>
        <v/>
      </c>
      <c r="C390" s="45">
        <f>IF('Birding Tally List'!G397="", 0, 'Birding Tally List'!G397)</f>
        <v>0</v>
      </c>
      <c r="D390" s="46">
        <f>IF('Birding Tally List'!H397="", 0, 'Birding Tally List'!H397)</f>
        <v>0</v>
      </c>
      <c r="E390" s="46">
        <f>IF('Birding Tally List'!I397="", 0, 'Birding Tally List'!I397)</f>
        <v>0</v>
      </c>
      <c r="F390" s="46">
        <f>IF('Birding Tally List'!J397="", 0, 'Birding Tally List'!J397)</f>
        <v>0</v>
      </c>
      <c r="G390" s="46">
        <f>IF('Birding Tally List'!K397="", 0, 'Birding Tally List'!K397)</f>
        <v>0</v>
      </c>
      <c r="H390" s="46">
        <f>IF('Birding Tally List'!L397="", 0, 'Birding Tally List'!L397)</f>
        <v>0</v>
      </c>
      <c r="I390" s="47">
        <f>IF('Birding Tally List'!M397="", 0, 'Birding Tally List'!M397)</f>
        <v>0</v>
      </c>
      <c r="J390" s="48">
        <f t="shared" si="137"/>
        <v>0</v>
      </c>
      <c r="L390" s="49" t="str">
        <f t="shared" si="138"/>
        <v/>
      </c>
      <c r="M390" s="48">
        <f t="shared" si="139"/>
        <v>0</v>
      </c>
      <c r="W390" s="52" t="str">
        <f t="shared" si="140"/>
        <v/>
      </c>
      <c r="X390" s="53" t="str">
        <f t="shared" si="136"/>
        <v/>
      </c>
      <c r="Z390" s="54">
        <f>RANK(M390,$M$3:$M$502,0)+COUNTIF($M$3:M390,M390)-1</f>
        <v>388</v>
      </c>
      <c r="AA390" s="44">
        <v>388</v>
      </c>
      <c r="AB390" s="44">
        <f t="shared" si="141"/>
        <v>388</v>
      </c>
      <c r="AC390" s="44" t="str">
        <f t="shared" si="142"/>
        <v/>
      </c>
      <c r="AD390" s="44"/>
      <c r="AE390" s="44" t="str">
        <f t="shared" si="143"/>
        <v/>
      </c>
      <c r="AF390" s="44" t="str">
        <f t="shared" si="144"/>
        <v/>
      </c>
      <c r="AH390" s="44" t="str">
        <f t="shared" si="147"/>
        <v/>
      </c>
      <c r="AJ390" s="44" t="str">
        <f>IF('Birding Tally List'!E397="", "", 'Birding Tally List'!E397)</f>
        <v/>
      </c>
      <c r="AV390" s="93" t="str">
        <f>IF('Birding Tally List'!F397="", "", 'Birding Tally List'!F397)</f>
        <v/>
      </c>
      <c r="AW390" s="93" t="str">
        <f t="shared" si="145"/>
        <v/>
      </c>
      <c r="AX390" s="119" t="str">
        <f t="shared" si="129"/>
        <v/>
      </c>
      <c r="AY390" s="120" t="str">
        <f t="shared" si="130"/>
        <v/>
      </c>
      <c r="AZ390" s="120" t="str">
        <f t="shared" si="131"/>
        <v/>
      </c>
      <c r="BA390" s="120" t="str">
        <f t="shared" si="132"/>
        <v/>
      </c>
      <c r="BB390" s="120" t="str">
        <f t="shared" si="133"/>
        <v/>
      </c>
      <c r="BC390" s="120" t="str">
        <f t="shared" si="134"/>
        <v/>
      </c>
      <c r="BD390" s="120" t="str">
        <f t="shared" si="135"/>
        <v/>
      </c>
      <c r="BE390" s="129" t="str">
        <f t="shared" si="146"/>
        <v/>
      </c>
      <c r="BF390" s="120"/>
      <c r="BG390" s="129" t="str">
        <f>IFERROR(RANK(BE390,$BE$3:$BE$502,0)+COUNTIF($BE$3:BE390,BE390)-1, "")</f>
        <v/>
      </c>
    </row>
    <row r="391" spans="1:59" x14ac:dyDescent="0.25">
      <c r="A391" s="44">
        <v>389</v>
      </c>
      <c r="B391" s="32" t="str">
        <f>IF('Birding Tally List'!D398="", "", 'Birding Tally List'!D398)</f>
        <v/>
      </c>
      <c r="C391" s="45">
        <f>IF('Birding Tally List'!G398="", 0, 'Birding Tally List'!G398)</f>
        <v>0</v>
      </c>
      <c r="D391" s="46">
        <f>IF('Birding Tally List'!H398="", 0, 'Birding Tally List'!H398)</f>
        <v>0</v>
      </c>
      <c r="E391" s="46">
        <f>IF('Birding Tally List'!I398="", 0, 'Birding Tally List'!I398)</f>
        <v>0</v>
      </c>
      <c r="F391" s="46">
        <f>IF('Birding Tally List'!J398="", 0, 'Birding Tally List'!J398)</f>
        <v>0</v>
      </c>
      <c r="G391" s="46">
        <f>IF('Birding Tally List'!K398="", 0, 'Birding Tally List'!K398)</f>
        <v>0</v>
      </c>
      <c r="H391" s="46">
        <f>IF('Birding Tally List'!L398="", 0, 'Birding Tally List'!L398)</f>
        <v>0</v>
      </c>
      <c r="I391" s="47">
        <f>IF('Birding Tally List'!M398="", 0, 'Birding Tally List'!M398)</f>
        <v>0</v>
      </c>
      <c r="J391" s="48">
        <f t="shared" si="137"/>
        <v>0</v>
      </c>
      <c r="L391" s="49" t="str">
        <f t="shared" si="138"/>
        <v/>
      </c>
      <c r="M391" s="48">
        <f t="shared" si="139"/>
        <v>0</v>
      </c>
      <c r="W391" s="52" t="str">
        <f t="shared" si="140"/>
        <v/>
      </c>
      <c r="X391" s="53" t="str">
        <f t="shared" si="136"/>
        <v/>
      </c>
      <c r="Z391" s="54">
        <f>RANK(M391,$M$3:$M$502,0)+COUNTIF($M$3:M391,M391)-1</f>
        <v>389</v>
      </c>
      <c r="AA391" s="44">
        <v>389</v>
      </c>
      <c r="AB391" s="44">
        <f t="shared" si="141"/>
        <v>389</v>
      </c>
      <c r="AC391" s="44" t="str">
        <f t="shared" si="142"/>
        <v/>
      </c>
      <c r="AD391" s="44"/>
      <c r="AE391" s="44" t="str">
        <f t="shared" si="143"/>
        <v/>
      </c>
      <c r="AF391" s="44" t="str">
        <f t="shared" si="144"/>
        <v/>
      </c>
      <c r="AH391" s="44" t="str">
        <f t="shared" si="147"/>
        <v/>
      </c>
      <c r="AJ391" s="44" t="str">
        <f>IF('Birding Tally List'!E398="", "", 'Birding Tally List'!E398)</f>
        <v/>
      </c>
      <c r="AV391" s="93" t="str">
        <f>IF('Birding Tally List'!F398="", "", 'Birding Tally List'!F398)</f>
        <v/>
      </c>
      <c r="AW391" s="93" t="str">
        <f t="shared" si="145"/>
        <v/>
      </c>
      <c r="AX391" s="119" t="str">
        <f t="shared" si="129"/>
        <v/>
      </c>
      <c r="AY391" s="120" t="str">
        <f t="shared" si="130"/>
        <v/>
      </c>
      <c r="AZ391" s="120" t="str">
        <f t="shared" si="131"/>
        <v/>
      </c>
      <c r="BA391" s="120" t="str">
        <f t="shared" si="132"/>
        <v/>
      </c>
      <c r="BB391" s="120" t="str">
        <f t="shared" si="133"/>
        <v/>
      </c>
      <c r="BC391" s="120" t="str">
        <f t="shared" si="134"/>
        <v/>
      </c>
      <c r="BD391" s="120" t="str">
        <f t="shared" si="135"/>
        <v/>
      </c>
      <c r="BE391" s="129" t="str">
        <f t="shared" si="146"/>
        <v/>
      </c>
      <c r="BF391" s="120"/>
      <c r="BG391" s="129" t="str">
        <f>IFERROR(RANK(BE391,$BE$3:$BE$502,0)+COUNTIF($BE$3:BE391,BE391)-1, "")</f>
        <v/>
      </c>
    </row>
    <row r="392" spans="1:59" x14ac:dyDescent="0.25">
      <c r="A392" s="44">
        <v>390</v>
      </c>
      <c r="B392" s="32" t="str">
        <f>IF('Birding Tally List'!D399="", "", 'Birding Tally List'!D399)</f>
        <v/>
      </c>
      <c r="C392" s="45">
        <f>IF('Birding Tally List'!G399="", 0, 'Birding Tally List'!G399)</f>
        <v>0</v>
      </c>
      <c r="D392" s="46">
        <f>IF('Birding Tally List'!H399="", 0, 'Birding Tally List'!H399)</f>
        <v>0</v>
      </c>
      <c r="E392" s="46">
        <f>IF('Birding Tally List'!I399="", 0, 'Birding Tally List'!I399)</f>
        <v>0</v>
      </c>
      <c r="F392" s="46">
        <f>IF('Birding Tally List'!J399="", 0, 'Birding Tally List'!J399)</f>
        <v>0</v>
      </c>
      <c r="G392" s="46">
        <f>IF('Birding Tally List'!K399="", 0, 'Birding Tally List'!K399)</f>
        <v>0</v>
      </c>
      <c r="H392" s="46">
        <f>IF('Birding Tally List'!L399="", 0, 'Birding Tally List'!L399)</f>
        <v>0</v>
      </c>
      <c r="I392" s="47">
        <f>IF('Birding Tally List'!M399="", 0, 'Birding Tally List'!M399)</f>
        <v>0</v>
      </c>
      <c r="J392" s="48">
        <f t="shared" si="137"/>
        <v>0</v>
      </c>
      <c r="L392" s="49" t="str">
        <f t="shared" si="138"/>
        <v/>
      </c>
      <c r="M392" s="48">
        <f t="shared" si="139"/>
        <v>0</v>
      </c>
      <c r="W392" s="52" t="str">
        <f t="shared" si="140"/>
        <v/>
      </c>
      <c r="X392" s="53" t="str">
        <f t="shared" si="136"/>
        <v/>
      </c>
      <c r="Z392" s="54">
        <f>RANK(M392,$M$3:$M$502,0)+COUNTIF($M$3:M392,M392)-1</f>
        <v>390</v>
      </c>
      <c r="AA392" s="44">
        <v>390</v>
      </c>
      <c r="AB392" s="44">
        <f t="shared" si="141"/>
        <v>390</v>
      </c>
      <c r="AC392" s="44" t="str">
        <f t="shared" si="142"/>
        <v/>
      </c>
      <c r="AD392" s="44"/>
      <c r="AE392" s="44" t="str">
        <f t="shared" si="143"/>
        <v/>
      </c>
      <c r="AF392" s="44" t="str">
        <f t="shared" si="144"/>
        <v/>
      </c>
      <c r="AH392" s="44" t="str">
        <f t="shared" si="147"/>
        <v/>
      </c>
      <c r="AJ392" s="44" t="str">
        <f>IF('Birding Tally List'!E399="", "", 'Birding Tally List'!E399)</f>
        <v/>
      </c>
      <c r="AV392" s="93" t="str">
        <f>IF('Birding Tally List'!F399="", "", 'Birding Tally List'!F399)</f>
        <v/>
      </c>
      <c r="AW392" s="93" t="str">
        <f t="shared" si="145"/>
        <v/>
      </c>
      <c r="AX392" s="119" t="str">
        <f t="shared" si="129"/>
        <v/>
      </c>
      <c r="AY392" s="120" t="str">
        <f t="shared" si="130"/>
        <v/>
      </c>
      <c r="AZ392" s="120" t="str">
        <f t="shared" si="131"/>
        <v/>
      </c>
      <c r="BA392" s="120" t="str">
        <f t="shared" si="132"/>
        <v/>
      </c>
      <c r="BB392" s="120" t="str">
        <f t="shared" si="133"/>
        <v/>
      </c>
      <c r="BC392" s="120" t="str">
        <f t="shared" si="134"/>
        <v/>
      </c>
      <c r="BD392" s="120" t="str">
        <f t="shared" si="135"/>
        <v/>
      </c>
      <c r="BE392" s="129" t="str">
        <f t="shared" si="146"/>
        <v/>
      </c>
      <c r="BF392" s="120"/>
      <c r="BG392" s="129" t="str">
        <f>IFERROR(RANK(BE392,$BE$3:$BE$502,0)+COUNTIF($BE$3:BE392,BE392)-1, "")</f>
        <v/>
      </c>
    </row>
    <row r="393" spans="1:59" x14ac:dyDescent="0.25">
      <c r="A393" s="44">
        <v>391</v>
      </c>
      <c r="B393" s="32" t="str">
        <f>IF('Birding Tally List'!D400="", "", 'Birding Tally List'!D400)</f>
        <v/>
      </c>
      <c r="C393" s="45">
        <f>IF('Birding Tally List'!G400="", 0, 'Birding Tally List'!G400)</f>
        <v>0</v>
      </c>
      <c r="D393" s="46">
        <f>IF('Birding Tally List'!H400="", 0, 'Birding Tally List'!H400)</f>
        <v>0</v>
      </c>
      <c r="E393" s="46">
        <f>IF('Birding Tally List'!I400="", 0, 'Birding Tally List'!I400)</f>
        <v>0</v>
      </c>
      <c r="F393" s="46">
        <f>IF('Birding Tally List'!J400="", 0, 'Birding Tally List'!J400)</f>
        <v>0</v>
      </c>
      <c r="G393" s="46">
        <f>IF('Birding Tally List'!K400="", 0, 'Birding Tally List'!K400)</f>
        <v>0</v>
      </c>
      <c r="H393" s="46">
        <f>IF('Birding Tally List'!L400="", 0, 'Birding Tally List'!L400)</f>
        <v>0</v>
      </c>
      <c r="I393" s="47">
        <f>IF('Birding Tally List'!M400="", 0, 'Birding Tally List'!M400)</f>
        <v>0</v>
      </c>
      <c r="J393" s="48">
        <f t="shared" si="137"/>
        <v>0</v>
      </c>
      <c r="L393" s="49" t="str">
        <f t="shared" si="138"/>
        <v/>
      </c>
      <c r="M393" s="48">
        <f t="shared" si="139"/>
        <v>0</v>
      </c>
      <c r="W393" s="52" t="str">
        <f t="shared" si="140"/>
        <v/>
      </c>
      <c r="X393" s="53" t="str">
        <f t="shared" si="136"/>
        <v/>
      </c>
      <c r="Z393" s="54">
        <f>RANK(M393,$M$3:$M$502,0)+COUNTIF($M$3:M393,M393)-1</f>
        <v>391</v>
      </c>
      <c r="AA393" s="44">
        <v>391</v>
      </c>
      <c r="AB393" s="44">
        <f t="shared" si="141"/>
        <v>391</v>
      </c>
      <c r="AC393" s="44" t="str">
        <f t="shared" si="142"/>
        <v/>
      </c>
      <c r="AD393" s="44"/>
      <c r="AE393" s="44" t="str">
        <f t="shared" si="143"/>
        <v/>
      </c>
      <c r="AF393" s="44" t="str">
        <f t="shared" si="144"/>
        <v/>
      </c>
      <c r="AH393" s="44" t="str">
        <f t="shared" si="147"/>
        <v/>
      </c>
      <c r="AJ393" s="44" t="str">
        <f>IF('Birding Tally List'!E400="", "", 'Birding Tally List'!E400)</f>
        <v/>
      </c>
      <c r="AV393" s="93" t="str">
        <f>IF('Birding Tally List'!F400="", "", 'Birding Tally List'!F400)</f>
        <v/>
      </c>
      <c r="AW393" s="93" t="str">
        <f t="shared" si="145"/>
        <v/>
      </c>
      <c r="AX393" s="119" t="str">
        <f t="shared" si="129"/>
        <v/>
      </c>
      <c r="AY393" s="120" t="str">
        <f t="shared" si="130"/>
        <v/>
      </c>
      <c r="AZ393" s="120" t="str">
        <f t="shared" si="131"/>
        <v/>
      </c>
      <c r="BA393" s="120" t="str">
        <f t="shared" si="132"/>
        <v/>
      </c>
      <c r="BB393" s="120" t="str">
        <f t="shared" si="133"/>
        <v/>
      </c>
      <c r="BC393" s="120" t="str">
        <f t="shared" si="134"/>
        <v/>
      </c>
      <c r="BD393" s="120" t="str">
        <f t="shared" si="135"/>
        <v/>
      </c>
      <c r="BE393" s="129" t="str">
        <f t="shared" si="146"/>
        <v/>
      </c>
      <c r="BF393" s="120"/>
      <c r="BG393" s="129" t="str">
        <f>IFERROR(RANK(BE393,$BE$3:$BE$502,0)+COUNTIF($BE$3:BE393,BE393)-1, "")</f>
        <v/>
      </c>
    </row>
    <row r="394" spans="1:59" x14ac:dyDescent="0.25">
      <c r="A394" s="44">
        <v>392</v>
      </c>
      <c r="B394" s="32" t="str">
        <f>IF('Birding Tally List'!D401="", "", 'Birding Tally List'!D401)</f>
        <v/>
      </c>
      <c r="C394" s="45">
        <f>IF('Birding Tally List'!G401="", 0, 'Birding Tally List'!G401)</f>
        <v>0</v>
      </c>
      <c r="D394" s="46">
        <f>IF('Birding Tally List'!H401="", 0, 'Birding Tally List'!H401)</f>
        <v>0</v>
      </c>
      <c r="E394" s="46">
        <f>IF('Birding Tally List'!I401="", 0, 'Birding Tally List'!I401)</f>
        <v>0</v>
      </c>
      <c r="F394" s="46">
        <f>IF('Birding Tally List'!J401="", 0, 'Birding Tally List'!J401)</f>
        <v>0</v>
      </c>
      <c r="G394" s="46">
        <f>IF('Birding Tally List'!K401="", 0, 'Birding Tally List'!K401)</f>
        <v>0</v>
      </c>
      <c r="H394" s="46">
        <f>IF('Birding Tally List'!L401="", 0, 'Birding Tally List'!L401)</f>
        <v>0</v>
      </c>
      <c r="I394" s="47">
        <f>IF('Birding Tally List'!M401="", 0, 'Birding Tally List'!M401)</f>
        <v>0</v>
      </c>
      <c r="J394" s="48">
        <f t="shared" si="137"/>
        <v>0</v>
      </c>
      <c r="L394" s="49" t="str">
        <f t="shared" si="138"/>
        <v/>
      </c>
      <c r="M394" s="48">
        <f t="shared" si="139"/>
        <v>0</v>
      </c>
      <c r="W394" s="52" t="str">
        <f t="shared" si="140"/>
        <v/>
      </c>
      <c r="X394" s="53" t="str">
        <f t="shared" si="136"/>
        <v/>
      </c>
      <c r="Z394" s="54">
        <f>RANK(M394,$M$3:$M$502,0)+COUNTIF($M$3:M394,M394)-1</f>
        <v>392</v>
      </c>
      <c r="AA394" s="44">
        <v>392</v>
      </c>
      <c r="AB394" s="44">
        <f t="shared" si="141"/>
        <v>392</v>
      </c>
      <c r="AC394" s="44" t="str">
        <f t="shared" si="142"/>
        <v/>
      </c>
      <c r="AD394" s="44"/>
      <c r="AE394" s="44" t="str">
        <f t="shared" si="143"/>
        <v/>
      </c>
      <c r="AF394" s="44" t="str">
        <f t="shared" si="144"/>
        <v/>
      </c>
      <c r="AH394" s="44" t="str">
        <f t="shared" si="147"/>
        <v/>
      </c>
      <c r="AJ394" s="44" t="str">
        <f>IF('Birding Tally List'!E401="", "", 'Birding Tally List'!E401)</f>
        <v/>
      </c>
      <c r="AV394" s="93" t="str">
        <f>IF('Birding Tally List'!F401="", "", 'Birding Tally List'!F401)</f>
        <v/>
      </c>
      <c r="AW394" s="93" t="str">
        <f t="shared" si="145"/>
        <v/>
      </c>
      <c r="AX394" s="119" t="str">
        <f t="shared" si="129"/>
        <v/>
      </c>
      <c r="AY394" s="120" t="str">
        <f t="shared" si="130"/>
        <v/>
      </c>
      <c r="AZ394" s="120" t="str">
        <f t="shared" si="131"/>
        <v/>
      </c>
      <c r="BA394" s="120" t="str">
        <f t="shared" si="132"/>
        <v/>
      </c>
      <c r="BB394" s="120" t="str">
        <f t="shared" si="133"/>
        <v/>
      </c>
      <c r="BC394" s="120" t="str">
        <f t="shared" si="134"/>
        <v/>
      </c>
      <c r="BD394" s="120" t="str">
        <f t="shared" si="135"/>
        <v/>
      </c>
      <c r="BE394" s="129" t="str">
        <f t="shared" si="146"/>
        <v/>
      </c>
      <c r="BF394" s="120"/>
      <c r="BG394" s="129" t="str">
        <f>IFERROR(RANK(BE394,$BE$3:$BE$502,0)+COUNTIF($BE$3:BE394,BE394)-1, "")</f>
        <v/>
      </c>
    </row>
    <row r="395" spans="1:59" x14ac:dyDescent="0.25">
      <c r="A395" s="44">
        <v>393</v>
      </c>
      <c r="B395" s="32" t="str">
        <f>IF('Birding Tally List'!D402="", "", 'Birding Tally List'!D402)</f>
        <v/>
      </c>
      <c r="C395" s="45">
        <f>IF('Birding Tally List'!G402="", 0, 'Birding Tally List'!G402)</f>
        <v>0</v>
      </c>
      <c r="D395" s="46">
        <f>IF('Birding Tally List'!H402="", 0, 'Birding Tally List'!H402)</f>
        <v>0</v>
      </c>
      <c r="E395" s="46">
        <f>IF('Birding Tally List'!I402="", 0, 'Birding Tally List'!I402)</f>
        <v>0</v>
      </c>
      <c r="F395" s="46">
        <f>IF('Birding Tally List'!J402="", 0, 'Birding Tally List'!J402)</f>
        <v>0</v>
      </c>
      <c r="G395" s="46">
        <f>IF('Birding Tally List'!K402="", 0, 'Birding Tally List'!K402)</f>
        <v>0</v>
      </c>
      <c r="H395" s="46">
        <f>IF('Birding Tally List'!L402="", 0, 'Birding Tally List'!L402)</f>
        <v>0</v>
      </c>
      <c r="I395" s="47">
        <f>IF('Birding Tally List'!M402="", 0, 'Birding Tally List'!M402)</f>
        <v>0</v>
      </c>
      <c r="J395" s="48">
        <f t="shared" si="137"/>
        <v>0</v>
      </c>
      <c r="L395" s="49" t="str">
        <f t="shared" si="138"/>
        <v/>
      </c>
      <c r="M395" s="48">
        <f t="shared" si="139"/>
        <v>0</v>
      </c>
      <c r="W395" s="52" t="str">
        <f t="shared" si="140"/>
        <v/>
      </c>
      <c r="X395" s="53" t="str">
        <f t="shared" si="136"/>
        <v/>
      </c>
      <c r="Z395" s="54">
        <f>RANK(M395,$M$3:$M$502,0)+COUNTIF($M$3:M395,M395)-1</f>
        <v>393</v>
      </c>
      <c r="AA395" s="44">
        <v>393</v>
      </c>
      <c r="AB395" s="44">
        <f t="shared" si="141"/>
        <v>393</v>
      </c>
      <c r="AC395" s="44" t="str">
        <f t="shared" si="142"/>
        <v/>
      </c>
      <c r="AD395" s="44"/>
      <c r="AE395" s="44" t="str">
        <f t="shared" si="143"/>
        <v/>
      </c>
      <c r="AF395" s="44" t="str">
        <f t="shared" si="144"/>
        <v/>
      </c>
      <c r="AH395" s="44" t="str">
        <f t="shared" si="147"/>
        <v/>
      </c>
      <c r="AJ395" s="44" t="str">
        <f>IF('Birding Tally List'!E402="", "", 'Birding Tally List'!E402)</f>
        <v/>
      </c>
      <c r="AV395" s="93" t="str">
        <f>IF('Birding Tally List'!F402="", "", 'Birding Tally List'!F402)</f>
        <v/>
      </c>
      <c r="AW395" s="93" t="str">
        <f t="shared" si="145"/>
        <v/>
      </c>
      <c r="AX395" s="119" t="str">
        <f t="shared" si="129"/>
        <v/>
      </c>
      <c r="AY395" s="120" t="str">
        <f t="shared" si="130"/>
        <v/>
      </c>
      <c r="AZ395" s="120" t="str">
        <f t="shared" si="131"/>
        <v/>
      </c>
      <c r="BA395" s="120" t="str">
        <f t="shared" si="132"/>
        <v/>
      </c>
      <c r="BB395" s="120" t="str">
        <f t="shared" si="133"/>
        <v/>
      </c>
      <c r="BC395" s="120" t="str">
        <f t="shared" si="134"/>
        <v/>
      </c>
      <c r="BD395" s="120" t="str">
        <f t="shared" si="135"/>
        <v/>
      </c>
      <c r="BE395" s="129" t="str">
        <f t="shared" si="146"/>
        <v/>
      </c>
      <c r="BF395" s="120"/>
      <c r="BG395" s="129" t="str">
        <f>IFERROR(RANK(BE395,$BE$3:$BE$502,0)+COUNTIF($BE$3:BE395,BE395)-1, "")</f>
        <v/>
      </c>
    </row>
    <row r="396" spans="1:59" x14ac:dyDescent="0.25">
      <c r="A396" s="44">
        <v>394</v>
      </c>
      <c r="B396" s="32" t="str">
        <f>IF('Birding Tally List'!D403="", "", 'Birding Tally List'!D403)</f>
        <v/>
      </c>
      <c r="C396" s="45">
        <f>IF('Birding Tally List'!G403="", 0, 'Birding Tally List'!G403)</f>
        <v>0</v>
      </c>
      <c r="D396" s="46">
        <f>IF('Birding Tally List'!H403="", 0, 'Birding Tally List'!H403)</f>
        <v>0</v>
      </c>
      <c r="E396" s="46">
        <f>IF('Birding Tally List'!I403="", 0, 'Birding Tally List'!I403)</f>
        <v>0</v>
      </c>
      <c r="F396" s="46">
        <f>IF('Birding Tally List'!J403="", 0, 'Birding Tally List'!J403)</f>
        <v>0</v>
      </c>
      <c r="G396" s="46">
        <f>IF('Birding Tally List'!K403="", 0, 'Birding Tally List'!K403)</f>
        <v>0</v>
      </c>
      <c r="H396" s="46">
        <f>IF('Birding Tally List'!L403="", 0, 'Birding Tally List'!L403)</f>
        <v>0</v>
      </c>
      <c r="I396" s="47">
        <f>IF('Birding Tally List'!M403="", 0, 'Birding Tally List'!M403)</f>
        <v>0</v>
      </c>
      <c r="J396" s="48">
        <f t="shared" si="137"/>
        <v>0</v>
      </c>
      <c r="L396" s="49" t="str">
        <f t="shared" si="138"/>
        <v/>
      </c>
      <c r="M396" s="48">
        <f t="shared" si="139"/>
        <v>0</v>
      </c>
      <c r="W396" s="52" t="str">
        <f t="shared" si="140"/>
        <v/>
      </c>
      <c r="X396" s="53" t="str">
        <f t="shared" si="136"/>
        <v/>
      </c>
      <c r="Z396" s="54">
        <f>RANK(M396,$M$3:$M$502,0)+COUNTIF($M$3:M396,M396)-1</f>
        <v>394</v>
      </c>
      <c r="AA396" s="44">
        <v>394</v>
      </c>
      <c r="AB396" s="44">
        <f t="shared" si="141"/>
        <v>394</v>
      </c>
      <c r="AC396" s="44" t="str">
        <f t="shared" si="142"/>
        <v/>
      </c>
      <c r="AD396" s="44"/>
      <c r="AE396" s="44" t="str">
        <f t="shared" si="143"/>
        <v/>
      </c>
      <c r="AF396" s="44" t="str">
        <f t="shared" si="144"/>
        <v/>
      </c>
      <c r="AH396" s="44" t="str">
        <f t="shared" si="147"/>
        <v/>
      </c>
      <c r="AJ396" s="44" t="str">
        <f>IF('Birding Tally List'!E403="", "", 'Birding Tally List'!E403)</f>
        <v/>
      </c>
      <c r="AV396" s="93" t="str">
        <f>IF('Birding Tally List'!F403="", "", 'Birding Tally List'!F403)</f>
        <v/>
      </c>
      <c r="AW396" s="93" t="str">
        <f t="shared" si="145"/>
        <v/>
      </c>
      <c r="AX396" s="119" t="str">
        <f t="shared" si="129"/>
        <v/>
      </c>
      <c r="AY396" s="120" t="str">
        <f t="shared" si="130"/>
        <v/>
      </c>
      <c r="AZ396" s="120" t="str">
        <f t="shared" si="131"/>
        <v/>
      </c>
      <c r="BA396" s="120" t="str">
        <f t="shared" si="132"/>
        <v/>
      </c>
      <c r="BB396" s="120" t="str">
        <f t="shared" si="133"/>
        <v/>
      </c>
      <c r="BC396" s="120" t="str">
        <f t="shared" si="134"/>
        <v/>
      </c>
      <c r="BD396" s="120" t="str">
        <f t="shared" si="135"/>
        <v/>
      </c>
      <c r="BE396" s="129" t="str">
        <f t="shared" si="146"/>
        <v/>
      </c>
      <c r="BF396" s="120"/>
      <c r="BG396" s="129" t="str">
        <f>IFERROR(RANK(BE396,$BE$3:$BE$502,0)+COUNTIF($BE$3:BE396,BE396)-1, "")</f>
        <v/>
      </c>
    </row>
    <row r="397" spans="1:59" x14ac:dyDescent="0.25">
      <c r="A397" s="44">
        <v>395</v>
      </c>
      <c r="B397" s="32" t="str">
        <f>IF('Birding Tally List'!D404="", "", 'Birding Tally List'!D404)</f>
        <v/>
      </c>
      <c r="C397" s="45">
        <f>IF('Birding Tally List'!G404="", 0, 'Birding Tally List'!G404)</f>
        <v>0</v>
      </c>
      <c r="D397" s="46">
        <f>IF('Birding Tally List'!H404="", 0, 'Birding Tally List'!H404)</f>
        <v>0</v>
      </c>
      <c r="E397" s="46">
        <f>IF('Birding Tally List'!I404="", 0, 'Birding Tally List'!I404)</f>
        <v>0</v>
      </c>
      <c r="F397" s="46">
        <f>IF('Birding Tally List'!J404="", 0, 'Birding Tally List'!J404)</f>
        <v>0</v>
      </c>
      <c r="G397" s="46">
        <f>IF('Birding Tally List'!K404="", 0, 'Birding Tally List'!K404)</f>
        <v>0</v>
      </c>
      <c r="H397" s="46">
        <f>IF('Birding Tally List'!L404="", 0, 'Birding Tally List'!L404)</f>
        <v>0</v>
      </c>
      <c r="I397" s="47">
        <f>IF('Birding Tally List'!M404="", 0, 'Birding Tally List'!M404)</f>
        <v>0</v>
      </c>
      <c r="J397" s="48">
        <f t="shared" si="137"/>
        <v>0</v>
      </c>
      <c r="L397" s="49" t="str">
        <f t="shared" si="138"/>
        <v/>
      </c>
      <c r="M397" s="48">
        <f t="shared" si="139"/>
        <v>0</v>
      </c>
      <c r="W397" s="52" t="str">
        <f t="shared" si="140"/>
        <v/>
      </c>
      <c r="X397" s="53" t="str">
        <f t="shared" si="136"/>
        <v/>
      </c>
      <c r="Z397" s="54">
        <f>RANK(M397,$M$3:$M$502,0)+COUNTIF($M$3:M397,M397)-1</f>
        <v>395</v>
      </c>
      <c r="AA397" s="44">
        <v>395</v>
      </c>
      <c r="AB397" s="44">
        <f t="shared" si="141"/>
        <v>395</v>
      </c>
      <c r="AC397" s="44" t="str">
        <f t="shared" si="142"/>
        <v/>
      </c>
      <c r="AD397" s="44"/>
      <c r="AE397" s="44" t="str">
        <f t="shared" si="143"/>
        <v/>
      </c>
      <c r="AF397" s="44" t="str">
        <f t="shared" si="144"/>
        <v/>
      </c>
      <c r="AH397" s="44" t="str">
        <f t="shared" si="147"/>
        <v/>
      </c>
      <c r="AJ397" s="44" t="str">
        <f>IF('Birding Tally List'!E404="", "", 'Birding Tally List'!E404)</f>
        <v/>
      </c>
      <c r="AV397" s="93" t="str">
        <f>IF('Birding Tally List'!F404="", "", 'Birding Tally List'!F404)</f>
        <v/>
      </c>
      <c r="AW397" s="93" t="str">
        <f t="shared" si="145"/>
        <v/>
      </c>
      <c r="AX397" s="119" t="str">
        <f t="shared" si="129"/>
        <v/>
      </c>
      <c r="AY397" s="120" t="str">
        <f t="shared" si="130"/>
        <v/>
      </c>
      <c r="AZ397" s="120" t="str">
        <f t="shared" si="131"/>
        <v/>
      </c>
      <c r="BA397" s="120" t="str">
        <f t="shared" si="132"/>
        <v/>
      </c>
      <c r="BB397" s="120" t="str">
        <f t="shared" si="133"/>
        <v/>
      </c>
      <c r="BC397" s="120" t="str">
        <f t="shared" si="134"/>
        <v/>
      </c>
      <c r="BD397" s="120" t="str">
        <f t="shared" si="135"/>
        <v/>
      </c>
      <c r="BE397" s="129" t="str">
        <f t="shared" si="146"/>
        <v/>
      </c>
      <c r="BF397" s="120"/>
      <c r="BG397" s="129" t="str">
        <f>IFERROR(RANK(BE397,$BE$3:$BE$502,0)+COUNTIF($BE$3:BE397,BE397)-1, "")</f>
        <v/>
      </c>
    </row>
    <row r="398" spans="1:59" x14ac:dyDescent="0.25">
      <c r="A398" s="44">
        <v>396</v>
      </c>
      <c r="B398" s="32" t="str">
        <f>IF('Birding Tally List'!D405="", "", 'Birding Tally List'!D405)</f>
        <v/>
      </c>
      <c r="C398" s="45">
        <f>IF('Birding Tally List'!G405="", 0, 'Birding Tally List'!G405)</f>
        <v>0</v>
      </c>
      <c r="D398" s="46">
        <f>IF('Birding Tally List'!H405="", 0, 'Birding Tally List'!H405)</f>
        <v>0</v>
      </c>
      <c r="E398" s="46">
        <f>IF('Birding Tally List'!I405="", 0, 'Birding Tally List'!I405)</f>
        <v>0</v>
      </c>
      <c r="F398" s="46">
        <f>IF('Birding Tally List'!J405="", 0, 'Birding Tally List'!J405)</f>
        <v>0</v>
      </c>
      <c r="G398" s="46">
        <f>IF('Birding Tally List'!K405="", 0, 'Birding Tally List'!K405)</f>
        <v>0</v>
      </c>
      <c r="H398" s="46">
        <f>IF('Birding Tally List'!L405="", 0, 'Birding Tally List'!L405)</f>
        <v>0</v>
      </c>
      <c r="I398" s="47">
        <f>IF('Birding Tally List'!M405="", 0, 'Birding Tally List'!M405)</f>
        <v>0</v>
      </c>
      <c r="J398" s="48">
        <f t="shared" si="137"/>
        <v>0</v>
      </c>
      <c r="L398" s="49" t="str">
        <f t="shared" si="138"/>
        <v/>
      </c>
      <c r="M398" s="48">
        <f t="shared" si="139"/>
        <v>0</v>
      </c>
      <c r="W398" s="52" t="str">
        <f t="shared" si="140"/>
        <v/>
      </c>
      <c r="X398" s="53" t="str">
        <f t="shared" si="136"/>
        <v/>
      </c>
      <c r="Z398" s="54">
        <f>RANK(M398,$M$3:$M$502,0)+COUNTIF($M$3:M398,M398)-1</f>
        <v>396</v>
      </c>
      <c r="AA398" s="44">
        <v>396</v>
      </c>
      <c r="AB398" s="44">
        <f t="shared" si="141"/>
        <v>396</v>
      </c>
      <c r="AC398" s="44" t="str">
        <f t="shared" si="142"/>
        <v/>
      </c>
      <c r="AD398" s="44"/>
      <c r="AE398" s="44" t="str">
        <f t="shared" si="143"/>
        <v/>
      </c>
      <c r="AF398" s="44" t="str">
        <f t="shared" si="144"/>
        <v/>
      </c>
      <c r="AH398" s="44" t="str">
        <f t="shared" si="147"/>
        <v/>
      </c>
      <c r="AJ398" s="44" t="str">
        <f>IF('Birding Tally List'!E405="", "", 'Birding Tally List'!E405)</f>
        <v/>
      </c>
      <c r="AV398" s="93" t="str">
        <f>IF('Birding Tally List'!F405="", "", 'Birding Tally List'!F405)</f>
        <v/>
      </c>
      <c r="AW398" s="93" t="str">
        <f t="shared" si="145"/>
        <v/>
      </c>
      <c r="AX398" s="119" t="str">
        <f t="shared" si="129"/>
        <v/>
      </c>
      <c r="AY398" s="120" t="str">
        <f t="shared" si="130"/>
        <v/>
      </c>
      <c r="AZ398" s="120" t="str">
        <f t="shared" si="131"/>
        <v/>
      </c>
      <c r="BA398" s="120" t="str">
        <f t="shared" si="132"/>
        <v/>
      </c>
      <c r="BB398" s="120" t="str">
        <f t="shared" si="133"/>
        <v/>
      </c>
      <c r="BC398" s="120" t="str">
        <f t="shared" si="134"/>
        <v/>
      </c>
      <c r="BD398" s="120" t="str">
        <f t="shared" si="135"/>
        <v/>
      </c>
      <c r="BE398" s="129" t="str">
        <f t="shared" si="146"/>
        <v/>
      </c>
      <c r="BF398" s="120"/>
      <c r="BG398" s="129" t="str">
        <f>IFERROR(RANK(BE398,$BE$3:$BE$502,0)+COUNTIF($BE$3:BE398,BE398)-1, "")</f>
        <v/>
      </c>
    </row>
    <row r="399" spans="1:59" x14ac:dyDescent="0.25">
      <c r="A399" s="44">
        <v>397</v>
      </c>
      <c r="B399" s="32" t="str">
        <f>IF('Birding Tally List'!D406="", "", 'Birding Tally List'!D406)</f>
        <v/>
      </c>
      <c r="C399" s="45">
        <f>IF('Birding Tally List'!G406="", 0, 'Birding Tally List'!G406)</f>
        <v>0</v>
      </c>
      <c r="D399" s="46">
        <f>IF('Birding Tally List'!H406="", 0, 'Birding Tally List'!H406)</f>
        <v>0</v>
      </c>
      <c r="E399" s="46">
        <f>IF('Birding Tally List'!I406="", 0, 'Birding Tally List'!I406)</f>
        <v>0</v>
      </c>
      <c r="F399" s="46">
        <f>IF('Birding Tally List'!J406="", 0, 'Birding Tally List'!J406)</f>
        <v>0</v>
      </c>
      <c r="G399" s="46">
        <f>IF('Birding Tally List'!K406="", 0, 'Birding Tally List'!K406)</f>
        <v>0</v>
      </c>
      <c r="H399" s="46">
        <f>IF('Birding Tally List'!L406="", 0, 'Birding Tally List'!L406)</f>
        <v>0</v>
      </c>
      <c r="I399" s="47">
        <f>IF('Birding Tally List'!M406="", 0, 'Birding Tally List'!M406)</f>
        <v>0</v>
      </c>
      <c r="J399" s="48">
        <f t="shared" si="137"/>
        <v>0</v>
      </c>
      <c r="L399" s="49" t="str">
        <f t="shared" si="138"/>
        <v/>
      </c>
      <c r="M399" s="48">
        <f t="shared" si="139"/>
        <v>0</v>
      </c>
      <c r="W399" s="52" t="str">
        <f t="shared" si="140"/>
        <v/>
      </c>
      <c r="X399" s="53" t="str">
        <f t="shared" si="136"/>
        <v/>
      </c>
      <c r="Z399" s="54">
        <f>RANK(M399,$M$3:$M$502,0)+COUNTIF($M$3:M399,M399)-1</f>
        <v>397</v>
      </c>
      <c r="AA399" s="44">
        <v>397</v>
      </c>
      <c r="AB399" s="44">
        <f t="shared" si="141"/>
        <v>397</v>
      </c>
      <c r="AC399" s="44" t="str">
        <f t="shared" si="142"/>
        <v/>
      </c>
      <c r="AD399" s="44"/>
      <c r="AE399" s="44" t="str">
        <f t="shared" si="143"/>
        <v/>
      </c>
      <c r="AF399" s="44" t="str">
        <f t="shared" si="144"/>
        <v/>
      </c>
      <c r="AH399" s="44" t="str">
        <f t="shared" si="147"/>
        <v/>
      </c>
      <c r="AJ399" s="44" t="str">
        <f>IF('Birding Tally List'!E406="", "", 'Birding Tally List'!E406)</f>
        <v/>
      </c>
      <c r="AV399" s="93" t="str">
        <f>IF('Birding Tally List'!F406="", "", 'Birding Tally List'!F406)</f>
        <v/>
      </c>
      <c r="AW399" s="93" t="str">
        <f t="shared" si="145"/>
        <v/>
      </c>
      <c r="AX399" s="119" t="str">
        <f t="shared" si="129"/>
        <v/>
      </c>
      <c r="AY399" s="120" t="str">
        <f t="shared" si="130"/>
        <v/>
      </c>
      <c r="AZ399" s="120" t="str">
        <f t="shared" si="131"/>
        <v/>
      </c>
      <c r="BA399" s="120" t="str">
        <f t="shared" si="132"/>
        <v/>
      </c>
      <c r="BB399" s="120" t="str">
        <f t="shared" si="133"/>
        <v/>
      </c>
      <c r="BC399" s="120" t="str">
        <f t="shared" si="134"/>
        <v/>
      </c>
      <c r="BD399" s="120" t="str">
        <f t="shared" si="135"/>
        <v/>
      </c>
      <c r="BE399" s="129" t="str">
        <f t="shared" si="146"/>
        <v/>
      </c>
      <c r="BF399" s="120"/>
      <c r="BG399" s="129" t="str">
        <f>IFERROR(RANK(BE399,$BE$3:$BE$502,0)+COUNTIF($BE$3:BE399,BE399)-1, "")</f>
        <v/>
      </c>
    </row>
    <row r="400" spans="1:59" x14ac:dyDescent="0.25">
      <c r="A400" s="44">
        <v>398</v>
      </c>
      <c r="B400" s="32" t="str">
        <f>IF('Birding Tally List'!D407="", "", 'Birding Tally List'!D407)</f>
        <v/>
      </c>
      <c r="C400" s="45">
        <f>IF('Birding Tally List'!G407="", 0, 'Birding Tally List'!G407)</f>
        <v>0</v>
      </c>
      <c r="D400" s="46">
        <f>IF('Birding Tally List'!H407="", 0, 'Birding Tally List'!H407)</f>
        <v>0</v>
      </c>
      <c r="E400" s="46">
        <f>IF('Birding Tally List'!I407="", 0, 'Birding Tally List'!I407)</f>
        <v>0</v>
      </c>
      <c r="F400" s="46">
        <f>IF('Birding Tally List'!J407="", 0, 'Birding Tally List'!J407)</f>
        <v>0</v>
      </c>
      <c r="G400" s="46">
        <f>IF('Birding Tally List'!K407="", 0, 'Birding Tally List'!K407)</f>
        <v>0</v>
      </c>
      <c r="H400" s="46">
        <f>IF('Birding Tally List'!L407="", 0, 'Birding Tally List'!L407)</f>
        <v>0</v>
      </c>
      <c r="I400" s="47">
        <f>IF('Birding Tally List'!M407="", 0, 'Birding Tally List'!M407)</f>
        <v>0</v>
      </c>
      <c r="J400" s="48">
        <f t="shared" si="137"/>
        <v>0</v>
      </c>
      <c r="L400" s="49" t="str">
        <f t="shared" si="138"/>
        <v/>
      </c>
      <c r="M400" s="48">
        <f t="shared" si="139"/>
        <v>0</v>
      </c>
      <c r="W400" s="52" t="str">
        <f t="shared" si="140"/>
        <v/>
      </c>
      <c r="X400" s="53" t="str">
        <f t="shared" si="136"/>
        <v/>
      </c>
      <c r="Z400" s="54">
        <f>RANK(M400,$M$3:$M$502,0)+COUNTIF($M$3:M400,M400)-1</f>
        <v>398</v>
      </c>
      <c r="AA400" s="44">
        <v>398</v>
      </c>
      <c r="AB400" s="44">
        <f t="shared" si="141"/>
        <v>398</v>
      </c>
      <c r="AC400" s="44" t="str">
        <f t="shared" si="142"/>
        <v/>
      </c>
      <c r="AD400" s="44"/>
      <c r="AE400" s="44" t="str">
        <f t="shared" si="143"/>
        <v/>
      </c>
      <c r="AF400" s="44" t="str">
        <f t="shared" si="144"/>
        <v/>
      </c>
      <c r="AH400" s="44" t="str">
        <f t="shared" si="147"/>
        <v/>
      </c>
      <c r="AJ400" s="44" t="str">
        <f>IF('Birding Tally List'!E407="", "", 'Birding Tally List'!E407)</f>
        <v/>
      </c>
      <c r="AV400" s="93" t="str">
        <f>IF('Birding Tally List'!F407="", "", 'Birding Tally List'!F407)</f>
        <v/>
      </c>
      <c r="AW400" s="93" t="str">
        <f t="shared" si="145"/>
        <v/>
      </c>
      <c r="AX400" s="119" t="str">
        <f t="shared" si="129"/>
        <v/>
      </c>
      <c r="AY400" s="120" t="str">
        <f t="shared" si="130"/>
        <v/>
      </c>
      <c r="AZ400" s="120" t="str">
        <f t="shared" si="131"/>
        <v/>
      </c>
      <c r="BA400" s="120" t="str">
        <f t="shared" si="132"/>
        <v/>
      </c>
      <c r="BB400" s="120" t="str">
        <f t="shared" si="133"/>
        <v/>
      </c>
      <c r="BC400" s="120" t="str">
        <f t="shared" si="134"/>
        <v/>
      </c>
      <c r="BD400" s="120" t="str">
        <f t="shared" si="135"/>
        <v/>
      </c>
      <c r="BE400" s="129" t="str">
        <f t="shared" si="146"/>
        <v/>
      </c>
      <c r="BF400" s="120"/>
      <c r="BG400" s="129" t="str">
        <f>IFERROR(RANK(BE400,$BE$3:$BE$502,0)+COUNTIF($BE$3:BE400,BE400)-1, "")</f>
        <v/>
      </c>
    </row>
    <row r="401" spans="1:59" x14ac:dyDescent="0.25">
      <c r="A401" s="44">
        <v>399</v>
      </c>
      <c r="B401" s="32" t="str">
        <f>IF('Birding Tally List'!D408="", "", 'Birding Tally List'!D408)</f>
        <v/>
      </c>
      <c r="C401" s="45">
        <f>IF('Birding Tally List'!G408="", 0, 'Birding Tally List'!G408)</f>
        <v>0</v>
      </c>
      <c r="D401" s="46">
        <f>IF('Birding Tally List'!H408="", 0, 'Birding Tally List'!H408)</f>
        <v>0</v>
      </c>
      <c r="E401" s="46">
        <f>IF('Birding Tally List'!I408="", 0, 'Birding Tally List'!I408)</f>
        <v>0</v>
      </c>
      <c r="F401" s="46">
        <f>IF('Birding Tally List'!J408="", 0, 'Birding Tally List'!J408)</f>
        <v>0</v>
      </c>
      <c r="G401" s="46">
        <f>IF('Birding Tally List'!K408="", 0, 'Birding Tally List'!K408)</f>
        <v>0</v>
      </c>
      <c r="H401" s="46">
        <f>IF('Birding Tally List'!L408="", 0, 'Birding Tally List'!L408)</f>
        <v>0</v>
      </c>
      <c r="I401" s="47">
        <f>IF('Birding Tally List'!M408="", 0, 'Birding Tally List'!M408)</f>
        <v>0</v>
      </c>
      <c r="J401" s="48">
        <f t="shared" si="137"/>
        <v>0</v>
      </c>
      <c r="L401" s="49" t="str">
        <f t="shared" si="138"/>
        <v/>
      </c>
      <c r="M401" s="48">
        <f t="shared" si="139"/>
        <v>0</v>
      </c>
      <c r="W401" s="52" t="str">
        <f t="shared" si="140"/>
        <v/>
      </c>
      <c r="X401" s="53" t="str">
        <f t="shared" si="136"/>
        <v/>
      </c>
      <c r="Z401" s="54">
        <f>RANK(M401,$M$3:$M$502,0)+COUNTIF($M$3:M401,M401)-1</f>
        <v>399</v>
      </c>
      <c r="AA401" s="44">
        <v>399</v>
      </c>
      <c r="AB401" s="44">
        <f t="shared" si="141"/>
        <v>399</v>
      </c>
      <c r="AC401" s="44" t="str">
        <f t="shared" si="142"/>
        <v/>
      </c>
      <c r="AD401" s="44"/>
      <c r="AE401" s="44" t="str">
        <f t="shared" si="143"/>
        <v/>
      </c>
      <c r="AF401" s="44" t="str">
        <f t="shared" si="144"/>
        <v/>
      </c>
      <c r="AH401" s="44" t="str">
        <f t="shared" si="147"/>
        <v/>
      </c>
      <c r="AJ401" s="44" t="str">
        <f>IF('Birding Tally List'!E408="", "", 'Birding Tally List'!E408)</f>
        <v/>
      </c>
      <c r="AV401" s="93" t="str">
        <f>IF('Birding Tally List'!F408="", "", 'Birding Tally List'!F408)</f>
        <v/>
      </c>
      <c r="AW401" s="93" t="str">
        <f t="shared" si="145"/>
        <v/>
      </c>
      <c r="AX401" s="119" t="str">
        <f t="shared" ref="AX401:AX464" si="148">IF($AW401="", "", C401)</f>
        <v/>
      </c>
      <c r="AY401" s="120" t="str">
        <f t="shared" ref="AY401:AY464" si="149">IF($AW401="", "", D401)</f>
        <v/>
      </c>
      <c r="AZ401" s="120" t="str">
        <f t="shared" ref="AZ401:AZ464" si="150">IF($AW401="", "", E401)</f>
        <v/>
      </c>
      <c r="BA401" s="120" t="str">
        <f t="shared" ref="BA401:BA464" si="151">IF($AW401="", "", F401)</f>
        <v/>
      </c>
      <c r="BB401" s="120" t="str">
        <f t="shared" ref="BB401:BB464" si="152">IF($AW401="", "", G401)</f>
        <v/>
      </c>
      <c r="BC401" s="120" t="str">
        <f t="shared" ref="BC401:BC464" si="153">IF($AW401="", "", H401)</f>
        <v/>
      </c>
      <c r="BD401" s="120" t="str">
        <f t="shared" ref="BD401:BD464" si="154">IF($AW401="", "", I401)</f>
        <v/>
      </c>
      <c r="BE401" s="129" t="str">
        <f t="shared" si="146"/>
        <v/>
      </c>
      <c r="BF401" s="120"/>
      <c r="BG401" s="129" t="str">
        <f>IFERROR(RANK(BE401,$BE$3:$BE$502,0)+COUNTIF($BE$3:BE401,BE401)-1, "")</f>
        <v/>
      </c>
    </row>
    <row r="402" spans="1:59" x14ac:dyDescent="0.25">
      <c r="A402" s="44">
        <v>400</v>
      </c>
      <c r="B402" s="32" t="str">
        <f>IF('Birding Tally List'!D409="", "", 'Birding Tally List'!D409)</f>
        <v/>
      </c>
      <c r="C402" s="45">
        <f>IF('Birding Tally List'!G409="", 0, 'Birding Tally List'!G409)</f>
        <v>0</v>
      </c>
      <c r="D402" s="46">
        <f>IF('Birding Tally List'!H409="", 0, 'Birding Tally List'!H409)</f>
        <v>0</v>
      </c>
      <c r="E402" s="46">
        <f>IF('Birding Tally List'!I409="", 0, 'Birding Tally List'!I409)</f>
        <v>0</v>
      </c>
      <c r="F402" s="46">
        <f>IF('Birding Tally List'!J409="", 0, 'Birding Tally List'!J409)</f>
        <v>0</v>
      </c>
      <c r="G402" s="46">
        <f>IF('Birding Tally List'!K409="", 0, 'Birding Tally List'!K409)</f>
        <v>0</v>
      </c>
      <c r="H402" s="46">
        <f>IF('Birding Tally List'!L409="", 0, 'Birding Tally List'!L409)</f>
        <v>0</v>
      </c>
      <c r="I402" s="47">
        <f>IF('Birding Tally List'!M409="", 0, 'Birding Tally List'!M409)</f>
        <v>0</v>
      </c>
      <c r="J402" s="48">
        <f t="shared" si="137"/>
        <v>0</v>
      </c>
      <c r="L402" s="49" t="str">
        <f t="shared" si="138"/>
        <v/>
      </c>
      <c r="M402" s="48">
        <f t="shared" si="139"/>
        <v>0</v>
      </c>
      <c r="W402" s="52" t="str">
        <f t="shared" si="140"/>
        <v/>
      </c>
      <c r="X402" s="53" t="str">
        <f t="shared" si="136"/>
        <v/>
      </c>
      <c r="Z402" s="54">
        <f>RANK(M402,$M$3:$M$502,0)+COUNTIF($M$3:M402,M402)-1</f>
        <v>400</v>
      </c>
      <c r="AA402" s="44">
        <v>400</v>
      </c>
      <c r="AB402" s="44">
        <f t="shared" si="141"/>
        <v>400</v>
      </c>
      <c r="AC402" s="44" t="str">
        <f t="shared" si="142"/>
        <v/>
      </c>
      <c r="AD402" s="44"/>
      <c r="AE402" s="44" t="str">
        <f t="shared" si="143"/>
        <v/>
      </c>
      <c r="AF402" s="44" t="str">
        <f t="shared" si="144"/>
        <v/>
      </c>
      <c r="AH402" s="44" t="str">
        <f t="shared" si="147"/>
        <v/>
      </c>
      <c r="AJ402" s="44" t="str">
        <f>IF('Birding Tally List'!E409="", "", 'Birding Tally List'!E409)</f>
        <v/>
      </c>
      <c r="AV402" s="93" t="str">
        <f>IF('Birding Tally List'!F409="", "", 'Birding Tally List'!F409)</f>
        <v/>
      </c>
      <c r="AW402" s="93" t="str">
        <f t="shared" si="145"/>
        <v/>
      </c>
      <c r="AX402" s="119" t="str">
        <f t="shared" si="148"/>
        <v/>
      </c>
      <c r="AY402" s="120" t="str">
        <f t="shared" si="149"/>
        <v/>
      </c>
      <c r="AZ402" s="120" t="str">
        <f t="shared" si="150"/>
        <v/>
      </c>
      <c r="BA402" s="120" t="str">
        <f t="shared" si="151"/>
        <v/>
      </c>
      <c r="BB402" s="120" t="str">
        <f t="shared" si="152"/>
        <v/>
      </c>
      <c r="BC402" s="120" t="str">
        <f t="shared" si="153"/>
        <v/>
      </c>
      <c r="BD402" s="120" t="str">
        <f t="shared" si="154"/>
        <v/>
      </c>
      <c r="BE402" s="129" t="str">
        <f t="shared" si="146"/>
        <v/>
      </c>
      <c r="BF402" s="120"/>
      <c r="BG402" s="129" t="str">
        <f>IFERROR(RANK(BE402,$BE$3:$BE$502,0)+COUNTIF($BE$3:BE402,BE402)-1, "")</f>
        <v/>
      </c>
    </row>
    <row r="403" spans="1:59" x14ac:dyDescent="0.25">
      <c r="A403" s="44">
        <v>401</v>
      </c>
      <c r="B403" s="32" t="str">
        <f>IF('Birding Tally List'!D410="", "", 'Birding Tally List'!D410)</f>
        <v/>
      </c>
      <c r="C403" s="45">
        <f>IF('Birding Tally List'!G410="", 0, 'Birding Tally List'!G410)</f>
        <v>0</v>
      </c>
      <c r="D403" s="46">
        <f>IF('Birding Tally List'!H410="", 0, 'Birding Tally List'!H410)</f>
        <v>0</v>
      </c>
      <c r="E403" s="46">
        <f>IF('Birding Tally List'!I410="", 0, 'Birding Tally List'!I410)</f>
        <v>0</v>
      </c>
      <c r="F403" s="46">
        <f>IF('Birding Tally List'!J410="", 0, 'Birding Tally List'!J410)</f>
        <v>0</v>
      </c>
      <c r="G403" s="46">
        <f>IF('Birding Tally List'!K410="", 0, 'Birding Tally List'!K410)</f>
        <v>0</v>
      </c>
      <c r="H403" s="46">
        <f>IF('Birding Tally List'!L410="", 0, 'Birding Tally List'!L410)</f>
        <v>0</v>
      </c>
      <c r="I403" s="47">
        <f>IF('Birding Tally List'!M410="", 0, 'Birding Tally List'!M410)</f>
        <v>0</v>
      </c>
      <c r="J403" s="48">
        <f t="shared" si="137"/>
        <v>0</v>
      </c>
      <c r="L403" s="49" t="str">
        <f t="shared" si="138"/>
        <v/>
      </c>
      <c r="M403" s="48">
        <f t="shared" si="139"/>
        <v>0</v>
      </c>
      <c r="W403" s="52" t="str">
        <f t="shared" si="140"/>
        <v/>
      </c>
      <c r="X403" s="53" t="str">
        <f t="shared" si="136"/>
        <v/>
      </c>
      <c r="Z403" s="54">
        <f>RANK(M403,$M$3:$M$502,0)+COUNTIF($M$3:M403,M403)-1</f>
        <v>401</v>
      </c>
      <c r="AA403" s="44">
        <v>401</v>
      </c>
      <c r="AB403" s="44">
        <f t="shared" si="141"/>
        <v>401</v>
      </c>
      <c r="AC403" s="44" t="str">
        <f t="shared" si="142"/>
        <v/>
      </c>
      <c r="AD403" s="44"/>
      <c r="AE403" s="44" t="str">
        <f t="shared" si="143"/>
        <v/>
      </c>
      <c r="AF403" s="44" t="str">
        <f t="shared" si="144"/>
        <v/>
      </c>
      <c r="AH403" s="44" t="str">
        <f t="shared" si="147"/>
        <v/>
      </c>
      <c r="AJ403" s="44" t="str">
        <f>IF('Birding Tally List'!E410="", "", 'Birding Tally List'!E410)</f>
        <v/>
      </c>
      <c r="AV403" s="93" t="str">
        <f>IF('Birding Tally List'!F410="", "", 'Birding Tally List'!F410)</f>
        <v/>
      </c>
      <c r="AW403" s="93" t="str">
        <f t="shared" si="145"/>
        <v/>
      </c>
      <c r="AX403" s="119" t="str">
        <f t="shared" si="148"/>
        <v/>
      </c>
      <c r="AY403" s="120" t="str">
        <f t="shared" si="149"/>
        <v/>
      </c>
      <c r="AZ403" s="120" t="str">
        <f t="shared" si="150"/>
        <v/>
      </c>
      <c r="BA403" s="120" t="str">
        <f t="shared" si="151"/>
        <v/>
      </c>
      <c r="BB403" s="120" t="str">
        <f t="shared" si="152"/>
        <v/>
      </c>
      <c r="BC403" s="120" t="str">
        <f t="shared" si="153"/>
        <v/>
      </c>
      <c r="BD403" s="120" t="str">
        <f t="shared" si="154"/>
        <v/>
      </c>
      <c r="BE403" s="129" t="str">
        <f t="shared" si="146"/>
        <v/>
      </c>
      <c r="BF403" s="120"/>
      <c r="BG403" s="129" t="str">
        <f>IFERROR(RANK(BE403,$BE$3:$BE$502,0)+COUNTIF($BE$3:BE403,BE403)-1, "")</f>
        <v/>
      </c>
    </row>
    <row r="404" spans="1:59" x14ac:dyDescent="0.25">
      <c r="A404" s="44">
        <v>402</v>
      </c>
      <c r="B404" s="32" t="str">
        <f>IF('Birding Tally List'!D411="", "", 'Birding Tally List'!D411)</f>
        <v/>
      </c>
      <c r="C404" s="45">
        <f>IF('Birding Tally List'!G411="", 0, 'Birding Tally List'!G411)</f>
        <v>0</v>
      </c>
      <c r="D404" s="46">
        <f>IF('Birding Tally List'!H411="", 0, 'Birding Tally List'!H411)</f>
        <v>0</v>
      </c>
      <c r="E404" s="46">
        <f>IF('Birding Tally List'!I411="", 0, 'Birding Tally List'!I411)</f>
        <v>0</v>
      </c>
      <c r="F404" s="46">
        <f>IF('Birding Tally List'!J411="", 0, 'Birding Tally List'!J411)</f>
        <v>0</v>
      </c>
      <c r="G404" s="46">
        <f>IF('Birding Tally List'!K411="", 0, 'Birding Tally List'!K411)</f>
        <v>0</v>
      </c>
      <c r="H404" s="46">
        <f>IF('Birding Tally List'!L411="", 0, 'Birding Tally List'!L411)</f>
        <v>0</v>
      </c>
      <c r="I404" s="47">
        <f>IF('Birding Tally List'!M411="", 0, 'Birding Tally List'!M411)</f>
        <v>0</v>
      </c>
      <c r="J404" s="48">
        <f t="shared" si="137"/>
        <v>0</v>
      </c>
      <c r="L404" s="49" t="str">
        <f t="shared" si="138"/>
        <v/>
      </c>
      <c r="M404" s="48">
        <f t="shared" si="139"/>
        <v>0</v>
      </c>
      <c r="W404" s="52" t="str">
        <f t="shared" si="140"/>
        <v/>
      </c>
      <c r="X404" s="53" t="str">
        <f t="shared" si="136"/>
        <v/>
      </c>
      <c r="Z404" s="54">
        <f>RANK(M404,$M$3:$M$502,0)+COUNTIF($M$3:M404,M404)-1</f>
        <v>402</v>
      </c>
      <c r="AA404" s="44">
        <v>402</v>
      </c>
      <c r="AB404" s="44">
        <f t="shared" si="141"/>
        <v>402</v>
      </c>
      <c r="AC404" s="44" t="str">
        <f t="shared" si="142"/>
        <v/>
      </c>
      <c r="AD404" s="44"/>
      <c r="AE404" s="44" t="str">
        <f t="shared" si="143"/>
        <v/>
      </c>
      <c r="AF404" s="44" t="str">
        <f t="shared" si="144"/>
        <v/>
      </c>
      <c r="AH404" s="44" t="str">
        <f t="shared" si="147"/>
        <v/>
      </c>
      <c r="AJ404" s="44" t="str">
        <f>IF('Birding Tally List'!E411="", "", 'Birding Tally List'!E411)</f>
        <v/>
      </c>
      <c r="AV404" s="93" t="str">
        <f>IF('Birding Tally List'!F411="", "", 'Birding Tally List'!F411)</f>
        <v/>
      </c>
      <c r="AW404" s="93" t="str">
        <f t="shared" si="145"/>
        <v/>
      </c>
      <c r="AX404" s="119" t="str">
        <f t="shared" si="148"/>
        <v/>
      </c>
      <c r="AY404" s="120" t="str">
        <f t="shared" si="149"/>
        <v/>
      </c>
      <c r="AZ404" s="120" t="str">
        <f t="shared" si="150"/>
        <v/>
      </c>
      <c r="BA404" s="120" t="str">
        <f t="shared" si="151"/>
        <v/>
      </c>
      <c r="BB404" s="120" t="str">
        <f t="shared" si="152"/>
        <v/>
      </c>
      <c r="BC404" s="120" t="str">
        <f t="shared" si="153"/>
        <v/>
      </c>
      <c r="BD404" s="120" t="str">
        <f t="shared" si="154"/>
        <v/>
      </c>
      <c r="BE404" s="129" t="str">
        <f t="shared" si="146"/>
        <v/>
      </c>
      <c r="BF404" s="120"/>
      <c r="BG404" s="129" t="str">
        <f>IFERROR(RANK(BE404,$BE$3:$BE$502,0)+COUNTIF($BE$3:BE404,BE404)-1, "")</f>
        <v/>
      </c>
    </row>
    <row r="405" spans="1:59" x14ac:dyDescent="0.25">
      <c r="A405" s="44">
        <v>403</v>
      </c>
      <c r="B405" s="32" t="str">
        <f>IF('Birding Tally List'!D412="", "", 'Birding Tally List'!D412)</f>
        <v/>
      </c>
      <c r="C405" s="45">
        <f>IF('Birding Tally List'!G412="", 0, 'Birding Tally List'!G412)</f>
        <v>0</v>
      </c>
      <c r="D405" s="46">
        <f>IF('Birding Tally List'!H412="", 0, 'Birding Tally List'!H412)</f>
        <v>0</v>
      </c>
      <c r="E405" s="46">
        <f>IF('Birding Tally List'!I412="", 0, 'Birding Tally List'!I412)</f>
        <v>0</v>
      </c>
      <c r="F405" s="46">
        <f>IF('Birding Tally List'!J412="", 0, 'Birding Tally List'!J412)</f>
        <v>0</v>
      </c>
      <c r="G405" s="46">
        <f>IF('Birding Tally List'!K412="", 0, 'Birding Tally List'!K412)</f>
        <v>0</v>
      </c>
      <c r="H405" s="46">
        <f>IF('Birding Tally List'!L412="", 0, 'Birding Tally List'!L412)</f>
        <v>0</v>
      </c>
      <c r="I405" s="47">
        <f>IF('Birding Tally List'!M412="", 0, 'Birding Tally List'!M412)</f>
        <v>0</v>
      </c>
      <c r="J405" s="48">
        <f t="shared" si="137"/>
        <v>0</v>
      </c>
      <c r="L405" s="49" t="str">
        <f t="shared" si="138"/>
        <v/>
      </c>
      <c r="M405" s="48">
        <f t="shared" si="139"/>
        <v>0</v>
      </c>
      <c r="W405" s="52" t="str">
        <f t="shared" si="140"/>
        <v/>
      </c>
      <c r="X405" s="53" t="str">
        <f t="shared" si="136"/>
        <v/>
      </c>
      <c r="Z405" s="54">
        <f>RANK(M405,$M$3:$M$502,0)+COUNTIF($M$3:M405,M405)-1</f>
        <v>403</v>
      </c>
      <c r="AA405" s="44">
        <v>403</v>
      </c>
      <c r="AB405" s="44">
        <f t="shared" si="141"/>
        <v>403</v>
      </c>
      <c r="AC405" s="44" t="str">
        <f t="shared" si="142"/>
        <v/>
      </c>
      <c r="AD405" s="44"/>
      <c r="AE405" s="44" t="str">
        <f t="shared" si="143"/>
        <v/>
      </c>
      <c r="AF405" s="44" t="str">
        <f t="shared" si="144"/>
        <v/>
      </c>
      <c r="AH405" s="44" t="str">
        <f t="shared" si="147"/>
        <v/>
      </c>
      <c r="AJ405" s="44" t="str">
        <f>IF('Birding Tally List'!E412="", "", 'Birding Tally List'!E412)</f>
        <v/>
      </c>
      <c r="AV405" s="93" t="str">
        <f>IF('Birding Tally List'!F412="", "", 'Birding Tally List'!F412)</f>
        <v/>
      </c>
      <c r="AW405" s="93" t="str">
        <f t="shared" si="145"/>
        <v/>
      </c>
      <c r="AX405" s="119" t="str">
        <f t="shared" si="148"/>
        <v/>
      </c>
      <c r="AY405" s="120" t="str">
        <f t="shared" si="149"/>
        <v/>
      </c>
      <c r="AZ405" s="120" t="str">
        <f t="shared" si="150"/>
        <v/>
      </c>
      <c r="BA405" s="120" t="str">
        <f t="shared" si="151"/>
        <v/>
      </c>
      <c r="BB405" s="120" t="str">
        <f t="shared" si="152"/>
        <v/>
      </c>
      <c r="BC405" s="120" t="str">
        <f t="shared" si="153"/>
        <v/>
      </c>
      <c r="BD405" s="120" t="str">
        <f t="shared" si="154"/>
        <v/>
      </c>
      <c r="BE405" s="129" t="str">
        <f t="shared" si="146"/>
        <v/>
      </c>
      <c r="BF405" s="120"/>
      <c r="BG405" s="129" t="str">
        <f>IFERROR(RANK(BE405,$BE$3:$BE$502,0)+COUNTIF($BE$3:BE405,BE405)-1, "")</f>
        <v/>
      </c>
    </row>
    <row r="406" spans="1:59" x14ac:dyDescent="0.25">
      <c r="A406" s="44">
        <v>404</v>
      </c>
      <c r="B406" s="32" t="str">
        <f>IF('Birding Tally List'!D413="", "", 'Birding Tally List'!D413)</f>
        <v/>
      </c>
      <c r="C406" s="45">
        <f>IF('Birding Tally List'!G413="", 0, 'Birding Tally List'!G413)</f>
        <v>0</v>
      </c>
      <c r="D406" s="46">
        <f>IF('Birding Tally List'!H413="", 0, 'Birding Tally List'!H413)</f>
        <v>0</v>
      </c>
      <c r="E406" s="46">
        <f>IF('Birding Tally List'!I413="", 0, 'Birding Tally List'!I413)</f>
        <v>0</v>
      </c>
      <c r="F406" s="46">
        <f>IF('Birding Tally List'!J413="", 0, 'Birding Tally List'!J413)</f>
        <v>0</v>
      </c>
      <c r="G406" s="46">
        <f>IF('Birding Tally List'!K413="", 0, 'Birding Tally List'!K413)</f>
        <v>0</v>
      </c>
      <c r="H406" s="46">
        <f>IF('Birding Tally List'!L413="", 0, 'Birding Tally List'!L413)</f>
        <v>0</v>
      </c>
      <c r="I406" s="47">
        <f>IF('Birding Tally List'!M413="", 0, 'Birding Tally List'!M413)</f>
        <v>0</v>
      </c>
      <c r="J406" s="48">
        <f t="shared" si="137"/>
        <v>0</v>
      </c>
      <c r="L406" s="49" t="str">
        <f t="shared" si="138"/>
        <v/>
      </c>
      <c r="M406" s="48">
        <f t="shared" si="139"/>
        <v>0</v>
      </c>
      <c r="W406" s="52" t="str">
        <f t="shared" si="140"/>
        <v/>
      </c>
      <c r="X406" s="53" t="str">
        <f t="shared" si="136"/>
        <v/>
      </c>
      <c r="Z406" s="54">
        <f>RANK(M406,$M$3:$M$502,0)+COUNTIF($M$3:M406,M406)-1</f>
        <v>404</v>
      </c>
      <c r="AA406" s="44">
        <v>404</v>
      </c>
      <c r="AB406" s="44">
        <f t="shared" si="141"/>
        <v>404</v>
      </c>
      <c r="AC406" s="44" t="str">
        <f t="shared" si="142"/>
        <v/>
      </c>
      <c r="AD406" s="44"/>
      <c r="AE406" s="44" t="str">
        <f t="shared" si="143"/>
        <v/>
      </c>
      <c r="AF406" s="44" t="str">
        <f t="shared" si="144"/>
        <v/>
      </c>
      <c r="AH406" s="44" t="str">
        <f t="shared" si="147"/>
        <v/>
      </c>
      <c r="AJ406" s="44" t="str">
        <f>IF('Birding Tally List'!E413="", "", 'Birding Tally List'!E413)</f>
        <v/>
      </c>
      <c r="AV406" s="93" t="str">
        <f>IF('Birding Tally List'!F413="", "", 'Birding Tally List'!F413)</f>
        <v/>
      </c>
      <c r="AW406" s="93" t="str">
        <f t="shared" si="145"/>
        <v/>
      </c>
      <c r="AX406" s="119" t="str">
        <f t="shared" si="148"/>
        <v/>
      </c>
      <c r="AY406" s="120" t="str">
        <f t="shared" si="149"/>
        <v/>
      </c>
      <c r="AZ406" s="120" t="str">
        <f t="shared" si="150"/>
        <v/>
      </c>
      <c r="BA406" s="120" t="str">
        <f t="shared" si="151"/>
        <v/>
      </c>
      <c r="BB406" s="120" t="str">
        <f t="shared" si="152"/>
        <v/>
      </c>
      <c r="BC406" s="120" t="str">
        <f t="shared" si="153"/>
        <v/>
      </c>
      <c r="BD406" s="120" t="str">
        <f t="shared" si="154"/>
        <v/>
      </c>
      <c r="BE406" s="129" t="str">
        <f t="shared" si="146"/>
        <v/>
      </c>
      <c r="BF406" s="120"/>
      <c r="BG406" s="129" t="str">
        <f>IFERROR(RANK(BE406,$BE$3:$BE$502,0)+COUNTIF($BE$3:BE406,BE406)-1, "")</f>
        <v/>
      </c>
    </row>
    <row r="407" spans="1:59" x14ac:dyDescent="0.25">
      <c r="A407" s="44">
        <v>405</v>
      </c>
      <c r="B407" s="32" t="str">
        <f>IF('Birding Tally List'!D414="", "", 'Birding Tally List'!D414)</f>
        <v/>
      </c>
      <c r="C407" s="45">
        <f>IF('Birding Tally List'!G414="", 0, 'Birding Tally List'!G414)</f>
        <v>0</v>
      </c>
      <c r="D407" s="46">
        <f>IF('Birding Tally List'!H414="", 0, 'Birding Tally List'!H414)</f>
        <v>0</v>
      </c>
      <c r="E407" s="46">
        <f>IF('Birding Tally List'!I414="", 0, 'Birding Tally List'!I414)</f>
        <v>0</v>
      </c>
      <c r="F407" s="46">
        <f>IF('Birding Tally List'!J414="", 0, 'Birding Tally List'!J414)</f>
        <v>0</v>
      </c>
      <c r="G407" s="46">
        <f>IF('Birding Tally List'!K414="", 0, 'Birding Tally List'!K414)</f>
        <v>0</v>
      </c>
      <c r="H407" s="46">
        <f>IF('Birding Tally List'!L414="", 0, 'Birding Tally List'!L414)</f>
        <v>0</v>
      </c>
      <c r="I407" s="47">
        <f>IF('Birding Tally List'!M414="", 0, 'Birding Tally List'!M414)</f>
        <v>0</v>
      </c>
      <c r="J407" s="48">
        <f t="shared" si="137"/>
        <v>0</v>
      </c>
      <c r="L407" s="49" t="str">
        <f t="shared" si="138"/>
        <v/>
      </c>
      <c r="M407" s="48">
        <f t="shared" si="139"/>
        <v>0</v>
      </c>
      <c r="W407" s="52" t="str">
        <f t="shared" si="140"/>
        <v/>
      </c>
      <c r="X407" s="53" t="str">
        <f t="shared" si="136"/>
        <v/>
      </c>
      <c r="Z407" s="54">
        <f>RANK(M407,$M$3:$M$502,0)+COUNTIF($M$3:M407,M407)-1</f>
        <v>405</v>
      </c>
      <c r="AA407" s="44">
        <v>405</v>
      </c>
      <c r="AB407" s="44">
        <f t="shared" si="141"/>
        <v>405</v>
      </c>
      <c r="AC407" s="44" t="str">
        <f t="shared" si="142"/>
        <v/>
      </c>
      <c r="AD407" s="44"/>
      <c r="AE407" s="44" t="str">
        <f t="shared" si="143"/>
        <v/>
      </c>
      <c r="AF407" s="44" t="str">
        <f t="shared" si="144"/>
        <v/>
      </c>
      <c r="AH407" s="44" t="str">
        <f t="shared" si="147"/>
        <v/>
      </c>
      <c r="AJ407" s="44" t="str">
        <f>IF('Birding Tally List'!E414="", "", 'Birding Tally List'!E414)</f>
        <v/>
      </c>
      <c r="AV407" s="93" t="str">
        <f>IF('Birding Tally List'!F414="", "", 'Birding Tally List'!F414)</f>
        <v/>
      </c>
      <c r="AW407" s="93" t="str">
        <f t="shared" si="145"/>
        <v/>
      </c>
      <c r="AX407" s="119" t="str">
        <f t="shared" si="148"/>
        <v/>
      </c>
      <c r="AY407" s="120" t="str">
        <f t="shared" si="149"/>
        <v/>
      </c>
      <c r="AZ407" s="120" t="str">
        <f t="shared" si="150"/>
        <v/>
      </c>
      <c r="BA407" s="120" t="str">
        <f t="shared" si="151"/>
        <v/>
      </c>
      <c r="BB407" s="120" t="str">
        <f t="shared" si="152"/>
        <v/>
      </c>
      <c r="BC407" s="120" t="str">
        <f t="shared" si="153"/>
        <v/>
      </c>
      <c r="BD407" s="120" t="str">
        <f t="shared" si="154"/>
        <v/>
      </c>
      <c r="BE407" s="129" t="str">
        <f t="shared" si="146"/>
        <v/>
      </c>
      <c r="BF407" s="120"/>
      <c r="BG407" s="129" t="str">
        <f>IFERROR(RANK(BE407,$BE$3:$BE$502,0)+COUNTIF($BE$3:BE407,BE407)-1, "")</f>
        <v/>
      </c>
    </row>
    <row r="408" spans="1:59" x14ac:dyDescent="0.25">
      <c r="A408" s="44">
        <v>406</v>
      </c>
      <c r="B408" s="32" t="str">
        <f>IF('Birding Tally List'!D415="", "", 'Birding Tally List'!D415)</f>
        <v/>
      </c>
      <c r="C408" s="45">
        <f>IF('Birding Tally List'!G415="", 0, 'Birding Tally List'!G415)</f>
        <v>0</v>
      </c>
      <c r="D408" s="46">
        <f>IF('Birding Tally List'!H415="", 0, 'Birding Tally List'!H415)</f>
        <v>0</v>
      </c>
      <c r="E408" s="46">
        <f>IF('Birding Tally List'!I415="", 0, 'Birding Tally List'!I415)</f>
        <v>0</v>
      </c>
      <c r="F408" s="46">
        <f>IF('Birding Tally List'!J415="", 0, 'Birding Tally List'!J415)</f>
        <v>0</v>
      </c>
      <c r="G408" s="46">
        <f>IF('Birding Tally List'!K415="", 0, 'Birding Tally List'!K415)</f>
        <v>0</v>
      </c>
      <c r="H408" s="46">
        <f>IF('Birding Tally List'!L415="", 0, 'Birding Tally List'!L415)</f>
        <v>0</v>
      </c>
      <c r="I408" s="47">
        <f>IF('Birding Tally List'!M415="", 0, 'Birding Tally List'!M415)</f>
        <v>0</v>
      </c>
      <c r="J408" s="48">
        <f t="shared" si="137"/>
        <v>0</v>
      </c>
      <c r="L408" s="49" t="str">
        <f t="shared" si="138"/>
        <v/>
      </c>
      <c r="M408" s="48">
        <f t="shared" si="139"/>
        <v>0</v>
      </c>
      <c r="W408" s="52" t="str">
        <f t="shared" si="140"/>
        <v/>
      </c>
      <c r="X408" s="53" t="str">
        <f t="shared" si="136"/>
        <v/>
      </c>
      <c r="Z408" s="54">
        <f>RANK(M408,$M$3:$M$502,0)+COUNTIF($M$3:M408,M408)-1</f>
        <v>406</v>
      </c>
      <c r="AA408" s="44">
        <v>406</v>
      </c>
      <c r="AB408" s="44">
        <f t="shared" si="141"/>
        <v>406</v>
      </c>
      <c r="AC408" s="44" t="str">
        <f t="shared" si="142"/>
        <v/>
      </c>
      <c r="AD408" s="44"/>
      <c r="AE408" s="44" t="str">
        <f t="shared" si="143"/>
        <v/>
      </c>
      <c r="AF408" s="44" t="str">
        <f t="shared" si="144"/>
        <v/>
      </c>
      <c r="AH408" s="44" t="str">
        <f t="shared" si="147"/>
        <v/>
      </c>
      <c r="AJ408" s="44" t="str">
        <f>IF('Birding Tally List'!E415="", "", 'Birding Tally List'!E415)</f>
        <v/>
      </c>
      <c r="AV408" s="93" t="str">
        <f>IF('Birding Tally List'!F415="", "", 'Birding Tally List'!F415)</f>
        <v/>
      </c>
      <c r="AW408" s="93" t="str">
        <f t="shared" si="145"/>
        <v/>
      </c>
      <c r="AX408" s="119" t="str">
        <f t="shared" si="148"/>
        <v/>
      </c>
      <c r="AY408" s="120" t="str">
        <f t="shared" si="149"/>
        <v/>
      </c>
      <c r="AZ408" s="120" t="str">
        <f t="shared" si="150"/>
        <v/>
      </c>
      <c r="BA408" s="120" t="str">
        <f t="shared" si="151"/>
        <v/>
      </c>
      <c r="BB408" s="120" t="str">
        <f t="shared" si="152"/>
        <v/>
      </c>
      <c r="BC408" s="120" t="str">
        <f t="shared" si="153"/>
        <v/>
      </c>
      <c r="BD408" s="120" t="str">
        <f t="shared" si="154"/>
        <v/>
      </c>
      <c r="BE408" s="129" t="str">
        <f t="shared" si="146"/>
        <v/>
      </c>
      <c r="BF408" s="120"/>
      <c r="BG408" s="129" t="str">
        <f>IFERROR(RANK(BE408,$BE$3:$BE$502,0)+COUNTIF($BE$3:BE408,BE408)-1, "")</f>
        <v/>
      </c>
    </row>
    <row r="409" spans="1:59" x14ac:dyDescent="0.25">
      <c r="A409" s="44">
        <v>407</v>
      </c>
      <c r="B409" s="32" t="str">
        <f>IF('Birding Tally List'!D416="", "", 'Birding Tally List'!D416)</f>
        <v/>
      </c>
      <c r="C409" s="45">
        <f>IF('Birding Tally List'!G416="", 0, 'Birding Tally List'!G416)</f>
        <v>0</v>
      </c>
      <c r="D409" s="46">
        <f>IF('Birding Tally List'!H416="", 0, 'Birding Tally List'!H416)</f>
        <v>0</v>
      </c>
      <c r="E409" s="46">
        <f>IF('Birding Tally List'!I416="", 0, 'Birding Tally List'!I416)</f>
        <v>0</v>
      </c>
      <c r="F409" s="46">
        <f>IF('Birding Tally List'!J416="", 0, 'Birding Tally List'!J416)</f>
        <v>0</v>
      </c>
      <c r="G409" s="46">
        <f>IF('Birding Tally List'!K416="", 0, 'Birding Tally List'!K416)</f>
        <v>0</v>
      </c>
      <c r="H409" s="46">
        <f>IF('Birding Tally List'!L416="", 0, 'Birding Tally List'!L416)</f>
        <v>0</v>
      </c>
      <c r="I409" s="47">
        <f>IF('Birding Tally List'!M416="", 0, 'Birding Tally List'!M416)</f>
        <v>0</v>
      </c>
      <c r="J409" s="48">
        <f t="shared" si="137"/>
        <v>0</v>
      </c>
      <c r="L409" s="49" t="str">
        <f t="shared" si="138"/>
        <v/>
      </c>
      <c r="M409" s="48">
        <f t="shared" si="139"/>
        <v>0</v>
      </c>
      <c r="W409" s="52" t="str">
        <f t="shared" si="140"/>
        <v/>
      </c>
      <c r="X409" s="53" t="str">
        <f t="shared" si="136"/>
        <v/>
      </c>
      <c r="Z409" s="54">
        <f>RANK(M409,$M$3:$M$502,0)+COUNTIF($M$3:M409,M409)-1</f>
        <v>407</v>
      </c>
      <c r="AA409" s="44">
        <v>407</v>
      </c>
      <c r="AB409" s="44">
        <f t="shared" si="141"/>
        <v>407</v>
      </c>
      <c r="AC409" s="44" t="str">
        <f t="shared" si="142"/>
        <v/>
      </c>
      <c r="AD409" s="44"/>
      <c r="AE409" s="44" t="str">
        <f t="shared" si="143"/>
        <v/>
      </c>
      <c r="AF409" s="44" t="str">
        <f t="shared" si="144"/>
        <v/>
      </c>
      <c r="AH409" s="44" t="str">
        <f t="shared" si="147"/>
        <v/>
      </c>
      <c r="AJ409" s="44" t="str">
        <f>IF('Birding Tally List'!E416="", "", 'Birding Tally List'!E416)</f>
        <v/>
      </c>
      <c r="AV409" s="93" t="str">
        <f>IF('Birding Tally List'!F416="", "", 'Birding Tally List'!F416)</f>
        <v/>
      </c>
      <c r="AW409" s="93" t="str">
        <f t="shared" si="145"/>
        <v/>
      </c>
      <c r="AX409" s="119" t="str">
        <f t="shared" si="148"/>
        <v/>
      </c>
      <c r="AY409" s="120" t="str">
        <f t="shared" si="149"/>
        <v/>
      </c>
      <c r="AZ409" s="120" t="str">
        <f t="shared" si="150"/>
        <v/>
      </c>
      <c r="BA409" s="120" t="str">
        <f t="shared" si="151"/>
        <v/>
      </c>
      <c r="BB409" s="120" t="str">
        <f t="shared" si="152"/>
        <v/>
      </c>
      <c r="BC409" s="120" t="str">
        <f t="shared" si="153"/>
        <v/>
      </c>
      <c r="BD409" s="120" t="str">
        <f t="shared" si="154"/>
        <v/>
      </c>
      <c r="BE409" s="129" t="str">
        <f t="shared" si="146"/>
        <v/>
      </c>
      <c r="BF409" s="120"/>
      <c r="BG409" s="129" t="str">
        <f>IFERROR(RANK(BE409,$BE$3:$BE$502,0)+COUNTIF($BE$3:BE409,BE409)-1, "")</f>
        <v/>
      </c>
    </row>
    <row r="410" spans="1:59" x14ac:dyDescent="0.25">
      <c r="A410" s="44">
        <v>408</v>
      </c>
      <c r="B410" s="32" t="str">
        <f>IF('Birding Tally List'!D417="", "", 'Birding Tally List'!D417)</f>
        <v/>
      </c>
      <c r="C410" s="45">
        <f>IF('Birding Tally List'!G417="", 0, 'Birding Tally List'!G417)</f>
        <v>0</v>
      </c>
      <c r="D410" s="46">
        <f>IF('Birding Tally List'!H417="", 0, 'Birding Tally List'!H417)</f>
        <v>0</v>
      </c>
      <c r="E410" s="46">
        <f>IF('Birding Tally List'!I417="", 0, 'Birding Tally List'!I417)</f>
        <v>0</v>
      </c>
      <c r="F410" s="46">
        <f>IF('Birding Tally List'!J417="", 0, 'Birding Tally List'!J417)</f>
        <v>0</v>
      </c>
      <c r="G410" s="46">
        <f>IF('Birding Tally List'!K417="", 0, 'Birding Tally List'!K417)</f>
        <v>0</v>
      </c>
      <c r="H410" s="46">
        <f>IF('Birding Tally List'!L417="", 0, 'Birding Tally List'!L417)</f>
        <v>0</v>
      </c>
      <c r="I410" s="47">
        <f>IF('Birding Tally List'!M417="", 0, 'Birding Tally List'!M417)</f>
        <v>0</v>
      </c>
      <c r="J410" s="48">
        <f t="shared" si="137"/>
        <v>0</v>
      </c>
      <c r="L410" s="49" t="str">
        <f t="shared" si="138"/>
        <v/>
      </c>
      <c r="M410" s="48">
        <f t="shared" si="139"/>
        <v>0</v>
      </c>
      <c r="W410" s="52" t="str">
        <f t="shared" si="140"/>
        <v/>
      </c>
      <c r="X410" s="53" t="str">
        <f t="shared" si="136"/>
        <v/>
      </c>
      <c r="Z410" s="54">
        <f>RANK(M410,$M$3:$M$502,0)+COUNTIF($M$3:M410,M410)-1</f>
        <v>408</v>
      </c>
      <c r="AA410" s="44">
        <v>408</v>
      </c>
      <c r="AB410" s="44">
        <f t="shared" si="141"/>
        <v>408</v>
      </c>
      <c r="AC410" s="44" t="str">
        <f t="shared" si="142"/>
        <v/>
      </c>
      <c r="AD410" s="44"/>
      <c r="AE410" s="44" t="str">
        <f t="shared" si="143"/>
        <v/>
      </c>
      <c r="AF410" s="44" t="str">
        <f t="shared" si="144"/>
        <v/>
      </c>
      <c r="AH410" s="44" t="str">
        <f t="shared" si="147"/>
        <v/>
      </c>
      <c r="AJ410" s="44" t="str">
        <f>IF('Birding Tally List'!E417="", "", 'Birding Tally List'!E417)</f>
        <v/>
      </c>
      <c r="AV410" s="93" t="str">
        <f>IF('Birding Tally List'!F417="", "", 'Birding Tally List'!F417)</f>
        <v/>
      </c>
      <c r="AW410" s="93" t="str">
        <f t="shared" si="145"/>
        <v/>
      </c>
      <c r="AX410" s="119" t="str">
        <f t="shared" si="148"/>
        <v/>
      </c>
      <c r="AY410" s="120" t="str">
        <f t="shared" si="149"/>
        <v/>
      </c>
      <c r="AZ410" s="120" t="str">
        <f t="shared" si="150"/>
        <v/>
      </c>
      <c r="BA410" s="120" t="str">
        <f t="shared" si="151"/>
        <v/>
      </c>
      <c r="BB410" s="120" t="str">
        <f t="shared" si="152"/>
        <v/>
      </c>
      <c r="BC410" s="120" t="str">
        <f t="shared" si="153"/>
        <v/>
      </c>
      <c r="BD410" s="120" t="str">
        <f t="shared" si="154"/>
        <v/>
      </c>
      <c r="BE410" s="129" t="str">
        <f t="shared" si="146"/>
        <v/>
      </c>
      <c r="BF410" s="120"/>
      <c r="BG410" s="129" t="str">
        <f>IFERROR(RANK(BE410,$BE$3:$BE$502,0)+COUNTIF($BE$3:BE410,BE410)-1, "")</f>
        <v/>
      </c>
    </row>
    <row r="411" spans="1:59" x14ac:dyDescent="0.25">
      <c r="A411" s="44">
        <v>409</v>
      </c>
      <c r="B411" s="32" t="str">
        <f>IF('Birding Tally List'!D418="", "", 'Birding Tally List'!D418)</f>
        <v/>
      </c>
      <c r="C411" s="45">
        <f>IF('Birding Tally List'!G418="", 0, 'Birding Tally List'!G418)</f>
        <v>0</v>
      </c>
      <c r="D411" s="46">
        <f>IF('Birding Tally List'!H418="", 0, 'Birding Tally List'!H418)</f>
        <v>0</v>
      </c>
      <c r="E411" s="46">
        <f>IF('Birding Tally List'!I418="", 0, 'Birding Tally List'!I418)</f>
        <v>0</v>
      </c>
      <c r="F411" s="46">
        <f>IF('Birding Tally List'!J418="", 0, 'Birding Tally List'!J418)</f>
        <v>0</v>
      </c>
      <c r="G411" s="46">
        <f>IF('Birding Tally List'!K418="", 0, 'Birding Tally List'!K418)</f>
        <v>0</v>
      </c>
      <c r="H411" s="46">
        <f>IF('Birding Tally List'!L418="", 0, 'Birding Tally List'!L418)</f>
        <v>0</v>
      </c>
      <c r="I411" s="47">
        <f>IF('Birding Tally List'!M418="", 0, 'Birding Tally List'!M418)</f>
        <v>0</v>
      </c>
      <c r="J411" s="48">
        <f t="shared" si="137"/>
        <v>0</v>
      </c>
      <c r="L411" s="49" t="str">
        <f t="shared" si="138"/>
        <v/>
      </c>
      <c r="M411" s="48">
        <f t="shared" si="139"/>
        <v>0</v>
      </c>
      <c r="W411" s="52" t="str">
        <f t="shared" si="140"/>
        <v/>
      </c>
      <c r="X411" s="53" t="str">
        <f t="shared" si="136"/>
        <v/>
      </c>
      <c r="Z411" s="54">
        <f>RANK(M411,$M$3:$M$502,0)+COUNTIF($M$3:M411,M411)-1</f>
        <v>409</v>
      </c>
      <c r="AA411" s="44">
        <v>409</v>
      </c>
      <c r="AB411" s="44">
        <f t="shared" si="141"/>
        <v>409</v>
      </c>
      <c r="AC411" s="44" t="str">
        <f t="shared" si="142"/>
        <v/>
      </c>
      <c r="AD411" s="44"/>
      <c r="AE411" s="44" t="str">
        <f t="shared" si="143"/>
        <v/>
      </c>
      <c r="AF411" s="44" t="str">
        <f t="shared" si="144"/>
        <v/>
      </c>
      <c r="AH411" s="44" t="str">
        <f t="shared" si="147"/>
        <v/>
      </c>
      <c r="AJ411" s="44" t="str">
        <f>IF('Birding Tally List'!E418="", "", 'Birding Tally List'!E418)</f>
        <v/>
      </c>
      <c r="AV411" s="93" t="str">
        <f>IF('Birding Tally List'!F418="", "", 'Birding Tally List'!F418)</f>
        <v/>
      </c>
      <c r="AW411" s="93" t="str">
        <f t="shared" si="145"/>
        <v/>
      </c>
      <c r="AX411" s="119" t="str">
        <f t="shared" si="148"/>
        <v/>
      </c>
      <c r="AY411" s="120" t="str">
        <f t="shared" si="149"/>
        <v/>
      </c>
      <c r="AZ411" s="120" t="str">
        <f t="shared" si="150"/>
        <v/>
      </c>
      <c r="BA411" s="120" t="str">
        <f t="shared" si="151"/>
        <v/>
      </c>
      <c r="BB411" s="120" t="str">
        <f t="shared" si="152"/>
        <v/>
      </c>
      <c r="BC411" s="120" t="str">
        <f t="shared" si="153"/>
        <v/>
      </c>
      <c r="BD411" s="120" t="str">
        <f t="shared" si="154"/>
        <v/>
      </c>
      <c r="BE411" s="129" t="str">
        <f t="shared" si="146"/>
        <v/>
      </c>
      <c r="BF411" s="120"/>
      <c r="BG411" s="129" t="str">
        <f>IFERROR(RANK(BE411,$BE$3:$BE$502,0)+COUNTIF($BE$3:BE411,BE411)-1, "")</f>
        <v/>
      </c>
    </row>
    <row r="412" spans="1:59" x14ac:dyDescent="0.25">
      <c r="A412" s="44">
        <v>410</v>
      </c>
      <c r="B412" s="32" t="str">
        <f>IF('Birding Tally List'!D419="", "", 'Birding Tally List'!D419)</f>
        <v/>
      </c>
      <c r="C412" s="45">
        <f>IF('Birding Tally List'!G419="", 0, 'Birding Tally List'!G419)</f>
        <v>0</v>
      </c>
      <c r="D412" s="46">
        <f>IF('Birding Tally List'!H419="", 0, 'Birding Tally List'!H419)</f>
        <v>0</v>
      </c>
      <c r="E412" s="46">
        <f>IF('Birding Tally List'!I419="", 0, 'Birding Tally List'!I419)</f>
        <v>0</v>
      </c>
      <c r="F412" s="46">
        <f>IF('Birding Tally List'!J419="", 0, 'Birding Tally List'!J419)</f>
        <v>0</v>
      </c>
      <c r="G412" s="46">
        <f>IF('Birding Tally List'!K419="", 0, 'Birding Tally List'!K419)</f>
        <v>0</v>
      </c>
      <c r="H412" s="46">
        <f>IF('Birding Tally List'!L419="", 0, 'Birding Tally List'!L419)</f>
        <v>0</v>
      </c>
      <c r="I412" s="47">
        <f>IF('Birding Tally List'!M419="", 0, 'Birding Tally List'!M419)</f>
        <v>0</v>
      </c>
      <c r="J412" s="48">
        <f t="shared" si="137"/>
        <v>0</v>
      </c>
      <c r="L412" s="49" t="str">
        <f t="shared" si="138"/>
        <v/>
      </c>
      <c r="M412" s="48">
        <f t="shared" si="139"/>
        <v>0</v>
      </c>
      <c r="W412" s="52" t="str">
        <f t="shared" si="140"/>
        <v/>
      </c>
      <c r="X412" s="53" t="str">
        <f t="shared" si="136"/>
        <v/>
      </c>
      <c r="Z412" s="54">
        <f>RANK(M412,$M$3:$M$502,0)+COUNTIF($M$3:M412,M412)-1</f>
        <v>410</v>
      </c>
      <c r="AA412" s="44">
        <v>410</v>
      </c>
      <c r="AB412" s="44">
        <f t="shared" si="141"/>
        <v>410</v>
      </c>
      <c r="AC412" s="44" t="str">
        <f t="shared" si="142"/>
        <v/>
      </c>
      <c r="AD412" s="44"/>
      <c r="AE412" s="44" t="str">
        <f t="shared" si="143"/>
        <v/>
      </c>
      <c r="AF412" s="44" t="str">
        <f t="shared" si="144"/>
        <v/>
      </c>
      <c r="AH412" s="44" t="str">
        <f t="shared" si="147"/>
        <v/>
      </c>
      <c r="AJ412" s="44" t="str">
        <f>IF('Birding Tally List'!E419="", "", 'Birding Tally List'!E419)</f>
        <v/>
      </c>
      <c r="AV412" s="93" t="str">
        <f>IF('Birding Tally List'!F419="", "", 'Birding Tally List'!F419)</f>
        <v/>
      </c>
      <c r="AW412" s="93" t="str">
        <f t="shared" si="145"/>
        <v/>
      </c>
      <c r="AX412" s="119" t="str">
        <f t="shared" si="148"/>
        <v/>
      </c>
      <c r="AY412" s="120" t="str">
        <f t="shared" si="149"/>
        <v/>
      </c>
      <c r="AZ412" s="120" t="str">
        <f t="shared" si="150"/>
        <v/>
      </c>
      <c r="BA412" s="120" t="str">
        <f t="shared" si="151"/>
        <v/>
      </c>
      <c r="BB412" s="120" t="str">
        <f t="shared" si="152"/>
        <v/>
      </c>
      <c r="BC412" s="120" t="str">
        <f t="shared" si="153"/>
        <v/>
      </c>
      <c r="BD412" s="120" t="str">
        <f t="shared" si="154"/>
        <v/>
      </c>
      <c r="BE412" s="129" t="str">
        <f t="shared" si="146"/>
        <v/>
      </c>
      <c r="BF412" s="120"/>
      <c r="BG412" s="129" t="str">
        <f>IFERROR(RANK(BE412,$BE$3:$BE$502,0)+COUNTIF($BE$3:BE412,BE412)-1, "")</f>
        <v/>
      </c>
    </row>
    <row r="413" spans="1:59" x14ac:dyDescent="0.25">
      <c r="A413" s="44">
        <v>411</v>
      </c>
      <c r="B413" s="32" t="str">
        <f>IF('Birding Tally List'!D420="", "", 'Birding Tally List'!D420)</f>
        <v/>
      </c>
      <c r="C413" s="45">
        <f>IF('Birding Tally List'!G420="", 0, 'Birding Tally List'!G420)</f>
        <v>0</v>
      </c>
      <c r="D413" s="46">
        <f>IF('Birding Tally List'!H420="", 0, 'Birding Tally List'!H420)</f>
        <v>0</v>
      </c>
      <c r="E413" s="46">
        <f>IF('Birding Tally List'!I420="", 0, 'Birding Tally List'!I420)</f>
        <v>0</v>
      </c>
      <c r="F413" s="46">
        <f>IF('Birding Tally List'!J420="", 0, 'Birding Tally List'!J420)</f>
        <v>0</v>
      </c>
      <c r="G413" s="46">
        <f>IF('Birding Tally List'!K420="", 0, 'Birding Tally List'!K420)</f>
        <v>0</v>
      </c>
      <c r="H413" s="46">
        <f>IF('Birding Tally List'!L420="", 0, 'Birding Tally List'!L420)</f>
        <v>0</v>
      </c>
      <c r="I413" s="47">
        <f>IF('Birding Tally List'!M420="", 0, 'Birding Tally List'!M420)</f>
        <v>0</v>
      </c>
      <c r="J413" s="48">
        <f t="shared" si="137"/>
        <v>0</v>
      </c>
      <c r="L413" s="49" t="str">
        <f t="shared" si="138"/>
        <v/>
      </c>
      <c r="M413" s="48">
        <f t="shared" si="139"/>
        <v>0</v>
      </c>
      <c r="W413" s="52" t="str">
        <f t="shared" si="140"/>
        <v/>
      </c>
      <c r="X413" s="53" t="str">
        <f t="shared" si="136"/>
        <v/>
      </c>
      <c r="Z413" s="54">
        <f>RANK(M413,$M$3:$M$502,0)+COUNTIF($M$3:M413,M413)-1</f>
        <v>411</v>
      </c>
      <c r="AA413" s="44">
        <v>411</v>
      </c>
      <c r="AB413" s="44">
        <f t="shared" si="141"/>
        <v>411</v>
      </c>
      <c r="AC413" s="44" t="str">
        <f t="shared" si="142"/>
        <v/>
      </c>
      <c r="AD413" s="44"/>
      <c r="AE413" s="44" t="str">
        <f t="shared" si="143"/>
        <v/>
      </c>
      <c r="AF413" s="44" t="str">
        <f t="shared" si="144"/>
        <v/>
      </c>
      <c r="AH413" s="44" t="str">
        <f t="shared" si="147"/>
        <v/>
      </c>
      <c r="AJ413" s="44" t="str">
        <f>IF('Birding Tally List'!E420="", "", 'Birding Tally List'!E420)</f>
        <v/>
      </c>
      <c r="AV413" s="93" t="str">
        <f>IF('Birding Tally List'!F420="", "", 'Birding Tally List'!F420)</f>
        <v/>
      </c>
      <c r="AW413" s="93" t="str">
        <f t="shared" si="145"/>
        <v/>
      </c>
      <c r="AX413" s="119" t="str">
        <f t="shared" si="148"/>
        <v/>
      </c>
      <c r="AY413" s="120" t="str">
        <f t="shared" si="149"/>
        <v/>
      </c>
      <c r="AZ413" s="120" t="str">
        <f t="shared" si="150"/>
        <v/>
      </c>
      <c r="BA413" s="120" t="str">
        <f t="shared" si="151"/>
        <v/>
      </c>
      <c r="BB413" s="120" t="str">
        <f t="shared" si="152"/>
        <v/>
      </c>
      <c r="BC413" s="120" t="str">
        <f t="shared" si="153"/>
        <v/>
      </c>
      <c r="BD413" s="120" t="str">
        <f t="shared" si="154"/>
        <v/>
      </c>
      <c r="BE413" s="129" t="str">
        <f t="shared" si="146"/>
        <v/>
      </c>
      <c r="BF413" s="120"/>
      <c r="BG413" s="129" t="str">
        <f>IFERROR(RANK(BE413,$BE$3:$BE$502,0)+COUNTIF($BE$3:BE413,BE413)-1, "")</f>
        <v/>
      </c>
    </row>
    <row r="414" spans="1:59" x14ac:dyDescent="0.25">
      <c r="A414" s="44">
        <v>412</v>
      </c>
      <c r="B414" s="32" t="str">
        <f>IF('Birding Tally List'!D421="", "", 'Birding Tally List'!D421)</f>
        <v/>
      </c>
      <c r="C414" s="45">
        <f>IF('Birding Tally List'!G421="", 0, 'Birding Tally List'!G421)</f>
        <v>0</v>
      </c>
      <c r="D414" s="46">
        <f>IF('Birding Tally List'!H421="", 0, 'Birding Tally List'!H421)</f>
        <v>0</v>
      </c>
      <c r="E414" s="46">
        <f>IF('Birding Tally List'!I421="", 0, 'Birding Tally List'!I421)</f>
        <v>0</v>
      </c>
      <c r="F414" s="46">
        <f>IF('Birding Tally List'!J421="", 0, 'Birding Tally List'!J421)</f>
        <v>0</v>
      </c>
      <c r="G414" s="46">
        <f>IF('Birding Tally List'!K421="", 0, 'Birding Tally List'!K421)</f>
        <v>0</v>
      </c>
      <c r="H414" s="46">
        <f>IF('Birding Tally List'!L421="", 0, 'Birding Tally List'!L421)</f>
        <v>0</v>
      </c>
      <c r="I414" s="47">
        <f>IF('Birding Tally List'!M421="", 0, 'Birding Tally List'!M421)</f>
        <v>0</v>
      </c>
      <c r="J414" s="48">
        <f t="shared" si="137"/>
        <v>0</v>
      </c>
      <c r="L414" s="49" t="str">
        <f t="shared" si="138"/>
        <v/>
      </c>
      <c r="M414" s="48">
        <f t="shared" si="139"/>
        <v>0</v>
      </c>
      <c r="W414" s="52" t="str">
        <f t="shared" si="140"/>
        <v/>
      </c>
      <c r="X414" s="53" t="str">
        <f t="shared" si="136"/>
        <v/>
      </c>
      <c r="Z414" s="54">
        <f>RANK(M414,$M$3:$M$502,0)+COUNTIF($M$3:M414,M414)-1</f>
        <v>412</v>
      </c>
      <c r="AA414" s="44">
        <v>412</v>
      </c>
      <c r="AB414" s="44">
        <f t="shared" si="141"/>
        <v>412</v>
      </c>
      <c r="AC414" s="44" t="str">
        <f t="shared" si="142"/>
        <v/>
      </c>
      <c r="AD414" s="44"/>
      <c r="AE414" s="44" t="str">
        <f t="shared" si="143"/>
        <v/>
      </c>
      <c r="AF414" s="44" t="str">
        <f t="shared" si="144"/>
        <v/>
      </c>
      <c r="AH414" s="44" t="str">
        <f t="shared" si="147"/>
        <v/>
      </c>
      <c r="AJ414" s="44" t="str">
        <f>IF('Birding Tally List'!E421="", "", 'Birding Tally List'!E421)</f>
        <v/>
      </c>
      <c r="AV414" s="93" t="str">
        <f>IF('Birding Tally List'!F421="", "", 'Birding Tally List'!F421)</f>
        <v/>
      </c>
      <c r="AW414" s="93" t="str">
        <f t="shared" si="145"/>
        <v/>
      </c>
      <c r="AX414" s="119" t="str">
        <f t="shared" si="148"/>
        <v/>
      </c>
      <c r="AY414" s="120" t="str">
        <f t="shared" si="149"/>
        <v/>
      </c>
      <c r="AZ414" s="120" t="str">
        <f t="shared" si="150"/>
        <v/>
      </c>
      <c r="BA414" s="120" t="str">
        <f t="shared" si="151"/>
        <v/>
      </c>
      <c r="BB414" s="120" t="str">
        <f t="shared" si="152"/>
        <v/>
      </c>
      <c r="BC414" s="120" t="str">
        <f t="shared" si="153"/>
        <v/>
      </c>
      <c r="BD414" s="120" t="str">
        <f t="shared" si="154"/>
        <v/>
      </c>
      <c r="BE414" s="129" t="str">
        <f t="shared" si="146"/>
        <v/>
      </c>
      <c r="BF414" s="120"/>
      <c r="BG414" s="129" t="str">
        <f>IFERROR(RANK(BE414,$BE$3:$BE$502,0)+COUNTIF($BE$3:BE414,BE414)-1, "")</f>
        <v/>
      </c>
    </row>
    <row r="415" spans="1:59" x14ac:dyDescent="0.25">
      <c r="A415" s="44">
        <v>413</v>
      </c>
      <c r="B415" s="32" t="str">
        <f>IF('Birding Tally List'!D422="", "", 'Birding Tally List'!D422)</f>
        <v/>
      </c>
      <c r="C415" s="45">
        <f>IF('Birding Tally List'!G422="", 0, 'Birding Tally List'!G422)</f>
        <v>0</v>
      </c>
      <c r="D415" s="46">
        <f>IF('Birding Tally List'!H422="", 0, 'Birding Tally List'!H422)</f>
        <v>0</v>
      </c>
      <c r="E415" s="46">
        <f>IF('Birding Tally List'!I422="", 0, 'Birding Tally List'!I422)</f>
        <v>0</v>
      </c>
      <c r="F415" s="46">
        <f>IF('Birding Tally List'!J422="", 0, 'Birding Tally List'!J422)</f>
        <v>0</v>
      </c>
      <c r="G415" s="46">
        <f>IF('Birding Tally List'!K422="", 0, 'Birding Tally List'!K422)</f>
        <v>0</v>
      </c>
      <c r="H415" s="46">
        <f>IF('Birding Tally List'!L422="", 0, 'Birding Tally List'!L422)</f>
        <v>0</v>
      </c>
      <c r="I415" s="47">
        <f>IF('Birding Tally List'!M422="", 0, 'Birding Tally List'!M422)</f>
        <v>0</v>
      </c>
      <c r="J415" s="48">
        <f t="shared" si="137"/>
        <v>0</v>
      </c>
      <c r="L415" s="49" t="str">
        <f t="shared" si="138"/>
        <v/>
      </c>
      <c r="M415" s="48">
        <f t="shared" si="139"/>
        <v>0</v>
      </c>
      <c r="W415" s="52" t="str">
        <f t="shared" si="140"/>
        <v/>
      </c>
      <c r="X415" s="53" t="str">
        <f t="shared" si="136"/>
        <v/>
      </c>
      <c r="Z415" s="54">
        <f>RANK(M415,$M$3:$M$502,0)+COUNTIF($M$3:M415,M415)-1</f>
        <v>413</v>
      </c>
      <c r="AA415" s="44">
        <v>413</v>
      </c>
      <c r="AB415" s="44">
        <f t="shared" si="141"/>
        <v>413</v>
      </c>
      <c r="AC415" s="44" t="str">
        <f t="shared" si="142"/>
        <v/>
      </c>
      <c r="AD415" s="44"/>
      <c r="AE415" s="44" t="str">
        <f t="shared" si="143"/>
        <v/>
      </c>
      <c r="AF415" s="44" t="str">
        <f t="shared" si="144"/>
        <v/>
      </c>
      <c r="AH415" s="44" t="str">
        <f t="shared" si="147"/>
        <v/>
      </c>
      <c r="AJ415" s="44" t="str">
        <f>IF('Birding Tally List'!E422="", "", 'Birding Tally List'!E422)</f>
        <v/>
      </c>
      <c r="AV415" s="93" t="str">
        <f>IF('Birding Tally List'!F422="", "", 'Birding Tally List'!F422)</f>
        <v/>
      </c>
      <c r="AW415" s="93" t="str">
        <f t="shared" si="145"/>
        <v/>
      </c>
      <c r="AX415" s="119" t="str">
        <f t="shared" si="148"/>
        <v/>
      </c>
      <c r="AY415" s="120" t="str">
        <f t="shared" si="149"/>
        <v/>
      </c>
      <c r="AZ415" s="120" t="str">
        <f t="shared" si="150"/>
        <v/>
      </c>
      <c r="BA415" s="120" t="str">
        <f t="shared" si="151"/>
        <v/>
      </c>
      <c r="BB415" s="120" t="str">
        <f t="shared" si="152"/>
        <v/>
      </c>
      <c r="BC415" s="120" t="str">
        <f t="shared" si="153"/>
        <v/>
      </c>
      <c r="BD415" s="120" t="str">
        <f t="shared" si="154"/>
        <v/>
      </c>
      <c r="BE415" s="129" t="str">
        <f t="shared" si="146"/>
        <v/>
      </c>
      <c r="BF415" s="120"/>
      <c r="BG415" s="129" t="str">
        <f>IFERROR(RANK(BE415,$BE$3:$BE$502,0)+COUNTIF($BE$3:BE415,BE415)-1, "")</f>
        <v/>
      </c>
    </row>
    <row r="416" spans="1:59" x14ac:dyDescent="0.25">
      <c r="A416" s="44">
        <v>414</v>
      </c>
      <c r="B416" s="32" t="str">
        <f>IF('Birding Tally List'!D423="", "", 'Birding Tally List'!D423)</f>
        <v/>
      </c>
      <c r="C416" s="45">
        <f>IF('Birding Tally List'!G423="", 0, 'Birding Tally List'!G423)</f>
        <v>0</v>
      </c>
      <c r="D416" s="46">
        <f>IF('Birding Tally List'!H423="", 0, 'Birding Tally List'!H423)</f>
        <v>0</v>
      </c>
      <c r="E416" s="46">
        <f>IF('Birding Tally List'!I423="", 0, 'Birding Tally List'!I423)</f>
        <v>0</v>
      </c>
      <c r="F416" s="46">
        <f>IF('Birding Tally List'!J423="", 0, 'Birding Tally List'!J423)</f>
        <v>0</v>
      </c>
      <c r="G416" s="46">
        <f>IF('Birding Tally List'!K423="", 0, 'Birding Tally List'!K423)</f>
        <v>0</v>
      </c>
      <c r="H416" s="46">
        <f>IF('Birding Tally List'!L423="", 0, 'Birding Tally List'!L423)</f>
        <v>0</v>
      </c>
      <c r="I416" s="47">
        <f>IF('Birding Tally List'!M423="", 0, 'Birding Tally List'!M423)</f>
        <v>0</v>
      </c>
      <c r="J416" s="48">
        <f t="shared" si="137"/>
        <v>0</v>
      </c>
      <c r="L416" s="49" t="str">
        <f t="shared" si="138"/>
        <v/>
      </c>
      <c r="M416" s="48">
        <f t="shared" si="139"/>
        <v>0</v>
      </c>
      <c r="W416" s="52" t="str">
        <f t="shared" si="140"/>
        <v/>
      </c>
      <c r="X416" s="53" t="str">
        <f t="shared" si="136"/>
        <v/>
      </c>
      <c r="Z416" s="54">
        <f>RANK(M416,$M$3:$M$502,0)+COUNTIF($M$3:M416,M416)-1</f>
        <v>414</v>
      </c>
      <c r="AA416" s="44">
        <v>414</v>
      </c>
      <c r="AB416" s="44">
        <f t="shared" si="141"/>
        <v>414</v>
      </c>
      <c r="AC416" s="44" t="str">
        <f t="shared" si="142"/>
        <v/>
      </c>
      <c r="AD416" s="44"/>
      <c r="AE416" s="44" t="str">
        <f t="shared" si="143"/>
        <v/>
      </c>
      <c r="AF416" s="44" t="str">
        <f t="shared" si="144"/>
        <v/>
      </c>
      <c r="AH416" s="44" t="str">
        <f t="shared" si="147"/>
        <v/>
      </c>
      <c r="AJ416" s="44" t="str">
        <f>IF('Birding Tally List'!E423="", "", 'Birding Tally List'!E423)</f>
        <v/>
      </c>
      <c r="AV416" s="93" t="str">
        <f>IF('Birding Tally List'!F423="", "", 'Birding Tally List'!F423)</f>
        <v/>
      </c>
      <c r="AW416" s="93" t="str">
        <f t="shared" si="145"/>
        <v/>
      </c>
      <c r="AX416" s="119" t="str">
        <f t="shared" si="148"/>
        <v/>
      </c>
      <c r="AY416" s="120" t="str">
        <f t="shared" si="149"/>
        <v/>
      </c>
      <c r="AZ416" s="120" t="str">
        <f t="shared" si="150"/>
        <v/>
      </c>
      <c r="BA416" s="120" t="str">
        <f t="shared" si="151"/>
        <v/>
      </c>
      <c r="BB416" s="120" t="str">
        <f t="shared" si="152"/>
        <v/>
      </c>
      <c r="BC416" s="120" t="str">
        <f t="shared" si="153"/>
        <v/>
      </c>
      <c r="BD416" s="120" t="str">
        <f t="shared" si="154"/>
        <v/>
      </c>
      <c r="BE416" s="129" t="str">
        <f t="shared" si="146"/>
        <v/>
      </c>
      <c r="BF416" s="120"/>
      <c r="BG416" s="129" t="str">
        <f>IFERROR(RANK(BE416,$BE$3:$BE$502,0)+COUNTIF($BE$3:BE416,BE416)-1, "")</f>
        <v/>
      </c>
    </row>
    <row r="417" spans="1:59" x14ac:dyDescent="0.25">
      <c r="A417" s="44">
        <v>415</v>
      </c>
      <c r="B417" s="32" t="str">
        <f>IF('Birding Tally List'!D424="", "", 'Birding Tally List'!D424)</f>
        <v/>
      </c>
      <c r="C417" s="45">
        <f>IF('Birding Tally List'!G424="", 0, 'Birding Tally List'!G424)</f>
        <v>0</v>
      </c>
      <c r="D417" s="46">
        <f>IF('Birding Tally List'!H424="", 0, 'Birding Tally List'!H424)</f>
        <v>0</v>
      </c>
      <c r="E417" s="46">
        <f>IF('Birding Tally List'!I424="", 0, 'Birding Tally List'!I424)</f>
        <v>0</v>
      </c>
      <c r="F417" s="46">
        <f>IF('Birding Tally List'!J424="", 0, 'Birding Tally List'!J424)</f>
        <v>0</v>
      </c>
      <c r="G417" s="46">
        <f>IF('Birding Tally List'!K424="", 0, 'Birding Tally List'!K424)</f>
        <v>0</v>
      </c>
      <c r="H417" s="46">
        <f>IF('Birding Tally List'!L424="", 0, 'Birding Tally List'!L424)</f>
        <v>0</v>
      </c>
      <c r="I417" s="47">
        <f>IF('Birding Tally List'!M424="", 0, 'Birding Tally List'!M424)</f>
        <v>0</v>
      </c>
      <c r="J417" s="48">
        <f t="shared" si="137"/>
        <v>0</v>
      </c>
      <c r="L417" s="49" t="str">
        <f t="shared" si="138"/>
        <v/>
      </c>
      <c r="M417" s="48">
        <f t="shared" si="139"/>
        <v>0</v>
      </c>
      <c r="W417" s="52" t="str">
        <f t="shared" si="140"/>
        <v/>
      </c>
      <c r="X417" s="53" t="str">
        <f t="shared" si="136"/>
        <v/>
      </c>
      <c r="Z417" s="54">
        <f>RANK(M417,$M$3:$M$502,0)+COUNTIF($M$3:M417,M417)-1</f>
        <v>415</v>
      </c>
      <c r="AA417" s="44">
        <v>415</v>
      </c>
      <c r="AB417" s="44">
        <f t="shared" si="141"/>
        <v>415</v>
      </c>
      <c r="AC417" s="44" t="str">
        <f t="shared" si="142"/>
        <v/>
      </c>
      <c r="AD417" s="44"/>
      <c r="AE417" s="44" t="str">
        <f t="shared" si="143"/>
        <v/>
      </c>
      <c r="AF417" s="44" t="str">
        <f t="shared" si="144"/>
        <v/>
      </c>
      <c r="AH417" s="44" t="str">
        <f t="shared" si="147"/>
        <v/>
      </c>
      <c r="AJ417" s="44" t="str">
        <f>IF('Birding Tally List'!E424="", "", 'Birding Tally List'!E424)</f>
        <v/>
      </c>
      <c r="AV417" s="93" t="str">
        <f>IF('Birding Tally List'!F424="", "", 'Birding Tally List'!F424)</f>
        <v/>
      </c>
      <c r="AW417" s="93" t="str">
        <f t="shared" si="145"/>
        <v/>
      </c>
      <c r="AX417" s="119" t="str">
        <f t="shared" si="148"/>
        <v/>
      </c>
      <c r="AY417" s="120" t="str">
        <f t="shared" si="149"/>
        <v/>
      </c>
      <c r="AZ417" s="120" t="str">
        <f t="shared" si="150"/>
        <v/>
      </c>
      <c r="BA417" s="120" t="str">
        <f t="shared" si="151"/>
        <v/>
      </c>
      <c r="BB417" s="120" t="str">
        <f t="shared" si="152"/>
        <v/>
      </c>
      <c r="BC417" s="120" t="str">
        <f t="shared" si="153"/>
        <v/>
      </c>
      <c r="BD417" s="120" t="str">
        <f t="shared" si="154"/>
        <v/>
      </c>
      <c r="BE417" s="129" t="str">
        <f t="shared" si="146"/>
        <v/>
      </c>
      <c r="BF417" s="120"/>
      <c r="BG417" s="129" t="str">
        <f>IFERROR(RANK(BE417,$BE$3:$BE$502,0)+COUNTIF($BE$3:BE417,BE417)-1, "")</f>
        <v/>
      </c>
    </row>
    <row r="418" spans="1:59" x14ac:dyDescent="0.25">
      <c r="A418" s="44">
        <v>416</v>
      </c>
      <c r="B418" s="32" t="str">
        <f>IF('Birding Tally List'!D425="", "", 'Birding Tally List'!D425)</f>
        <v/>
      </c>
      <c r="C418" s="45">
        <f>IF('Birding Tally List'!G425="", 0, 'Birding Tally List'!G425)</f>
        <v>0</v>
      </c>
      <c r="D418" s="46">
        <f>IF('Birding Tally List'!H425="", 0, 'Birding Tally List'!H425)</f>
        <v>0</v>
      </c>
      <c r="E418" s="46">
        <f>IF('Birding Tally List'!I425="", 0, 'Birding Tally List'!I425)</f>
        <v>0</v>
      </c>
      <c r="F418" s="46">
        <f>IF('Birding Tally List'!J425="", 0, 'Birding Tally List'!J425)</f>
        <v>0</v>
      </c>
      <c r="G418" s="46">
        <f>IF('Birding Tally List'!K425="", 0, 'Birding Tally List'!K425)</f>
        <v>0</v>
      </c>
      <c r="H418" s="46">
        <f>IF('Birding Tally List'!L425="", 0, 'Birding Tally List'!L425)</f>
        <v>0</v>
      </c>
      <c r="I418" s="47">
        <f>IF('Birding Tally List'!M425="", 0, 'Birding Tally List'!M425)</f>
        <v>0</v>
      </c>
      <c r="J418" s="48">
        <f t="shared" si="137"/>
        <v>0</v>
      </c>
      <c r="L418" s="49" t="str">
        <f t="shared" si="138"/>
        <v/>
      </c>
      <c r="M418" s="48">
        <f t="shared" si="139"/>
        <v>0</v>
      </c>
      <c r="W418" s="52" t="str">
        <f t="shared" si="140"/>
        <v/>
      </c>
      <c r="X418" s="53" t="str">
        <f t="shared" si="136"/>
        <v/>
      </c>
      <c r="Z418" s="54">
        <f>RANK(M418,$M$3:$M$502,0)+COUNTIF($M$3:M418,M418)-1</f>
        <v>416</v>
      </c>
      <c r="AA418" s="44">
        <v>416</v>
      </c>
      <c r="AB418" s="44">
        <f t="shared" si="141"/>
        <v>416</v>
      </c>
      <c r="AC418" s="44" t="str">
        <f t="shared" si="142"/>
        <v/>
      </c>
      <c r="AD418" s="44"/>
      <c r="AE418" s="44" t="str">
        <f t="shared" si="143"/>
        <v/>
      </c>
      <c r="AF418" s="44" t="str">
        <f t="shared" si="144"/>
        <v/>
      </c>
      <c r="AH418" s="44" t="str">
        <f t="shared" si="147"/>
        <v/>
      </c>
      <c r="AJ418" s="44" t="str">
        <f>IF('Birding Tally List'!E425="", "", 'Birding Tally List'!E425)</f>
        <v/>
      </c>
      <c r="AV418" s="93" t="str">
        <f>IF('Birding Tally List'!F425="", "", 'Birding Tally List'!F425)</f>
        <v/>
      </c>
      <c r="AW418" s="93" t="str">
        <f t="shared" si="145"/>
        <v/>
      </c>
      <c r="AX418" s="119" t="str">
        <f t="shared" si="148"/>
        <v/>
      </c>
      <c r="AY418" s="120" t="str">
        <f t="shared" si="149"/>
        <v/>
      </c>
      <c r="AZ418" s="120" t="str">
        <f t="shared" si="150"/>
        <v/>
      </c>
      <c r="BA418" s="120" t="str">
        <f t="shared" si="151"/>
        <v/>
      </c>
      <c r="BB418" s="120" t="str">
        <f t="shared" si="152"/>
        <v/>
      </c>
      <c r="BC418" s="120" t="str">
        <f t="shared" si="153"/>
        <v/>
      </c>
      <c r="BD418" s="120" t="str">
        <f t="shared" si="154"/>
        <v/>
      </c>
      <c r="BE418" s="129" t="str">
        <f t="shared" si="146"/>
        <v/>
      </c>
      <c r="BF418" s="120"/>
      <c r="BG418" s="129" t="str">
        <f>IFERROR(RANK(BE418,$BE$3:$BE$502,0)+COUNTIF($BE$3:BE418,BE418)-1, "")</f>
        <v/>
      </c>
    </row>
    <row r="419" spans="1:59" x14ac:dyDescent="0.25">
      <c r="A419" s="44">
        <v>417</v>
      </c>
      <c r="B419" s="32" t="str">
        <f>IF('Birding Tally List'!D426="", "", 'Birding Tally List'!D426)</f>
        <v/>
      </c>
      <c r="C419" s="45">
        <f>IF('Birding Tally List'!G426="", 0, 'Birding Tally List'!G426)</f>
        <v>0</v>
      </c>
      <c r="D419" s="46">
        <f>IF('Birding Tally List'!H426="", 0, 'Birding Tally List'!H426)</f>
        <v>0</v>
      </c>
      <c r="E419" s="46">
        <f>IF('Birding Tally List'!I426="", 0, 'Birding Tally List'!I426)</f>
        <v>0</v>
      </c>
      <c r="F419" s="46">
        <f>IF('Birding Tally List'!J426="", 0, 'Birding Tally List'!J426)</f>
        <v>0</v>
      </c>
      <c r="G419" s="46">
        <f>IF('Birding Tally List'!K426="", 0, 'Birding Tally List'!K426)</f>
        <v>0</v>
      </c>
      <c r="H419" s="46">
        <f>IF('Birding Tally List'!L426="", 0, 'Birding Tally List'!L426)</f>
        <v>0</v>
      </c>
      <c r="I419" s="47">
        <f>IF('Birding Tally List'!M426="", 0, 'Birding Tally List'!M426)</f>
        <v>0</v>
      </c>
      <c r="J419" s="48">
        <f t="shared" si="137"/>
        <v>0</v>
      </c>
      <c r="L419" s="49" t="str">
        <f t="shared" si="138"/>
        <v/>
      </c>
      <c r="M419" s="48">
        <f t="shared" si="139"/>
        <v>0</v>
      </c>
      <c r="W419" s="52" t="str">
        <f t="shared" si="140"/>
        <v/>
      </c>
      <c r="X419" s="53" t="str">
        <f t="shared" si="136"/>
        <v/>
      </c>
      <c r="Z419" s="54">
        <f>RANK(M419,$M$3:$M$502,0)+COUNTIF($M$3:M419,M419)-1</f>
        <v>417</v>
      </c>
      <c r="AA419" s="44">
        <v>417</v>
      </c>
      <c r="AB419" s="44">
        <f t="shared" si="141"/>
        <v>417</v>
      </c>
      <c r="AC419" s="44" t="str">
        <f t="shared" si="142"/>
        <v/>
      </c>
      <c r="AD419" s="44"/>
      <c r="AE419" s="44" t="str">
        <f t="shared" si="143"/>
        <v/>
      </c>
      <c r="AF419" s="44" t="str">
        <f t="shared" si="144"/>
        <v/>
      </c>
      <c r="AH419" s="44" t="str">
        <f t="shared" si="147"/>
        <v/>
      </c>
      <c r="AJ419" s="44" t="str">
        <f>IF('Birding Tally List'!E426="", "", 'Birding Tally List'!E426)</f>
        <v/>
      </c>
      <c r="AV419" s="93" t="str">
        <f>IF('Birding Tally List'!F426="", "", 'Birding Tally List'!F426)</f>
        <v/>
      </c>
      <c r="AW419" s="93" t="str">
        <f t="shared" si="145"/>
        <v/>
      </c>
      <c r="AX419" s="119" t="str">
        <f t="shared" si="148"/>
        <v/>
      </c>
      <c r="AY419" s="120" t="str">
        <f t="shared" si="149"/>
        <v/>
      </c>
      <c r="AZ419" s="120" t="str">
        <f t="shared" si="150"/>
        <v/>
      </c>
      <c r="BA419" s="120" t="str">
        <f t="shared" si="151"/>
        <v/>
      </c>
      <c r="BB419" s="120" t="str">
        <f t="shared" si="152"/>
        <v/>
      </c>
      <c r="BC419" s="120" t="str">
        <f t="shared" si="153"/>
        <v/>
      </c>
      <c r="BD419" s="120" t="str">
        <f t="shared" si="154"/>
        <v/>
      </c>
      <c r="BE419" s="129" t="str">
        <f t="shared" si="146"/>
        <v/>
      </c>
      <c r="BF419" s="120"/>
      <c r="BG419" s="129" t="str">
        <f>IFERROR(RANK(BE419,$BE$3:$BE$502,0)+COUNTIF($BE$3:BE419,BE419)-1, "")</f>
        <v/>
      </c>
    </row>
    <row r="420" spans="1:59" x14ac:dyDescent="0.25">
      <c r="A420" s="44">
        <v>418</v>
      </c>
      <c r="B420" s="32" t="str">
        <f>IF('Birding Tally List'!D427="", "", 'Birding Tally List'!D427)</f>
        <v/>
      </c>
      <c r="C420" s="45">
        <f>IF('Birding Tally List'!G427="", 0, 'Birding Tally List'!G427)</f>
        <v>0</v>
      </c>
      <c r="D420" s="46">
        <f>IF('Birding Tally List'!H427="", 0, 'Birding Tally List'!H427)</f>
        <v>0</v>
      </c>
      <c r="E420" s="46">
        <f>IF('Birding Tally List'!I427="", 0, 'Birding Tally List'!I427)</f>
        <v>0</v>
      </c>
      <c r="F420" s="46">
        <f>IF('Birding Tally List'!J427="", 0, 'Birding Tally List'!J427)</f>
        <v>0</v>
      </c>
      <c r="G420" s="46">
        <f>IF('Birding Tally List'!K427="", 0, 'Birding Tally List'!K427)</f>
        <v>0</v>
      </c>
      <c r="H420" s="46">
        <f>IF('Birding Tally List'!L427="", 0, 'Birding Tally List'!L427)</f>
        <v>0</v>
      </c>
      <c r="I420" s="47">
        <f>IF('Birding Tally List'!M427="", 0, 'Birding Tally List'!M427)</f>
        <v>0</v>
      </c>
      <c r="J420" s="48">
        <f t="shared" si="137"/>
        <v>0</v>
      </c>
      <c r="L420" s="49" t="str">
        <f t="shared" si="138"/>
        <v/>
      </c>
      <c r="M420" s="48">
        <f t="shared" si="139"/>
        <v>0</v>
      </c>
      <c r="W420" s="52" t="str">
        <f t="shared" si="140"/>
        <v/>
      </c>
      <c r="X420" s="53" t="str">
        <f t="shared" si="136"/>
        <v/>
      </c>
      <c r="Z420" s="54">
        <f>RANK(M420,$M$3:$M$502,0)+COUNTIF($M$3:M420,M420)-1</f>
        <v>418</v>
      </c>
      <c r="AA420" s="44">
        <v>418</v>
      </c>
      <c r="AB420" s="44">
        <f t="shared" si="141"/>
        <v>418</v>
      </c>
      <c r="AC420" s="44" t="str">
        <f t="shared" si="142"/>
        <v/>
      </c>
      <c r="AD420" s="44"/>
      <c r="AE420" s="44" t="str">
        <f t="shared" si="143"/>
        <v/>
      </c>
      <c r="AF420" s="44" t="str">
        <f t="shared" si="144"/>
        <v/>
      </c>
      <c r="AH420" s="44" t="str">
        <f t="shared" si="147"/>
        <v/>
      </c>
      <c r="AJ420" s="44" t="str">
        <f>IF('Birding Tally List'!E427="", "", 'Birding Tally List'!E427)</f>
        <v/>
      </c>
      <c r="AV420" s="93" t="str">
        <f>IF('Birding Tally List'!F427="", "", 'Birding Tally List'!F427)</f>
        <v/>
      </c>
      <c r="AW420" s="93" t="str">
        <f t="shared" si="145"/>
        <v/>
      </c>
      <c r="AX420" s="119" t="str">
        <f t="shared" si="148"/>
        <v/>
      </c>
      <c r="AY420" s="120" t="str">
        <f t="shared" si="149"/>
        <v/>
      </c>
      <c r="AZ420" s="120" t="str">
        <f t="shared" si="150"/>
        <v/>
      </c>
      <c r="BA420" s="120" t="str">
        <f t="shared" si="151"/>
        <v/>
      </c>
      <c r="BB420" s="120" t="str">
        <f t="shared" si="152"/>
        <v/>
      </c>
      <c r="BC420" s="120" t="str">
        <f t="shared" si="153"/>
        <v/>
      </c>
      <c r="BD420" s="120" t="str">
        <f t="shared" si="154"/>
        <v/>
      </c>
      <c r="BE420" s="129" t="str">
        <f t="shared" si="146"/>
        <v/>
      </c>
      <c r="BF420" s="120"/>
      <c r="BG420" s="129" t="str">
        <f>IFERROR(RANK(BE420,$BE$3:$BE$502,0)+COUNTIF($BE$3:BE420,BE420)-1, "")</f>
        <v/>
      </c>
    </row>
    <row r="421" spans="1:59" x14ac:dyDescent="0.25">
      <c r="A421" s="44">
        <v>419</v>
      </c>
      <c r="B421" s="32" t="str">
        <f>IF('Birding Tally List'!D428="", "", 'Birding Tally List'!D428)</f>
        <v/>
      </c>
      <c r="C421" s="45">
        <f>IF('Birding Tally List'!G428="", 0, 'Birding Tally List'!G428)</f>
        <v>0</v>
      </c>
      <c r="D421" s="46">
        <f>IF('Birding Tally List'!H428="", 0, 'Birding Tally List'!H428)</f>
        <v>0</v>
      </c>
      <c r="E421" s="46">
        <f>IF('Birding Tally List'!I428="", 0, 'Birding Tally List'!I428)</f>
        <v>0</v>
      </c>
      <c r="F421" s="46">
        <f>IF('Birding Tally List'!J428="", 0, 'Birding Tally List'!J428)</f>
        <v>0</v>
      </c>
      <c r="G421" s="46">
        <f>IF('Birding Tally List'!K428="", 0, 'Birding Tally List'!K428)</f>
        <v>0</v>
      </c>
      <c r="H421" s="46">
        <f>IF('Birding Tally List'!L428="", 0, 'Birding Tally List'!L428)</f>
        <v>0</v>
      </c>
      <c r="I421" s="47">
        <f>IF('Birding Tally List'!M428="", 0, 'Birding Tally List'!M428)</f>
        <v>0</v>
      </c>
      <c r="J421" s="48">
        <f t="shared" si="137"/>
        <v>0</v>
      </c>
      <c r="L421" s="49" t="str">
        <f t="shared" si="138"/>
        <v/>
      </c>
      <c r="M421" s="48">
        <f t="shared" si="139"/>
        <v>0</v>
      </c>
      <c r="W421" s="52" t="str">
        <f t="shared" si="140"/>
        <v/>
      </c>
      <c r="X421" s="53" t="str">
        <f t="shared" si="136"/>
        <v/>
      </c>
      <c r="Z421" s="54">
        <f>RANK(M421,$M$3:$M$502,0)+COUNTIF($M$3:M421,M421)-1</f>
        <v>419</v>
      </c>
      <c r="AA421" s="44">
        <v>419</v>
      </c>
      <c r="AB421" s="44">
        <f t="shared" si="141"/>
        <v>419</v>
      </c>
      <c r="AC421" s="44" t="str">
        <f t="shared" si="142"/>
        <v/>
      </c>
      <c r="AD421" s="44"/>
      <c r="AE421" s="44" t="str">
        <f t="shared" si="143"/>
        <v/>
      </c>
      <c r="AF421" s="44" t="str">
        <f t="shared" si="144"/>
        <v/>
      </c>
      <c r="AH421" s="44" t="str">
        <f t="shared" si="147"/>
        <v/>
      </c>
      <c r="AJ421" s="44" t="str">
        <f>IF('Birding Tally List'!E428="", "", 'Birding Tally List'!E428)</f>
        <v/>
      </c>
      <c r="AV421" s="93" t="str">
        <f>IF('Birding Tally List'!F428="", "", 'Birding Tally List'!F428)</f>
        <v/>
      </c>
      <c r="AW421" s="93" t="str">
        <f t="shared" si="145"/>
        <v/>
      </c>
      <c r="AX421" s="119" t="str">
        <f t="shared" si="148"/>
        <v/>
      </c>
      <c r="AY421" s="120" t="str">
        <f t="shared" si="149"/>
        <v/>
      </c>
      <c r="AZ421" s="120" t="str">
        <f t="shared" si="150"/>
        <v/>
      </c>
      <c r="BA421" s="120" t="str">
        <f t="shared" si="151"/>
        <v/>
      </c>
      <c r="BB421" s="120" t="str">
        <f t="shared" si="152"/>
        <v/>
      </c>
      <c r="BC421" s="120" t="str">
        <f t="shared" si="153"/>
        <v/>
      </c>
      <c r="BD421" s="120" t="str">
        <f t="shared" si="154"/>
        <v/>
      </c>
      <c r="BE421" s="129" t="str">
        <f t="shared" si="146"/>
        <v/>
      </c>
      <c r="BF421" s="120"/>
      <c r="BG421" s="129" t="str">
        <f>IFERROR(RANK(BE421,$BE$3:$BE$502,0)+COUNTIF($BE$3:BE421,BE421)-1, "")</f>
        <v/>
      </c>
    </row>
    <row r="422" spans="1:59" x14ac:dyDescent="0.25">
      <c r="A422" s="44">
        <v>420</v>
      </c>
      <c r="B422" s="32" t="str">
        <f>IF('Birding Tally List'!D429="", "", 'Birding Tally List'!D429)</f>
        <v/>
      </c>
      <c r="C422" s="45">
        <f>IF('Birding Tally List'!G429="", 0, 'Birding Tally List'!G429)</f>
        <v>0</v>
      </c>
      <c r="D422" s="46">
        <f>IF('Birding Tally List'!H429="", 0, 'Birding Tally List'!H429)</f>
        <v>0</v>
      </c>
      <c r="E422" s="46">
        <f>IF('Birding Tally List'!I429="", 0, 'Birding Tally List'!I429)</f>
        <v>0</v>
      </c>
      <c r="F422" s="46">
        <f>IF('Birding Tally List'!J429="", 0, 'Birding Tally List'!J429)</f>
        <v>0</v>
      </c>
      <c r="G422" s="46">
        <f>IF('Birding Tally List'!K429="", 0, 'Birding Tally List'!K429)</f>
        <v>0</v>
      </c>
      <c r="H422" s="46">
        <f>IF('Birding Tally List'!L429="", 0, 'Birding Tally List'!L429)</f>
        <v>0</v>
      </c>
      <c r="I422" s="47">
        <f>IF('Birding Tally List'!M429="", 0, 'Birding Tally List'!M429)</f>
        <v>0</v>
      </c>
      <c r="J422" s="48">
        <f t="shared" si="137"/>
        <v>0</v>
      </c>
      <c r="L422" s="49" t="str">
        <f t="shared" si="138"/>
        <v/>
      </c>
      <c r="M422" s="48">
        <f t="shared" si="139"/>
        <v>0</v>
      </c>
      <c r="W422" s="52" t="str">
        <f t="shared" si="140"/>
        <v/>
      </c>
      <c r="X422" s="53" t="str">
        <f t="shared" si="136"/>
        <v/>
      </c>
      <c r="Z422" s="54">
        <f>RANK(M422,$M$3:$M$502,0)+COUNTIF($M$3:M422,M422)-1</f>
        <v>420</v>
      </c>
      <c r="AA422" s="44">
        <v>420</v>
      </c>
      <c r="AB422" s="44">
        <f t="shared" si="141"/>
        <v>420</v>
      </c>
      <c r="AC422" s="44" t="str">
        <f t="shared" si="142"/>
        <v/>
      </c>
      <c r="AD422" s="44"/>
      <c r="AE422" s="44" t="str">
        <f t="shared" si="143"/>
        <v/>
      </c>
      <c r="AF422" s="44" t="str">
        <f t="shared" si="144"/>
        <v/>
      </c>
      <c r="AH422" s="44" t="str">
        <f t="shared" si="147"/>
        <v/>
      </c>
      <c r="AJ422" s="44" t="str">
        <f>IF('Birding Tally List'!E429="", "", 'Birding Tally List'!E429)</f>
        <v/>
      </c>
      <c r="AV422" s="93" t="str">
        <f>IF('Birding Tally List'!F429="", "", 'Birding Tally List'!F429)</f>
        <v/>
      </c>
      <c r="AW422" s="93" t="str">
        <f t="shared" si="145"/>
        <v/>
      </c>
      <c r="AX422" s="119" t="str">
        <f t="shared" si="148"/>
        <v/>
      </c>
      <c r="AY422" s="120" t="str">
        <f t="shared" si="149"/>
        <v/>
      </c>
      <c r="AZ422" s="120" t="str">
        <f t="shared" si="150"/>
        <v/>
      </c>
      <c r="BA422" s="120" t="str">
        <f t="shared" si="151"/>
        <v/>
      </c>
      <c r="BB422" s="120" t="str">
        <f t="shared" si="152"/>
        <v/>
      </c>
      <c r="BC422" s="120" t="str">
        <f t="shared" si="153"/>
        <v/>
      </c>
      <c r="BD422" s="120" t="str">
        <f t="shared" si="154"/>
        <v/>
      </c>
      <c r="BE422" s="129" t="str">
        <f t="shared" si="146"/>
        <v/>
      </c>
      <c r="BF422" s="120"/>
      <c r="BG422" s="129" t="str">
        <f>IFERROR(RANK(BE422,$BE$3:$BE$502,0)+COUNTIF($BE$3:BE422,BE422)-1, "")</f>
        <v/>
      </c>
    </row>
    <row r="423" spans="1:59" x14ac:dyDescent="0.25">
      <c r="A423" s="44">
        <v>421</v>
      </c>
      <c r="B423" s="32" t="str">
        <f>IF('Birding Tally List'!D430="", "", 'Birding Tally List'!D430)</f>
        <v/>
      </c>
      <c r="C423" s="45">
        <f>IF('Birding Tally List'!G430="", 0, 'Birding Tally List'!G430)</f>
        <v>0</v>
      </c>
      <c r="D423" s="46">
        <f>IF('Birding Tally List'!H430="", 0, 'Birding Tally List'!H430)</f>
        <v>0</v>
      </c>
      <c r="E423" s="46">
        <f>IF('Birding Tally List'!I430="", 0, 'Birding Tally List'!I430)</f>
        <v>0</v>
      </c>
      <c r="F423" s="46">
        <f>IF('Birding Tally List'!J430="", 0, 'Birding Tally List'!J430)</f>
        <v>0</v>
      </c>
      <c r="G423" s="46">
        <f>IF('Birding Tally List'!K430="", 0, 'Birding Tally List'!K430)</f>
        <v>0</v>
      </c>
      <c r="H423" s="46">
        <f>IF('Birding Tally List'!L430="", 0, 'Birding Tally List'!L430)</f>
        <v>0</v>
      </c>
      <c r="I423" s="47">
        <f>IF('Birding Tally List'!M430="", 0, 'Birding Tally List'!M430)</f>
        <v>0</v>
      </c>
      <c r="J423" s="48">
        <f t="shared" si="137"/>
        <v>0</v>
      </c>
      <c r="L423" s="49" t="str">
        <f t="shared" si="138"/>
        <v/>
      </c>
      <c r="M423" s="48">
        <f t="shared" si="139"/>
        <v>0</v>
      </c>
      <c r="W423" s="52" t="str">
        <f t="shared" si="140"/>
        <v/>
      </c>
      <c r="X423" s="53" t="str">
        <f t="shared" si="136"/>
        <v/>
      </c>
      <c r="Z423" s="54">
        <f>RANK(M423,$M$3:$M$502,0)+COUNTIF($M$3:M423,M423)-1</f>
        <v>421</v>
      </c>
      <c r="AA423" s="44">
        <v>421</v>
      </c>
      <c r="AB423" s="44">
        <f t="shared" si="141"/>
        <v>421</v>
      </c>
      <c r="AC423" s="44" t="str">
        <f t="shared" si="142"/>
        <v/>
      </c>
      <c r="AD423" s="44"/>
      <c r="AE423" s="44" t="str">
        <f t="shared" si="143"/>
        <v/>
      </c>
      <c r="AF423" s="44" t="str">
        <f t="shared" si="144"/>
        <v/>
      </c>
      <c r="AH423" s="44" t="str">
        <f t="shared" si="147"/>
        <v/>
      </c>
      <c r="AJ423" s="44" t="str">
        <f>IF('Birding Tally List'!E430="", "", 'Birding Tally List'!E430)</f>
        <v/>
      </c>
      <c r="AV423" s="93" t="str">
        <f>IF('Birding Tally List'!F430="", "", 'Birding Tally List'!F430)</f>
        <v/>
      </c>
      <c r="AW423" s="93" t="str">
        <f t="shared" si="145"/>
        <v/>
      </c>
      <c r="AX423" s="119" t="str">
        <f t="shared" si="148"/>
        <v/>
      </c>
      <c r="AY423" s="120" t="str">
        <f t="shared" si="149"/>
        <v/>
      </c>
      <c r="AZ423" s="120" t="str">
        <f t="shared" si="150"/>
        <v/>
      </c>
      <c r="BA423" s="120" t="str">
        <f t="shared" si="151"/>
        <v/>
      </c>
      <c r="BB423" s="120" t="str">
        <f t="shared" si="152"/>
        <v/>
      </c>
      <c r="BC423" s="120" t="str">
        <f t="shared" si="153"/>
        <v/>
      </c>
      <c r="BD423" s="120" t="str">
        <f t="shared" si="154"/>
        <v/>
      </c>
      <c r="BE423" s="129" t="str">
        <f t="shared" si="146"/>
        <v/>
      </c>
      <c r="BF423" s="120"/>
      <c r="BG423" s="129" t="str">
        <f>IFERROR(RANK(BE423,$BE$3:$BE$502,0)+COUNTIF($BE$3:BE423,BE423)-1, "")</f>
        <v/>
      </c>
    </row>
    <row r="424" spans="1:59" x14ac:dyDescent="0.25">
      <c r="A424" s="44">
        <v>422</v>
      </c>
      <c r="B424" s="32" t="str">
        <f>IF('Birding Tally List'!D431="", "", 'Birding Tally List'!D431)</f>
        <v/>
      </c>
      <c r="C424" s="45">
        <f>IF('Birding Tally List'!G431="", 0, 'Birding Tally List'!G431)</f>
        <v>0</v>
      </c>
      <c r="D424" s="46">
        <f>IF('Birding Tally List'!H431="", 0, 'Birding Tally List'!H431)</f>
        <v>0</v>
      </c>
      <c r="E424" s="46">
        <f>IF('Birding Tally List'!I431="", 0, 'Birding Tally List'!I431)</f>
        <v>0</v>
      </c>
      <c r="F424" s="46">
        <f>IF('Birding Tally List'!J431="", 0, 'Birding Tally List'!J431)</f>
        <v>0</v>
      </c>
      <c r="G424" s="46">
        <f>IF('Birding Tally List'!K431="", 0, 'Birding Tally List'!K431)</f>
        <v>0</v>
      </c>
      <c r="H424" s="46">
        <f>IF('Birding Tally List'!L431="", 0, 'Birding Tally List'!L431)</f>
        <v>0</v>
      </c>
      <c r="I424" s="47">
        <f>IF('Birding Tally List'!M431="", 0, 'Birding Tally List'!M431)</f>
        <v>0</v>
      </c>
      <c r="J424" s="48">
        <f t="shared" si="137"/>
        <v>0</v>
      </c>
      <c r="L424" s="49" t="str">
        <f t="shared" si="138"/>
        <v/>
      </c>
      <c r="M424" s="48">
        <f t="shared" si="139"/>
        <v>0</v>
      </c>
      <c r="W424" s="52" t="str">
        <f t="shared" si="140"/>
        <v/>
      </c>
      <c r="X424" s="53" t="str">
        <f t="shared" si="136"/>
        <v/>
      </c>
      <c r="Z424" s="54">
        <f>RANK(M424,$M$3:$M$502,0)+COUNTIF($M$3:M424,M424)-1</f>
        <v>422</v>
      </c>
      <c r="AA424" s="44">
        <v>422</v>
      </c>
      <c r="AB424" s="44">
        <f t="shared" si="141"/>
        <v>422</v>
      </c>
      <c r="AC424" s="44" t="str">
        <f t="shared" si="142"/>
        <v/>
      </c>
      <c r="AD424" s="44"/>
      <c r="AE424" s="44" t="str">
        <f t="shared" si="143"/>
        <v/>
      </c>
      <c r="AF424" s="44" t="str">
        <f t="shared" si="144"/>
        <v/>
      </c>
      <c r="AH424" s="44" t="str">
        <f t="shared" si="147"/>
        <v/>
      </c>
      <c r="AJ424" s="44" t="str">
        <f>IF('Birding Tally List'!E431="", "", 'Birding Tally List'!E431)</f>
        <v/>
      </c>
      <c r="AV424" s="93" t="str">
        <f>IF('Birding Tally List'!F431="", "", 'Birding Tally List'!F431)</f>
        <v/>
      </c>
      <c r="AW424" s="93" t="str">
        <f t="shared" si="145"/>
        <v/>
      </c>
      <c r="AX424" s="119" t="str">
        <f t="shared" si="148"/>
        <v/>
      </c>
      <c r="AY424" s="120" t="str">
        <f t="shared" si="149"/>
        <v/>
      </c>
      <c r="AZ424" s="120" t="str">
        <f t="shared" si="150"/>
        <v/>
      </c>
      <c r="BA424" s="120" t="str">
        <f t="shared" si="151"/>
        <v/>
      </c>
      <c r="BB424" s="120" t="str">
        <f t="shared" si="152"/>
        <v/>
      </c>
      <c r="BC424" s="120" t="str">
        <f t="shared" si="153"/>
        <v/>
      </c>
      <c r="BD424" s="120" t="str">
        <f t="shared" si="154"/>
        <v/>
      </c>
      <c r="BE424" s="129" t="str">
        <f t="shared" si="146"/>
        <v/>
      </c>
      <c r="BF424" s="120"/>
      <c r="BG424" s="129" t="str">
        <f>IFERROR(RANK(BE424,$BE$3:$BE$502,0)+COUNTIF($BE$3:BE424,BE424)-1, "")</f>
        <v/>
      </c>
    </row>
    <row r="425" spans="1:59" x14ac:dyDescent="0.25">
      <c r="A425" s="44">
        <v>423</v>
      </c>
      <c r="B425" s="32" t="str">
        <f>IF('Birding Tally List'!D432="", "", 'Birding Tally List'!D432)</f>
        <v/>
      </c>
      <c r="C425" s="45">
        <f>IF('Birding Tally List'!G432="", 0, 'Birding Tally List'!G432)</f>
        <v>0</v>
      </c>
      <c r="D425" s="46">
        <f>IF('Birding Tally List'!H432="", 0, 'Birding Tally List'!H432)</f>
        <v>0</v>
      </c>
      <c r="E425" s="46">
        <f>IF('Birding Tally List'!I432="", 0, 'Birding Tally List'!I432)</f>
        <v>0</v>
      </c>
      <c r="F425" s="46">
        <f>IF('Birding Tally List'!J432="", 0, 'Birding Tally List'!J432)</f>
        <v>0</v>
      </c>
      <c r="G425" s="46">
        <f>IF('Birding Tally List'!K432="", 0, 'Birding Tally List'!K432)</f>
        <v>0</v>
      </c>
      <c r="H425" s="46">
        <f>IF('Birding Tally List'!L432="", 0, 'Birding Tally List'!L432)</f>
        <v>0</v>
      </c>
      <c r="I425" s="47">
        <f>IF('Birding Tally List'!M432="", 0, 'Birding Tally List'!M432)</f>
        <v>0</v>
      </c>
      <c r="J425" s="48">
        <f t="shared" si="137"/>
        <v>0</v>
      </c>
      <c r="L425" s="49" t="str">
        <f t="shared" si="138"/>
        <v/>
      </c>
      <c r="M425" s="48">
        <f t="shared" si="139"/>
        <v>0</v>
      </c>
      <c r="W425" s="52" t="str">
        <f t="shared" si="140"/>
        <v/>
      </c>
      <c r="X425" s="53" t="str">
        <f t="shared" si="136"/>
        <v/>
      </c>
      <c r="Z425" s="54">
        <f>RANK(M425,$M$3:$M$502,0)+COUNTIF($M$3:M425,M425)-1</f>
        <v>423</v>
      </c>
      <c r="AA425" s="44">
        <v>423</v>
      </c>
      <c r="AB425" s="44">
        <f t="shared" si="141"/>
        <v>423</v>
      </c>
      <c r="AC425" s="44" t="str">
        <f t="shared" si="142"/>
        <v/>
      </c>
      <c r="AD425" s="44"/>
      <c r="AE425" s="44" t="str">
        <f t="shared" si="143"/>
        <v/>
      </c>
      <c r="AF425" s="44" t="str">
        <f t="shared" si="144"/>
        <v/>
      </c>
      <c r="AH425" s="44" t="str">
        <f t="shared" si="147"/>
        <v/>
      </c>
      <c r="AJ425" s="44" t="str">
        <f>IF('Birding Tally List'!E432="", "", 'Birding Tally List'!E432)</f>
        <v/>
      </c>
      <c r="AV425" s="93" t="str">
        <f>IF('Birding Tally List'!F432="", "", 'Birding Tally List'!F432)</f>
        <v/>
      </c>
      <c r="AW425" s="93" t="str">
        <f t="shared" si="145"/>
        <v/>
      </c>
      <c r="AX425" s="119" t="str">
        <f t="shared" si="148"/>
        <v/>
      </c>
      <c r="AY425" s="120" t="str">
        <f t="shared" si="149"/>
        <v/>
      </c>
      <c r="AZ425" s="120" t="str">
        <f t="shared" si="150"/>
        <v/>
      </c>
      <c r="BA425" s="120" t="str">
        <f t="shared" si="151"/>
        <v/>
      </c>
      <c r="BB425" s="120" t="str">
        <f t="shared" si="152"/>
        <v/>
      </c>
      <c r="BC425" s="120" t="str">
        <f t="shared" si="153"/>
        <v/>
      </c>
      <c r="BD425" s="120" t="str">
        <f t="shared" si="154"/>
        <v/>
      </c>
      <c r="BE425" s="129" t="str">
        <f t="shared" si="146"/>
        <v/>
      </c>
      <c r="BF425" s="120"/>
      <c r="BG425" s="129" t="str">
        <f>IFERROR(RANK(BE425,$BE$3:$BE$502,0)+COUNTIF($BE$3:BE425,BE425)-1, "")</f>
        <v/>
      </c>
    </row>
    <row r="426" spans="1:59" x14ac:dyDescent="0.25">
      <c r="A426" s="44">
        <v>424</v>
      </c>
      <c r="B426" s="32" t="str">
        <f>IF('Birding Tally List'!D433="", "", 'Birding Tally List'!D433)</f>
        <v/>
      </c>
      <c r="C426" s="45">
        <f>IF('Birding Tally List'!G433="", 0, 'Birding Tally List'!G433)</f>
        <v>0</v>
      </c>
      <c r="D426" s="46">
        <f>IF('Birding Tally List'!H433="", 0, 'Birding Tally List'!H433)</f>
        <v>0</v>
      </c>
      <c r="E426" s="46">
        <f>IF('Birding Tally List'!I433="", 0, 'Birding Tally List'!I433)</f>
        <v>0</v>
      </c>
      <c r="F426" s="46">
        <f>IF('Birding Tally List'!J433="", 0, 'Birding Tally List'!J433)</f>
        <v>0</v>
      </c>
      <c r="G426" s="46">
        <f>IF('Birding Tally List'!K433="", 0, 'Birding Tally List'!K433)</f>
        <v>0</v>
      </c>
      <c r="H426" s="46">
        <f>IF('Birding Tally List'!L433="", 0, 'Birding Tally List'!L433)</f>
        <v>0</v>
      </c>
      <c r="I426" s="47">
        <f>IF('Birding Tally List'!M433="", 0, 'Birding Tally List'!M433)</f>
        <v>0</v>
      </c>
      <c r="J426" s="48">
        <f t="shared" si="137"/>
        <v>0</v>
      </c>
      <c r="L426" s="49" t="str">
        <f t="shared" si="138"/>
        <v/>
      </c>
      <c r="M426" s="48">
        <f t="shared" si="139"/>
        <v>0</v>
      </c>
      <c r="W426" s="52" t="str">
        <f t="shared" si="140"/>
        <v/>
      </c>
      <c r="X426" s="53" t="str">
        <f t="shared" si="136"/>
        <v/>
      </c>
      <c r="Z426" s="54">
        <f>RANK(M426,$M$3:$M$502,0)+COUNTIF($M$3:M426,M426)-1</f>
        <v>424</v>
      </c>
      <c r="AA426" s="44">
        <v>424</v>
      </c>
      <c r="AB426" s="44">
        <f t="shared" si="141"/>
        <v>424</v>
      </c>
      <c r="AC426" s="44" t="str">
        <f t="shared" si="142"/>
        <v/>
      </c>
      <c r="AD426" s="44"/>
      <c r="AE426" s="44" t="str">
        <f t="shared" si="143"/>
        <v/>
      </c>
      <c r="AF426" s="44" t="str">
        <f t="shared" si="144"/>
        <v/>
      </c>
      <c r="AH426" s="44" t="str">
        <f t="shared" si="147"/>
        <v/>
      </c>
      <c r="AJ426" s="44" t="str">
        <f>IF('Birding Tally List'!E433="", "", 'Birding Tally List'!E433)</f>
        <v/>
      </c>
      <c r="AV426" s="93" t="str">
        <f>IF('Birding Tally List'!F433="", "", 'Birding Tally List'!F433)</f>
        <v/>
      </c>
      <c r="AW426" s="93" t="str">
        <f t="shared" si="145"/>
        <v/>
      </c>
      <c r="AX426" s="119" t="str">
        <f t="shared" si="148"/>
        <v/>
      </c>
      <c r="AY426" s="120" t="str">
        <f t="shared" si="149"/>
        <v/>
      </c>
      <c r="AZ426" s="120" t="str">
        <f t="shared" si="150"/>
        <v/>
      </c>
      <c r="BA426" s="120" t="str">
        <f t="shared" si="151"/>
        <v/>
      </c>
      <c r="BB426" s="120" t="str">
        <f t="shared" si="152"/>
        <v/>
      </c>
      <c r="BC426" s="120" t="str">
        <f t="shared" si="153"/>
        <v/>
      </c>
      <c r="BD426" s="120" t="str">
        <f t="shared" si="154"/>
        <v/>
      </c>
      <c r="BE426" s="129" t="str">
        <f t="shared" si="146"/>
        <v/>
      </c>
      <c r="BF426" s="120"/>
      <c r="BG426" s="129" t="str">
        <f>IFERROR(RANK(BE426,$BE$3:$BE$502,0)+COUNTIF($BE$3:BE426,BE426)-1, "")</f>
        <v/>
      </c>
    </row>
    <row r="427" spans="1:59" x14ac:dyDescent="0.25">
      <c r="A427" s="44">
        <v>425</v>
      </c>
      <c r="B427" s="32" t="str">
        <f>IF('Birding Tally List'!D434="", "", 'Birding Tally List'!D434)</f>
        <v/>
      </c>
      <c r="C427" s="45">
        <f>IF('Birding Tally List'!G434="", 0, 'Birding Tally List'!G434)</f>
        <v>0</v>
      </c>
      <c r="D427" s="46">
        <f>IF('Birding Tally List'!H434="", 0, 'Birding Tally List'!H434)</f>
        <v>0</v>
      </c>
      <c r="E427" s="46">
        <f>IF('Birding Tally List'!I434="", 0, 'Birding Tally List'!I434)</f>
        <v>0</v>
      </c>
      <c r="F427" s="46">
        <f>IF('Birding Tally List'!J434="", 0, 'Birding Tally List'!J434)</f>
        <v>0</v>
      </c>
      <c r="G427" s="46">
        <f>IF('Birding Tally List'!K434="", 0, 'Birding Tally List'!K434)</f>
        <v>0</v>
      </c>
      <c r="H427" s="46">
        <f>IF('Birding Tally List'!L434="", 0, 'Birding Tally List'!L434)</f>
        <v>0</v>
      </c>
      <c r="I427" s="47">
        <f>IF('Birding Tally List'!M434="", 0, 'Birding Tally List'!M434)</f>
        <v>0</v>
      </c>
      <c r="J427" s="48">
        <f t="shared" si="137"/>
        <v>0</v>
      </c>
      <c r="L427" s="49" t="str">
        <f t="shared" si="138"/>
        <v/>
      </c>
      <c r="M427" s="48">
        <f t="shared" si="139"/>
        <v>0</v>
      </c>
      <c r="W427" s="52" t="str">
        <f t="shared" si="140"/>
        <v/>
      </c>
      <c r="X427" s="53" t="str">
        <f t="shared" si="136"/>
        <v/>
      </c>
      <c r="Z427" s="54">
        <f>RANK(M427,$M$3:$M$502,0)+COUNTIF($M$3:M427,M427)-1</f>
        <v>425</v>
      </c>
      <c r="AA427" s="44">
        <v>425</v>
      </c>
      <c r="AB427" s="44">
        <f t="shared" si="141"/>
        <v>425</v>
      </c>
      <c r="AC427" s="44" t="str">
        <f t="shared" si="142"/>
        <v/>
      </c>
      <c r="AD427" s="44"/>
      <c r="AE427" s="44" t="str">
        <f t="shared" si="143"/>
        <v/>
      </c>
      <c r="AF427" s="44" t="str">
        <f t="shared" si="144"/>
        <v/>
      </c>
      <c r="AH427" s="44" t="str">
        <f t="shared" si="147"/>
        <v/>
      </c>
      <c r="AJ427" s="44" t="str">
        <f>IF('Birding Tally List'!E434="", "", 'Birding Tally List'!E434)</f>
        <v/>
      </c>
      <c r="AV427" s="93" t="str">
        <f>IF('Birding Tally List'!F434="", "", 'Birding Tally List'!F434)</f>
        <v/>
      </c>
      <c r="AW427" s="93" t="str">
        <f t="shared" si="145"/>
        <v/>
      </c>
      <c r="AX427" s="119" t="str">
        <f t="shared" si="148"/>
        <v/>
      </c>
      <c r="AY427" s="120" t="str">
        <f t="shared" si="149"/>
        <v/>
      </c>
      <c r="AZ427" s="120" t="str">
        <f t="shared" si="150"/>
        <v/>
      </c>
      <c r="BA427" s="120" t="str">
        <f t="shared" si="151"/>
        <v/>
      </c>
      <c r="BB427" s="120" t="str">
        <f t="shared" si="152"/>
        <v/>
      </c>
      <c r="BC427" s="120" t="str">
        <f t="shared" si="153"/>
        <v/>
      </c>
      <c r="BD427" s="120" t="str">
        <f t="shared" si="154"/>
        <v/>
      </c>
      <c r="BE427" s="129" t="str">
        <f t="shared" si="146"/>
        <v/>
      </c>
      <c r="BF427" s="120"/>
      <c r="BG427" s="129" t="str">
        <f>IFERROR(RANK(BE427,$BE$3:$BE$502,0)+COUNTIF($BE$3:BE427,BE427)-1, "")</f>
        <v/>
      </c>
    </row>
    <row r="428" spans="1:59" x14ac:dyDescent="0.25">
      <c r="A428" s="44">
        <v>426</v>
      </c>
      <c r="B428" s="32" t="str">
        <f>IF('Birding Tally List'!D435="", "", 'Birding Tally List'!D435)</f>
        <v/>
      </c>
      <c r="C428" s="45">
        <f>IF('Birding Tally List'!G435="", 0, 'Birding Tally List'!G435)</f>
        <v>0</v>
      </c>
      <c r="D428" s="46">
        <f>IF('Birding Tally List'!H435="", 0, 'Birding Tally List'!H435)</f>
        <v>0</v>
      </c>
      <c r="E428" s="46">
        <f>IF('Birding Tally List'!I435="", 0, 'Birding Tally List'!I435)</f>
        <v>0</v>
      </c>
      <c r="F428" s="46">
        <f>IF('Birding Tally List'!J435="", 0, 'Birding Tally List'!J435)</f>
        <v>0</v>
      </c>
      <c r="G428" s="46">
        <f>IF('Birding Tally List'!K435="", 0, 'Birding Tally List'!K435)</f>
        <v>0</v>
      </c>
      <c r="H428" s="46">
        <f>IF('Birding Tally List'!L435="", 0, 'Birding Tally List'!L435)</f>
        <v>0</v>
      </c>
      <c r="I428" s="47">
        <f>IF('Birding Tally List'!M435="", 0, 'Birding Tally List'!M435)</f>
        <v>0</v>
      </c>
      <c r="J428" s="48">
        <f t="shared" si="137"/>
        <v>0</v>
      </c>
      <c r="L428" s="49" t="str">
        <f t="shared" si="138"/>
        <v/>
      </c>
      <c r="M428" s="48">
        <f t="shared" si="139"/>
        <v>0</v>
      </c>
      <c r="W428" s="52" t="str">
        <f t="shared" si="140"/>
        <v/>
      </c>
      <c r="X428" s="53" t="str">
        <f t="shared" si="136"/>
        <v/>
      </c>
      <c r="Z428" s="54">
        <f>RANK(M428,$M$3:$M$502,0)+COUNTIF($M$3:M428,M428)-1</f>
        <v>426</v>
      </c>
      <c r="AA428" s="44">
        <v>426</v>
      </c>
      <c r="AB428" s="44">
        <f t="shared" si="141"/>
        <v>426</v>
      </c>
      <c r="AC428" s="44" t="str">
        <f t="shared" si="142"/>
        <v/>
      </c>
      <c r="AD428" s="44"/>
      <c r="AE428" s="44" t="str">
        <f t="shared" si="143"/>
        <v/>
      </c>
      <c r="AF428" s="44" t="str">
        <f t="shared" si="144"/>
        <v/>
      </c>
      <c r="AH428" s="44" t="str">
        <f t="shared" si="147"/>
        <v/>
      </c>
      <c r="AJ428" s="44" t="str">
        <f>IF('Birding Tally List'!E435="", "", 'Birding Tally List'!E435)</f>
        <v/>
      </c>
      <c r="AV428" s="93" t="str">
        <f>IF('Birding Tally List'!F435="", "", 'Birding Tally List'!F435)</f>
        <v/>
      </c>
      <c r="AW428" s="93" t="str">
        <f t="shared" si="145"/>
        <v/>
      </c>
      <c r="AX428" s="119" t="str">
        <f t="shared" si="148"/>
        <v/>
      </c>
      <c r="AY428" s="120" t="str">
        <f t="shared" si="149"/>
        <v/>
      </c>
      <c r="AZ428" s="120" t="str">
        <f t="shared" si="150"/>
        <v/>
      </c>
      <c r="BA428" s="120" t="str">
        <f t="shared" si="151"/>
        <v/>
      </c>
      <c r="BB428" s="120" t="str">
        <f t="shared" si="152"/>
        <v/>
      </c>
      <c r="BC428" s="120" t="str">
        <f t="shared" si="153"/>
        <v/>
      </c>
      <c r="BD428" s="120" t="str">
        <f t="shared" si="154"/>
        <v/>
      </c>
      <c r="BE428" s="129" t="str">
        <f t="shared" si="146"/>
        <v/>
      </c>
      <c r="BF428" s="120"/>
      <c r="BG428" s="129" t="str">
        <f>IFERROR(RANK(BE428,$BE$3:$BE$502,0)+COUNTIF($BE$3:BE428,BE428)-1, "")</f>
        <v/>
      </c>
    </row>
    <row r="429" spans="1:59" x14ac:dyDescent="0.25">
      <c r="A429" s="44">
        <v>427</v>
      </c>
      <c r="B429" s="32" t="str">
        <f>IF('Birding Tally List'!D436="", "", 'Birding Tally List'!D436)</f>
        <v/>
      </c>
      <c r="C429" s="45">
        <f>IF('Birding Tally List'!G436="", 0, 'Birding Tally List'!G436)</f>
        <v>0</v>
      </c>
      <c r="D429" s="46">
        <f>IF('Birding Tally List'!H436="", 0, 'Birding Tally List'!H436)</f>
        <v>0</v>
      </c>
      <c r="E429" s="46">
        <f>IF('Birding Tally List'!I436="", 0, 'Birding Tally List'!I436)</f>
        <v>0</v>
      </c>
      <c r="F429" s="46">
        <f>IF('Birding Tally List'!J436="", 0, 'Birding Tally List'!J436)</f>
        <v>0</v>
      </c>
      <c r="G429" s="46">
        <f>IF('Birding Tally List'!K436="", 0, 'Birding Tally List'!K436)</f>
        <v>0</v>
      </c>
      <c r="H429" s="46">
        <f>IF('Birding Tally List'!L436="", 0, 'Birding Tally List'!L436)</f>
        <v>0</v>
      </c>
      <c r="I429" s="47">
        <f>IF('Birding Tally List'!M436="", 0, 'Birding Tally List'!M436)</f>
        <v>0</v>
      </c>
      <c r="J429" s="48">
        <f t="shared" si="137"/>
        <v>0</v>
      </c>
      <c r="L429" s="49" t="str">
        <f t="shared" si="138"/>
        <v/>
      </c>
      <c r="M429" s="48">
        <f t="shared" si="139"/>
        <v>0</v>
      </c>
      <c r="W429" s="52" t="str">
        <f t="shared" si="140"/>
        <v/>
      </c>
      <c r="X429" s="53" t="str">
        <f t="shared" si="136"/>
        <v/>
      </c>
      <c r="Z429" s="54">
        <f>RANK(M429,$M$3:$M$502,0)+COUNTIF($M$3:M429,M429)-1</f>
        <v>427</v>
      </c>
      <c r="AA429" s="44">
        <v>427</v>
      </c>
      <c r="AB429" s="44">
        <f t="shared" si="141"/>
        <v>427</v>
      </c>
      <c r="AC429" s="44" t="str">
        <f t="shared" si="142"/>
        <v/>
      </c>
      <c r="AD429" s="44"/>
      <c r="AE429" s="44" t="str">
        <f t="shared" si="143"/>
        <v/>
      </c>
      <c r="AF429" s="44" t="str">
        <f t="shared" si="144"/>
        <v/>
      </c>
      <c r="AH429" s="44" t="str">
        <f t="shared" si="147"/>
        <v/>
      </c>
      <c r="AJ429" s="44" t="str">
        <f>IF('Birding Tally List'!E436="", "", 'Birding Tally List'!E436)</f>
        <v/>
      </c>
      <c r="AV429" s="93" t="str">
        <f>IF('Birding Tally List'!F436="", "", 'Birding Tally List'!F436)</f>
        <v/>
      </c>
      <c r="AW429" s="93" t="str">
        <f t="shared" si="145"/>
        <v/>
      </c>
      <c r="AX429" s="119" t="str">
        <f t="shared" si="148"/>
        <v/>
      </c>
      <c r="AY429" s="120" t="str">
        <f t="shared" si="149"/>
        <v/>
      </c>
      <c r="AZ429" s="120" t="str">
        <f t="shared" si="150"/>
        <v/>
      </c>
      <c r="BA429" s="120" t="str">
        <f t="shared" si="151"/>
        <v/>
      </c>
      <c r="BB429" s="120" t="str">
        <f t="shared" si="152"/>
        <v/>
      </c>
      <c r="BC429" s="120" t="str">
        <f t="shared" si="153"/>
        <v/>
      </c>
      <c r="BD429" s="120" t="str">
        <f t="shared" si="154"/>
        <v/>
      </c>
      <c r="BE429" s="129" t="str">
        <f t="shared" si="146"/>
        <v/>
      </c>
      <c r="BF429" s="120"/>
      <c r="BG429" s="129" t="str">
        <f>IFERROR(RANK(BE429,$BE$3:$BE$502,0)+COUNTIF($BE$3:BE429,BE429)-1, "")</f>
        <v/>
      </c>
    </row>
    <row r="430" spans="1:59" x14ac:dyDescent="0.25">
      <c r="A430" s="44">
        <v>428</v>
      </c>
      <c r="B430" s="32" t="str">
        <f>IF('Birding Tally List'!D437="", "", 'Birding Tally List'!D437)</f>
        <v/>
      </c>
      <c r="C430" s="45">
        <f>IF('Birding Tally List'!G437="", 0, 'Birding Tally List'!G437)</f>
        <v>0</v>
      </c>
      <c r="D430" s="46">
        <f>IF('Birding Tally List'!H437="", 0, 'Birding Tally List'!H437)</f>
        <v>0</v>
      </c>
      <c r="E430" s="46">
        <f>IF('Birding Tally List'!I437="", 0, 'Birding Tally List'!I437)</f>
        <v>0</v>
      </c>
      <c r="F430" s="46">
        <f>IF('Birding Tally List'!J437="", 0, 'Birding Tally List'!J437)</f>
        <v>0</v>
      </c>
      <c r="G430" s="46">
        <f>IF('Birding Tally List'!K437="", 0, 'Birding Tally List'!K437)</f>
        <v>0</v>
      </c>
      <c r="H430" s="46">
        <f>IF('Birding Tally List'!L437="", 0, 'Birding Tally List'!L437)</f>
        <v>0</v>
      </c>
      <c r="I430" s="47">
        <f>IF('Birding Tally List'!M437="", 0, 'Birding Tally List'!M437)</f>
        <v>0</v>
      </c>
      <c r="J430" s="48">
        <f t="shared" si="137"/>
        <v>0</v>
      </c>
      <c r="L430" s="49" t="str">
        <f t="shared" si="138"/>
        <v/>
      </c>
      <c r="M430" s="48">
        <f t="shared" si="139"/>
        <v>0</v>
      </c>
      <c r="W430" s="52" t="str">
        <f t="shared" si="140"/>
        <v/>
      </c>
      <c r="X430" s="53" t="str">
        <f t="shared" si="136"/>
        <v/>
      </c>
      <c r="Z430" s="54">
        <f>RANK(M430,$M$3:$M$502,0)+COUNTIF($M$3:M430,M430)-1</f>
        <v>428</v>
      </c>
      <c r="AA430" s="44">
        <v>428</v>
      </c>
      <c r="AB430" s="44">
        <f t="shared" si="141"/>
        <v>428</v>
      </c>
      <c r="AC430" s="44" t="str">
        <f t="shared" si="142"/>
        <v/>
      </c>
      <c r="AD430" s="44"/>
      <c r="AE430" s="44" t="str">
        <f t="shared" si="143"/>
        <v/>
      </c>
      <c r="AF430" s="44" t="str">
        <f t="shared" si="144"/>
        <v/>
      </c>
      <c r="AH430" s="44" t="str">
        <f t="shared" si="147"/>
        <v/>
      </c>
      <c r="AJ430" s="44" t="str">
        <f>IF('Birding Tally List'!E437="", "", 'Birding Tally List'!E437)</f>
        <v/>
      </c>
      <c r="AV430" s="93" t="str">
        <f>IF('Birding Tally List'!F437="", "", 'Birding Tally List'!F437)</f>
        <v/>
      </c>
      <c r="AW430" s="93" t="str">
        <f t="shared" si="145"/>
        <v/>
      </c>
      <c r="AX430" s="119" t="str">
        <f t="shared" si="148"/>
        <v/>
      </c>
      <c r="AY430" s="120" t="str">
        <f t="shared" si="149"/>
        <v/>
      </c>
      <c r="AZ430" s="120" t="str">
        <f t="shared" si="150"/>
        <v/>
      </c>
      <c r="BA430" s="120" t="str">
        <f t="shared" si="151"/>
        <v/>
      </c>
      <c r="BB430" s="120" t="str">
        <f t="shared" si="152"/>
        <v/>
      </c>
      <c r="BC430" s="120" t="str">
        <f t="shared" si="153"/>
        <v/>
      </c>
      <c r="BD430" s="120" t="str">
        <f t="shared" si="154"/>
        <v/>
      </c>
      <c r="BE430" s="129" t="str">
        <f t="shared" si="146"/>
        <v/>
      </c>
      <c r="BF430" s="120"/>
      <c r="BG430" s="129" t="str">
        <f>IFERROR(RANK(BE430,$BE$3:$BE$502,0)+COUNTIF($BE$3:BE430,BE430)-1, "")</f>
        <v/>
      </c>
    </row>
    <row r="431" spans="1:59" x14ac:dyDescent="0.25">
      <c r="A431" s="44">
        <v>429</v>
      </c>
      <c r="B431" s="32" t="str">
        <f>IF('Birding Tally List'!D438="", "", 'Birding Tally List'!D438)</f>
        <v/>
      </c>
      <c r="C431" s="45">
        <f>IF('Birding Tally List'!G438="", 0, 'Birding Tally List'!G438)</f>
        <v>0</v>
      </c>
      <c r="D431" s="46">
        <f>IF('Birding Tally List'!H438="", 0, 'Birding Tally List'!H438)</f>
        <v>0</v>
      </c>
      <c r="E431" s="46">
        <f>IF('Birding Tally List'!I438="", 0, 'Birding Tally List'!I438)</f>
        <v>0</v>
      </c>
      <c r="F431" s="46">
        <f>IF('Birding Tally List'!J438="", 0, 'Birding Tally List'!J438)</f>
        <v>0</v>
      </c>
      <c r="G431" s="46">
        <f>IF('Birding Tally List'!K438="", 0, 'Birding Tally List'!K438)</f>
        <v>0</v>
      </c>
      <c r="H431" s="46">
        <f>IF('Birding Tally List'!L438="", 0, 'Birding Tally List'!L438)</f>
        <v>0</v>
      </c>
      <c r="I431" s="47">
        <f>IF('Birding Tally List'!M438="", 0, 'Birding Tally List'!M438)</f>
        <v>0</v>
      </c>
      <c r="J431" s="48">
        <f t="shared" si="137"/>
        <v>0</v>
      </c>
      <c r="L431" s="49" t="str">
        <f t="shared" si="138"/>
        <v/>
      </c>
      <c r="M431" s="48">
        <f t="shared" si="139"/>
        <v>0</v>
      </c>
      <c r="W431" s="52" t="str">
        <f t="shared" si="140"/>
        <v/>
      </c>
      <c r="X431" s="53" t="str">
        <f t="shared" si="136"/>
        <v/>
      </c>
      <c r="Z431" s="54">
        <f>RANK(M431,$M$3:$M$502,0)+COUNTIF($M$3:M431,M431)-1</f>
        <v>429</v>
      </c>
      <c r="AA431" s="44">
        <v>429</v>
      </c>
      <c r="AB431" s="44">
        <f t="shared" si="141"/>
        <v>429</v>
      </c>
      <c r="AC431" s="44" t="str">
        <f t="shared" si="142"/>
        <v/>
      </c>
      <c r="AD431" s="44"/>
      <c r="AE431" s="44" t="str">
        <f t="shared" si="143"/>
        <v/>
      </c>
      <c r="AF431" s="44" t="str">
        <f t="shared" si="144"/>
        <v/>
      </c>
      <c r="AH431" s="44" t="str">
        <f t="shared" si="147"/>
        <v/>
      </c>
      <c r="AJ431" s="44" t="str">
        <f>IF('Birding Tally List'!E438="", "", 'Birding Tally List'!E438)</f>
        <v/>
      </c>
      <c r="AV431" s="93" t="str">
        <f>IF('Birding Tally List'!F438="", "", 'Birding Tally List'!F438)</f>
        <v/>
      </c>
      <c r="AW431" s="93" t="str">
        <f t="shared" si="145"/>
        <v/>
      </c>
      <c r="AX431" s="119" t="str">
        <f t="shared" si="148"/>
        <v/>
      </c>
      <c r="AY431" s="120" t="str">
        <f t="shared" si="149"/>
        <v/>
      </c>
      <c r="AZ431" s="120" t="str">
        <f t="shared" si="150"/>
        <v/>
      </c>
      <c r="BA431" s="120" t="str">
        <f t="shared" si="151"/>
        <v/>
      </c>
      <c r="BB431" s="120" t="str">
        <f t="shared" si="152"/>
        <v/>
      </c>
      <c r="BC431" s="120" t="str">
        <f t="shared" si="153"/>
        <v/>
      </c>
      <c r="BD431" s="120" t="str">
        <f t="shared" si="154"/>
        <v/>
      </c>
      <c r="BE431" s="129" t="str">
        <f t="shared" si="146"/>
        <v/>
      </c>
      <c r="BF431" s="120"/>
      <c r="BG431" s="129" t="str">
        <f>IFERROR(RANK(BE431,$BE$3:$BE$502,0)+COUNTIF($BE$3:BE431,BE431)-1, "")</f>
        <v/>
      </c>
    </row>
    <row r="432" spans="1:59" x14ac:dyDescent="0.25">
      <c r="A432" s="44">
        <v>430</v>
      </c>
      <c r="B432" s="32" t="str">
        <f>IF('Birding Tally List'!D439="", "", 'Birding Tally List'!D439)</f>
        <v/>
      </c>
      <c r="C432" s="45">
        <f>IF('Birding Tally List'!G439="", 0, 'Birding Tally List'!G439)</f>
        <v>0</v>
      </c>
      <c r="D432" s="46">
        <f>IF('Birding Tally List'!H439="", 0, 'Birding Tally List'!H439)</f>
        <v>0</v>
      </c>
      <c r="E432" s="46">
        <f>IF('Birding Tally List'!I439="", 0, 'Birding Tally List'!I439)</f>
        <v>0</v>
      </c>
      <c r="F432" s="46">
        <f>IF('Birding Tally List'!J439="", 0, 'Birding Tally List'!J439)</f>
        <v>0</v>
      </c>
      <c r="G432" s="46">
        <f>IF('Birding Tally List'!K439="", 0, 'Birding Tally List'!K439)</f>
        <v>0</v>
      </c>
      <c r="H432" s="46">
        <f>IF('Birding Tally List'!L439="", 0, 'Birding Tally List'!L439)</f>
        <v>0</v>
      </c>
      <c r="I432" s="47">
        <f>IF('Birding Tally List'!M439="", 0, 'Birding Tally List'!M439)</f>
        <v>0</v>
      </c>
      <c r="J432" s="48">
        <f t="shared" si="137"/>
        <v>0</v>
      </c>
      <c r="L432" s="49" t="str">
        <f t="shared" si="138"/>
        <v/>
      </c>
      <c r="M432" s="48">
        <f t="shared" si="139"/>
        <v>0</v>
      </c>
      <c r="W432" s="52" t="str">
        <f t="shared" si="140"/>
        <v/>
      </c>
      <c r="X432" s="53" t="str">
        <f t="shared" si="136"/>
        <v/>
      </c>
      <c r="Z432" s="54">
        <f>RANK(M432,$M$3:$M$502,0)+COUNTIF($M$3:M432,M432)-1</f>
        <v>430</v>
      </c>
      <c r="AA432" s="44">
        <v>430</v>
      </c>
      <c r="AB432" s="44">
        <f t="shared" si="141"/>
        <v>430</v>
      </c>
      <c r="AC432" s="44" t="str">
        <f t="shared" si="142"/>
        <v/>
      </c>
      <c r="AD432" s="44"/>
      <c r="AE432" s="44" t="str">
        <f t="shared" si="143"/>
        <v/>
      </c>
      <c r="AF432" s="44" t="str">
        <f t="shared" si="144"/>
        <v/>
      </c>
      <c r="AH432" s="44" t="str">
        <f t="shared" si="147"/>
        <v/>
      </c>
      <c r="AJ432" s="44" t="str">
        <f>IF('Birding Tally List'!E439="", "", 'Birding Tally List'!E439)</f>
        <v/>
      </c>
      <c r="AV432" s="93" t="str">
        <f>IF('Birding Tally List'!F439="", "", 'Birding Tally List'!F439)</f>
        <v/>
      </c>
      <c r="AW432" s="93" t="str">
        <f t="shared" si="145"/>
        <v/>
      </c>
      <c r="AX432" s="119" t="str">
        <f t="shared" si="148"/>
        <v/>
      </c>
      <c r="AY432" s="120" t="str">
        <f t="shared" si="149"/>
        <v/>
      </c>
      <c r="AZ432" s="120" t="str">
        <f t="shared" si="150"/>
        <v/>
      </c>
      <c r="BA432" s="120" t="str">
        <f t="shared" si="151"/>
        <v/>
      </c>
      <c r="BB432" s="120" t="str">
        <f t="shared" si="152"/>
        <v/>
      </c>
      <c r="BC432" s="120" t="str">
        <f t="shared" si="153"/>
        <v/>
      </c>
      <c r="BD432" s="120" t="str">
        <f t="shared" si="154"/>
        <v/>
      </c>
      <c r="BE432" s="129" t="str">
        <f t="shared" si="146"/>
        <v/>
      </c>
      <c r="BF432" s="120"/>
      <c r="BG432" s="129" t="str">
        <f>IFERROR(RANK(BE432,$BE$3:$BE$502,0)+COUNTIF($BE$3:BE432,BE432)-1, "")</f>
        <v/>
      </c>
    </row>
    <row r="433" spans="1:59" x14ac:dyDescent="0.25">
      <c r="A433" s="44">
        <v>431</v>
      </c>
      <c r="B433" s="32" t="str">
        <f>IF('Birding Tally List'!D440="", "", 'Birding Tally List'!D440)</f>
        <v/>
      </c>
      <c r="C433" s="45">
        <f>IF('Birding Tally List'!G440="", 0, 'Birding Tally List'!G440)</f>
        <v>0</v>
      </c>
      <c r="D433" s="46">
        <f>IF('Birding Tally List'!H440="", 0, 'Birding Tally List'!H440)</f>
        <v>0</v>
      </c>
      <c r="E433" s="46">
        <f>IF('Birding Tally List'!I440="", 0, 'Birding Tally List'!I440)</f>
        <v>0</v>
      </c>
      <c r="F433" s="46">
        <f>IF('Birding Tally List'!J440="", 0, 'Birding Tally List'!J440)</f>
        <v>0</v>
      </c>
      <c r="G433" s="46">
        <f>IF('Birding Tally List'!K440="", 0, 'Birding Tally List'!K440)</f>
        <v>0</v>
      </c>
      <c r="H433" s="46">
        <f>IF('Birding Tally List'!L440="", 0, 'Birding Tally List'!L440)</f>
        <v>0</v>
      </c>
      <c r="I433" s="47">
        <f>IF('Birding Tally List'!M440="", 0, 'Birding Tally List'!M440)</f>
        <v>0</v>
      </c>
      <c r="J433" s="48">
        <f t="shared" si="137"/>
        <v>0</v>
      </c>
      <c r="L433" s="49" t="str">
        <f t="shared" si="138"/>
        <v/>
      </c>
      <c r="M433" s="48">
        <f t="shared" si="139"/>
        <v>0</v>
      </c>
      <c r="W433" s="52" t="str">
        <f t="shared" si="140"/>
        <v/>
      </c>
      <c r="X433" s="53" t="str">
        <f t="shared" si="136"/>
        <v/>
      </c>
      <c r="Z433" s="54">
        <f>RANK(M433,$M$3:$M$502,0)+COUNTIF($M$3:M433,M433)-1</f>
        <v>431</v>
      </c>
      <c r="AA433" s="44">
        <v>431</v>
      </c>
      <c r="AB433" s="44">
        <f t="shared" si="141"/>
        <v>431</v>
      </c>
      <c r="AC433" s="44" t="str">
        <f t="shared" si="142"/>
        <v/>
      </c>
      <c r="AD433" s="44"/>
      <c r="AE433" s="44" t="str">
        <f t="shared" si="143"/>
        <v/>
      </c>
      <c r="AF433" s="44" t="str">
        <f t="shared" si="144"/>
        <v/>
      </c>
      <c r="AH433" s="44" t="str">
        <f t="shared" si="147"/>
        <v/>
      </c>
      <c r="AJ433" s="44" t="str">
        <f>IF('Birding Tally List'!E440="", "", 'Birding Tally List'!E440)</f>
        <v/>
      </c>
      <c r="AV433" s="93" t="str">
        <f>IF('Birding Tally List'!F440="", "", 'Birding Tally List'!F440)</f>
        <v/>
      </c>
      <c r="AW433" s="93" t="str">
        <f t="shared" si="145"/>
        <v/>
      </c>
      <c r="AX433" s="119" t="str">
        <f t="shared" si="148"/>
        <v/>
      </c>
      <c r="AY433" s="120" t="str">
        <f t="shared" si="149"/>
        <v/>
      </c>
      <c r="AZ433" s="120" t="str">
        <f t="shared" si="150"/>
        <v/>
      </c>
      <c r="BA433" s="120" t="str">
        <f t="shared" si="151"/>
        <v/>
      </c>
      <c r="BB433" s="120" t="str">
        <f t="shared" si="152"/>
        <v/>
      </c>
      <c r="BC433" s="120" t="str">
        <f t="shared" si="153"/>
        <v/>
      </c>
      <c r="BD433" s="120" t="str">
        <f t="shared" si="154"/>
        <v/>
      </c>
      <c r="BE433" s="129" t="str">
        <f t="shared" si="146"/>
        <v/>
      </c>
      <c r="BF433" s="120"/>
      <c r="BG433" s="129" t="str">
        <f>IFERROR(RANK(BE433,$BE$3:$BE$502,0)+COUNTIF($BE$3:BE433,BE433)-1, "")</f>
        <v/>
      </c>
    </row>
    <row r="434" spans="1:59" x14ac:dyDescent="0.25">
      <c r="A434" s="44">
        <v>432</v>
      </c>
      <c r="B434" s="32" t="str">
        <f>IF('Birding Tally List'!D441="", "", 'Birding Tally List'!D441)</f>
        <v/>
      </c>
      <c r="C434" s="45">
        <f>IF('Birding Tally List'!G441="", 0, 'Birding Tally List'!G441)</f>
        <v>0</v>
      </c>
      <c r="D434" s="46">
        <f>IF('Birding Tally List'!H441="", 0, 'Birding Tally List'!H441)</f>
        <v>0</v>
      </c>
      <c r="E434" s="46">
        <f>IF('Birding Tally List'!I441="", 0, 'Birding Tally List'!I441)</f>
        <v>0</v>
      </c>
      <c r="F434" s="46">
        <f>IF('Birding Tally List'!J441="", 0, 'Birding Tally List'!J441)</f>
        <v>0</v>
      </c>
      <c r="G434" s="46">
        <f>IF('Birding Tally List'!K441="", 0, 'Birding Tally List'!K441)</f>
        <v>0</v>
      </c>
      <c r="H434" s="46">
        <f>IF('Birding Tally List'!L441="", 0, 'Birding Tally List'!L441)</f>
        <v>0</v>
      </c>
      <c r="I434" s="47">
        <f>IF('Birding Tally List'!M441="", 0, 'Birding Tally List'!M441)</f>
        <v>0</v>
      </c>
      <c r="J434" s="48">
        <f t="shared" si="137"/>
        <v>0</v>
      </c>
      <c r="L434" s="49" t="str">
        <f t="shared" si="138"/>
        <v/>
      </c>
      <c r="M434" s="48">
        <f t="shared" si="139"/>
        <v>0</v>
      </c>
      <c r="W434" s="52" t="str">
        <f t="shared" si="140"/>
        <v/>
      </c>
      <c r="X434" s="53" t="str">
        <f t="shared" si="136"/>
        <v/>
      </c>
      <c r="Z434" s="54">
        <f>RANK(M434,$M$3:$M$502,0)+COUNTIF($M$3:M434,M434)-1</f>
        <v>432</v>
      </c>
      <c r="AA434" s="44">
        <v>432</v>
      </c>
      <c r="AB434" s="44">
        <f t="shared" si="141"/>
        <v>432</v>
      </c>
      <c r="AC434" s="44" t="str">
        <f t="shared" si="142"/>
        <v/>
      </c>
      <c r="AD434" s="44"/>
      <c r="AE434" s="44" t="str">
        <f t="shared" si="143"/>
        <v/>
      </c>
      <c r="AF434" s="44" t="str">
        <f t="shared" si="144"/>
        <v/>
      </c>
      <c r="AH434" s="44" t="str">
        <f t="shared" si="147"/>
        <v/>
      </c>
      <c r="AJ434" s="44" t="str">
        <f>IF('Birding Tally List'!E441="", "", 'Birding Tally List'!E441)</f>
        <v/>
      </c>
      <c r="AV434" s="93" t="str">
        <f>IF('Birding Tally List'!F441="", "", 'Birding Tally List'!F441)</f>
        <v/>
      </c>
      <c r="AW434" s="93" t="str">
        <f t="shared" si="145"/>
        <v/>
      </c>
      <c r="AX434" s="119" t="str">
        <f t="shared" si="148"/>
        <v/>
      </c>
      <c r="AY434" s="120" t="str">
        <f t="shared" si="149"/>
        <v/>
      </c>
      <c r="AZ434" s="120" t="str">
        <f t="shared" si="150"/>
        <v/>
      </c>
      <c r="BA434" s="120" t="str">
        <f t="shared" si="151"/>
        <v/>
      </c>
      <c r="BB434" s="120" t="str">
        <f t="shared" si="152"/>
        <v/>
      </c>
      <c r="BC434" s="120" t="str">
        <f t="shared" si="153"/>
        <v/>
      </c>
      <c r="BD434" s="120" t="str">
        <f t="shared" si="154"/>
        <v/>
      </c>
      <c r="BE434" s="129" t="str">
        <f t="shared" si="146"/>
        <v/>
      </c>
      <c r="BF434" s="120"/>
      <c r="BG434" s="129" t="str">
        <f>IFERROR(RANK(BE434,$BE$3:$BE$502,0)+COUNTIF($BE$3:BE434,BE434)-1, "")</f>
        <v/>
      </c>
    </row>
    <row r="435" spans="1:59" x14ac:dyDescent="0.25">
      <c r="A435" s="44">
        <v>433</v>
      </c>
      <c r="B435" s="32" t="str">
        <f>IF('Birding Tally List'!D442="", "", 'Birding Tally List'!D442)</f>
        <v/>
      </c>
      <c r="C435" s="45">
        <f>IF('Birding Tally List'!G442="", 0, 'Birding Tally List'!G442)</f>
        <v>0</v>
      </c>
      <c r="D435" s="46">
        <f>IF('Birding Tally List'!H442="", 0, 'Birding Tally List'!H442)</f>
        <v>0</v>
      </c>
      <c r="E435" s="46">
        <f>IF('Birding Tally List'!I442="", 0, 'Birding Tally List'!I442)</f>
        <v>0</v>
      </c>
      <c r="F435" s="46">
        <f>IF('Birding Tally List'!J442="", 0, 'Birding Tally List'!J442)</f>
        <v>0</v>
      </c>
      <c r="G435" s="46">
        <f>IF('Birding Tally List'!K442="", 0, 'Birding Tally List'!K442)</f>
        <v>0</v>
      </c>
      <c r="H435" s="46">
        <f>IF('Birding Tally List'!L442="", 0, 'Birding Tally List'!L442)</f>
        <v>0</v>
      </c>
      <c r="I435" s="47">
        <f>IF('Birding Tally List'!M442="", 0, 'Birding Tally List'!M442)</f>
        <v>0</v>
      </c>
      <c r="J435" s="48">
        <f t="shared" si="137"/>
        <v>0</v>
      </c>
      <c r="L435" s="49" t="str">
        <f t="shared" si="138"/>
        <v/>
      </c>
      <c r="M435" s="48">
        <f t="shared" si="139"/>
        <v>0</v>
      </c>
      <c r="W435" s="52" t="str">
        <f t="shared" si="140"/>
        <v/>
      </c>
      <c r="X435" s="53" t="str">
        <f t="shared" si="136"/>
        <v/>
      </c>
      <c r="Z435" s="54">
        <f>RANK(M435,$M$3:$M$502,0)+COUNTIF($M$3:M435,M435)-1</f>
        <v>433</v>
      </c>
      <c r="AA435" s="44">
        <v>433</v>
      </c>
      <c r="AB435" s="44">
        <f t="shared" si="141"/>
        <v>433</v>
      </c>
      <c r="AC435" s="44" t="str">
        <f t="shared" si="142"/>
        <v/>
      </c>
      <c r="AD435" s="44"/>
      <c r="AE435" s="44" t="str">
        <f t="shared" si="143"/>
        <v/>
      </c>
      <c r="AF435" s="44" t="str">
        <f t="shared" si="144"/>
        <v/>
      </c>
      <c r="AH435" s="44" t="str">
        <f t="shared" si="147"/>
        <v/>
      </c>
      <c r="AJ435" s="44" t="str">
        <f>IF('Birding Tally List'!E442="", "", 'Birding Tally List'!E442)</f>
        <v/>
      </c>
      <c r="AV435" s="93" t="str">
        <f>IF('Birding Tally List'!F442="", "", 'Birding Tally List'!F442)</f>
        <v/>
      </c>
      <c r="AW435" s="93" t="str">
        <f t="shared" si="145"/>
        <v/>
      </c>
      <c r="AX435" s="119" t="str">
        <f t="shared" si="148"/>
        <v/>
      </c>
      <c r="AY435" s="120" t="str">
        <f t="shared" si="149"/>
        <v/>
      </c>
      <c r="AZ435" s="120" t="str">
        <f t="shared" si="150"/>
        <v/>
      </c>
      <c r="BA435" s="120" t="str">
        <f t="shared" si="151"/>
        <v/>
      </c>
      <c r="BB435" s="120" t="str">
        <f t="shared" si="152"/>
        <v/>
      </c>
      <c r="BC435" s="120" t="str">
        <f t="shared" si="153"/>
        <v/>
      </c>
      <c r="BD435" s="120" t="str">
        <f t="shared" si="154"/>
        <v/>
      </c>
      <c r="BE435" s="129" t="str">
        <f t="shared" si="146"/>
        <v/>
      </c>
      <c r="BF435" s="120"/>
      <c r="BG435" s="129" t="str">
        <f>IFERROR(RANK(BE435,$BE$3:$BE$502,0)+COUNTIF($BE$3:BE435,BE435)-1, "")</f>
        <v/>
      </c>
    </row>
    <row r="436" spans="1:59" x14ac:dyDescent="0.25">
      <c r="A436" s="44">
        <v>434</v>
      </c>
      <c r="B436" s="32" t="str">
        <f>IF('Birding Tally List'!D443="", "", 'Birding Tally List'!D443)</f>
        <v/>
      </c>
      <c r="C436" s="45">
        <f>IF('Birding Tally List'!G443="", 0, 'Birding Tally List'!G443)</f>
        <v>0</v>
      </c>
      <c r="D436" s="46">
        <f>IF('Birding Tally List'!H443="", 0, 'Birding Tally List'!H443)</f>
        <v>0</v>
      </c>
      <c r="E436" s="46">
        <f>IF('Birding Tally List'!I443="", 0, 'Birding Tally List'!I443)</f>
        <v>0</v>
      </c>
      <c r="F436" s="46">
        <f>IF('Birding Tally List'!J443="", 0, 'Birding Tally List'!J443)</f>
        <v>0</v>
      </c>
      <c r="G436" s="46">
        <f>IF('Birding Tally List'!K443="", 0, 'Birding Tally List'!K443)</f>
        <v>0</v>
      </c>
      <c r="H436" s="46">
        <f>IF('Birding Tally List'!L443="", 0, 'Birding Tally List'!L443)</f>
        <v>0</v>
      </c>
      <c r="I436" s="47">
        <f>IF('Birding Tally List'!M443="", 0, 'Birding Tally List'!M443)</f>
        <v>0</v>
      </c>
      <c r="J436" s="48">
        <f t="shared" si="137"/>
        <v>0</v>
      </c>
      <c r="L436" s="49" t="str">
        <f t="shared" si="138"/>
        <v/>
      </c>
      <c r="M436" s="48">
        <f t="shared" si="139"/>
        <v>0</v>
      </c>
      <c r="W436" s="52" t="str">
        <f t="shared" si="140"/>
        <v/>
      </c>
      <c r="X436" s="53" t="str">
        <f t="shared" si="136"/>
        <v/>
      </c>
      <c r="Z436" s="54">
        <f>RANK(M436,$M$3:$M$502,0)+COUNTIF($M$3:M436,M436)-1</f>
        <v>434</v>
      </c>
      <c r="AA436" s="44">
        <v>434</v>
      </c>
      <c r="AB436" s="44">
        <f t="shared" si="141"/>
        <v>434</v>
      </c>
      <c r="AC436" s="44" t="str">
        <f t="shared" si="142"/>
        <v/>
      </c>
      <c r="AD436" s="44"/>
      <c r="AE436" s="44" t="str">
        <f t="shared" si="143"/>
        <v/>
      </c>
      <c r="AF436" s="44" t="str">
        <f t="shared" si="144"/>
        <v/>
      </c>
      <c r="AH436" s="44" t="str">
        <f t="shared" si="147"/>
        <v/>
      </c>
      <c r="AJ436" s="44" t="str">
        <f>IF('Birding Tally List'!E443="", "", 'Birding Tally List'!E443)</f>
        <v/>
      </c>
      <c r="AV436" s="93" t="str">
        <f>IF('Birding Tally List'!F443="", "", 'Birding Tally List'!F443)</f>
        <v/>
      </c>
      <c r="AW436" s="93" t="str">
        <f t="shared" si="145"/>
        <v/>
      </c>
      <c r="AX436" s="119" t="str">
        <f t="shared" si="148"/>
        <v/>
      </c>
      <c r="AY436" s="120" t="str">
        <f t="shared" si="149"/>
        <v/>
      </c>
      <c r="AZ436" s="120" t="str">
        <f t="shared" si="150"/>
        <v/>
      </c>
      <c r="BA436" s="120" t="str">
        <f t="shared" si="151"/>
        <v/>
      </c>
      <c r="BB436" s="120" t="str">
        <f t="shared" si="152"/>
        <v/>
      </c>
      <c r="BC436" s="120" t="str">
        <f t="shared" si="153"/>
        <v/>
      </c>
      <c r="BD436" s="120" t="str">
        <f t="shared" si="154"/>
        <v/>
      </c>
      <c r="BE436" s="129" t="str">
        <f t="shared" si="146"/>
        <v/>
      </c>
      <c r="BF436" s="120"/>
      <c r="BG436" s="129" t="str">
        <f>IFERROR(RANK(BE436,$BE$3:$BE$502,0)+COUNTIF($BE$3:BE436,BE436)-1, "")</f>
        <v/>
      </c>
    </row>
    <row r="437" spans="1:59" x14ac:dyDescent="0.25">
      <c r="A437" s="44">
        <v>435</v>
      </c>
      <c r="B437" s="32" t="str">
        <f>IF('Birding Tally List'!D444="", "", 'Birding Tally List'!D444)</f>
        <v/>
      </c>
      <c r="C437" s="45">
        <f>IF('Birding Tally List'!G444="", 0, 'Birding Tally List'!G444)</f>
        <v>0</v>
      </c>
      <c r="D437" s="46">
        <f>IF('Birding Tally List'!H444="", 0, 'Birding Tally List'!H444)</f>
        <v>0</v>
      </c>
      <c r="E437" s="46">
        <f>IF('Birding Tally List'!I444="", 0, 'Birding Tally List'!I444)</f>
        <v>0</v>
      </c>
      <c r="F437" s="46">
        <f>IF('Birding Tally List'!J444="", 0, 'Birding Tally List'!J444)</f>
        <v>0</v>
      </c>
      <c r="G437" s="46">
        <f>IF('Birding Tally List'!K444="", 0, 'Birding Tally List'!K444)</f>
        <v>0</v>
      </c>
      <c r="H437" s="46">
        <f>IF('Birding Tally List'!L444="", 0, 'Birding Tally List'!L444)</f>
        <v>0</v>
      </c>
      <c r="I437" s="47">
        <f>IF('Birding Tally List'!M444="", 0, 'Birding Tally List'!M444)</f>
        <v>0</v>
      </c>
      <c r="J437" s="48">
        <f t="shared" si="137"/>
        <v>0</v>
      </c>
      <c r="L437" s="49" t="str">
        <f t="shared" si="138"/>
        <v/>
      </c>
      <c r="M437" s="48">
        <f t="shared" si="139"/>
        <v>0</v>
      </c>
      <c r="W437" s="52" t="str">
        <f t="shared" si="140"/>
        <v/>
      </c>
      <c r="X437" s="53" t="str">
        <f t="shared" si="136"/>
        <v/>
      </c>
      <c r="Z437" s="54">
        <f>RANK(M437,$M$3:$M$502,0)+COUNTIF($M$3:M437,M437)-1</f>
        <v>435</v>
      </c>
      <c r="AA437" s="44">
        <v>435</v>
      </c>
      <c r="AB437" s="44">
        <f t="shared" si="141"/>
        <v>435</v>
      </c>
      <c r="AC437" s="44" t="str">
        <f t="shared" si="142"/>
        <v/>
      </c>
      <c r="AD437" s="44"/>
      <c r="AE437" s="44" t="str">
        <f t="shared" si="143"/>
        <v/>
      </c>
      <c r="AF437" s="44" t="str">
        <f t="shared" si="144"/>
        <v/>
      </c>
      <c r="AH437" s="44" t="str">
        <f t="shared" si="147"/>
        <v/>
      </c>
      <c r="AJ437" s="44" t="str">
        <f>IF('Birding Tally List'!E444="", "", 'Birding Tally List'!E444)</f>
        <v/>
      </c>
      <c r="AV437" s="93" t="str">
        <f>IF('Birding Tally List'!F444="", "", 'Birding Tally List'!F444)</f>
        <v/>
      </c>
      <c r="AW437" s="93" t="str">
        <f t="shared" si="145"/>
        <v/>
      </c>
      <c r="AX437" s="119" t="str">
        <f t="shared" si="148"/>
        <v/>
      </c>
      <c r="AY437" s="120" t="str">
        <f t="shared" si="149"/>
        <v/>
      </c>
      <c r="AZ437" s="120" t="str">
        <f t="shared" si="150"/>
        <v/>
      </c>
      <c r="BA437" s="120" t="str">
        <f t="shared" si="151"/>
        <v/>
      </c>
      <c r="BB437" s="120" t="str">
        <f t="shared" si="152"/>
        <v/>
      </c>
      <c r="BC437" s="120" t="str">
        <f t="shared" si="153"/>
        <v/>
      </c>
      <c r="BD437" s="120" t="str">
        <f t="shared" si="154"/>
        <v/>
      </c>
      <c r="BE437" s="129" t="str">
        <f t="shared" si="146"/>
        <v/>
      </c>
      <c r="BF437" s="120"/>
      <c r="BG437" s="129" t="str">
        <f>IFERROR(RANK(BE437,$BE$3:$BE$502,0)+COUNTIF($BE$3:BE437,BE437)-1, "")</f>
        <v/>
      </c>
    </row>
    <row r="438" spans="1:59" x14ac:dyDescent="0.25">
      <c r="A438" s="44">
        <v>436</v>
      </c>
      <c r="B438" s="32" t="str">
        <f>IF('Birding Tally List'!D445="", "", 'Birding Tally List'!D445)</f>
        <v/>
      </c>
      <c r="C438" s="45">
        <f>IF('Birding Tally List'!G445="", 0, 'Birding Tally List'!G445)</f>
        <v>0</v>
      </c>
      <c r="D438" s="46">
        <f>IF('Birding Tally List'!H445="", 0, 'Birding Tally List'!H445)</f>
        <v>0</v>
      </c>
      <c r="E438" s="46">
        <f>IF('Birding Tally List'!I445="", 0, 'Birding Tally List'!I445)</f>
        <v>0</v>
      </c>
      <c r="F438" s="46">
        <f>IF('Birding Tally List'!J445="", 0, 'Birding Tally List'!J445)</f>
        <v>0</v>
      </c>
      <c r="G438" s="46">
        <f>IF('Birding Tally List'!K445="", 0, 'Birding Tally List'!K445)</f>
        <v>0</v>
      </c>
      <c r="H438" s="46">
        <f>IF('Birding Tally List'!L445="", 0, 'Birding Tally List'!L445)</f>
        <v>0</v>
      </c>
      <c r="I438" s="47">
        <f>IF('Birding Tally List'!M445="", 0, 'Birding Tally List'!M445)</f>
        <v>0</v>
      </c>
      <c r="J438" s="48">
        <f t="shared" si="137"/>
        <v>0</v>
      </c>
      <c r="L438" s="49" t="str">
        <f t="shared" si="138"/>
        <v/>
      </c>
      <c r="M438" s="48">
        <f t="shared" si="139"/>
        <v>0</v>
      </c>
      <c r="W438" s="52" t="str">
        <f t="shared" si="140"/>
        <v/>
      </c>
      <c r="X438" s="53" t="str">
        <f t="shared" si="136"/>
        <v/>
      </c>
      <c r="Z438" s="54">
        <f>RANK(M438,$M$3:$M$502,0)+COUNTIF($M$3:M438,M438)-1</f>
        <v>436</v>
      </c>
      <c r="AA438" s="44">
        <v>436</v>
      </c>
      <c r="AB438" s="44">
        <f t="shared" si="141"/>
        <v>436</v>
      </c>
      <c r="AC438" s="44" t="str">
        <f t="shared" si="142"/>
        <v/>
      </c>
      <c r="AD438" s="44"/>
      <c r="AE438" s="44" t="str">
        <f t="shared" si="143"/>
        <v/>
      </c>
      <c r="AF438" s="44" t="str">
        <f t="shared" si="144"/>
        <v/>
      </c>
      <c r="AH438" s="44" t="str">
        <f t="shared" si="147"/>
        <v/>
      </c>
      <c r="AJ438" s="44" t="str">
        <f>IF('Birding Tally List'!E445="", "", 'Birding Tally List'!E445)</f>
        <v/>
      </c>
      <c r="AV438" s="93" t="str">
        <f>IF('Birding Tally List'!F445="", "", 'Birding Tally List'!F445)</f>
        <v/>
      </c>
      <c r="AW438" s="93" t="str">
        <f t="shared" si="145"/>
        <v/>
      </c>
      <c r="AX438" s="119" t="str">
        <f t="shared" si="148"/>
        <v/>
      </c>
      <c r="AY438" s="120" t="str">
        <f t="shared" si="149"/>
        <v/>
      </c>
      <c r="AZ438" s="120" t="str">
        <f t="shared" si="150"/>
        <v/>
      </c>
      <c r="BA438" s="120" t="str">
        <f t="shared" si="151"/>
        <v/>
      </c>
      <c r="BB438" s="120" t="str">
        <f t="shared" si="152"/>
        <v/>
      </c>
      <c r="BC438" s="120" t="str">
        <f t="shared" si="153"/>
        <v/>
      </c>
      <c r="BD438" s="120" t="str">
        <f t="shared" si="154"/>
        <v/>
      </c>
      <c r="BE438" s="129" t="str">
        <f t="shared" si="146"/>
        <v/>
      </c>
      <c r="BF438" s="120"/>
      <c r="BG438" s="129" t="str">
        <f>IFERROR(RANK(BE438,$BE$3:$BE$502,0)+COUNTIF($BE$3:BE438,BE438)-1, "")</f>
        <v/>
      </c>
    </row>
    <row r="439" spans="1:59" x14ac:dyDescent="0.25">
      <c r="A439" s="44">
        <v>437</v>
      </c>
      <c r="B439" s="32" t="str">
        <f>IF('Birding Tally List'!D446="", "", 'Birding Tally List'!D446)</f>
        <v/>
      </c>
      <c r="C439" s="45">
        <f>IF('Birding Tally List'!G446="", 0, 'Birding Tally List'!G446)</f>
        <v>0</v>
      </c>
      <c r="D439" s="46">
        <f>IF('Birding Tally List'!H446="", 0, 'Birding Tally List'!H446)</f>
        <v>0</v>
      </c>
      <c r="E439" s="46">
        <f>IF('Birding Tally List'!I446="", 0, 'Birding Tally List'!I446)</f>
        <v>0</v>
      </c>
      <c r="F439" s="46">
        <f>IF('Birding Tally List'!J446="", 0, 'Birding Tally List'!J446)</f>
        <v>0</v>
      </c>
      <c r="G439" s="46">
        <f>IF('Birding Tally List'!K446="", 0, 'Birding Tally List'!K446)</f>
        <v>0</v>
      </c>
      <c r="H439" s="46">
        <f>IF('Birding Tally List'!L446="", 0, 'Birding Tally List'!L446)</f>
        <v>0</v>
      </c>
      <c r="I439" s="47">
        <f>IF('Birding Tally List'!M446="", 0, 'Birding Tally List'!M446)</f>
        <v>0</v>
      </c>
      <c r="J439" s="48">
        <f t="shared" si="137"/>
        <v>0</v>
      </c>
      <c r="L439" s="49" t="str">
        <f t="shared" si="138"/>
        <v/>
      </c>
      <c r="M439" s="48">
        <f t="shared" si="139"/>
        <v>0</v>
      </c>
      <c r="W439" s="52" t="str">
        <f t="shared" si="140"/>
        <v/>
      </c>
      <c r="X439" s="53" t="str">
        <f t="shared" si="136"/>
        <v/>
      </c>
      <c r="Z439" s="54">
        <f>RANK(M439,$M$3:$M$502,0)+COUNTIF($M$3:M439,M439)-1</f>
        <v>437</v>
      </c>
      <c r="AA439" s="44">
        <v>437</v>
      </c>
      <c r="AB439" s="44">
        <f t="shared" si="141"/>
        <v>437</v>
      </c>
      <c r="AC439" s="44" t="str">
        <f t="shared" si="142"/>
        <v/>
      </c>
      <c r="AD439" s="44"/>
      <c r="AE439" s="44" t="str">
        <f t="shared" si="143"/>
        <v/>
      </c>
      <c r="AF439" s="44" t="str">
        <f t="shared" si="144"/>
        <v/>
      </c>
      <c r="AH439" s="44" t="str">
        <f t="shared" si="147"/>
        <v/>
      </c>
      <c r="AJ439" s="44" t="str">
        <f>IF('Birding Tally List'!E446="", "", 'Birding Tally List'!E446)</f>
        <v/>
      </c>
      <c r="AV439" s="93" t="str">
        <f>IF('Birding Tally List'!F446="", "", 'Birding Tally List'!F446)</f>
        <v/>
      </c>
      <c r="AW439" s="93" t="str">
        <f t="shared" si="145"/>
        <v/>
      </c>
      <c r="AX439" s="119" t="str">
        <f t="shared" si="148"/>
        <v/>
      </c>
      <c r="AY439" s="120" t="str">
        <f t="shared" si="149"/>
        <v/>
      </c>
      <c r="AZ439" s="120" t="str">
        <f t="shared" si="150"/>
        <v/>
      </c>
      <c r="BA439" s="120" t="str">
        <f t="shared" si="151"/>
        <v/>
      </c>
      <c r="BB439" s="120" t="str">
        <f t="shared" si="152"/>
        <v/>
      </c>
      <c r="BC439" s="120" t="str">
        <f t="shared" si="153"/>
        <v/>
      </c>
      <c r="BD439" s="120" t="str">
        <f t="shared" si="154"/>
        <v/>
      </c>
      <c r="BE439" s="129" t="str">
        <f t="shared" si="146"/>
        <v/>
      </c>
      <c r="BF439" s="120"/>
      <c r="BG439" s="129" t="str">
        <f>IFERROR(RANK(BE439,$BE$3:$BE$502,0)+COUNTIF($BE$3:BE439,BE439)-1, "")</f>
        <v/>
      </c>
    </row>
    <row r="440" spans="1:59" x14ac:dyDescent="0.25">
      <c r="A440" s="44">
        <v>438</v>
      </c>
      <c r="B440" s="32" t="str">
        <f>IF('Birding Tally List'!D447="", "", 'Birding Tally List'!D447)</f>
        <v/>
      </c>
      <c r="C440" s="45">
        <f>IF('Birding Tally List'!G447="", 0, 'Birding Tally List'!G447)</f>
        <v>0</v>
      </c>
      <c r="D440" s="46">
        <f>IF('Birding Tally List'!H447="", 0, 'Birding Tally List'!H447)</f>
        <v>0</v>
      </c>
      <c r="E440" s="46">
        <f>IF('Birding Tally List'!I447="", 0, 'Birding Tally List'!I447)</f>
        <v>0</v>
      </c>
      <c r="F440" s="46">
        <f>IF('Birding Tally List'!J447="", 0, 'Birding Tally List'!J447)</f>
        <v>0</v>
      </c>
      <c r="G440" s="46">
        <f>IF('Birding Tally List'!K447="", 0, 'Birding Tally List'!K447)</f>
        <v>0</v>
      </c>
      <c r="H440" s="46">
        <f>IF('Birding Tally List'!L447="", 0, 'Birding Tally List'!L447)</f>
        <v>0</v>
      </c>
      <c r="I440" s="47">
        <f>IF('Birding Tally List'!M447="", 0, 'Birding Tally List'!M447)</f>
        <v>0</v>
      </c>
      <c r="J440" s="48">
        <f t="shared" si="137"/>
        <v>0</v>
      </c>
      <c r="L440" s="49" t="str">
        <f t="shared" si="138"/>
        <v/>
      </c>
      <c r="M440" s="48">
        <f t="shared" si="139"/>
        <v>0</v>
      </c>
      <c r="W440" s="52" t="str">
        <f t="shared" si="140"/>
        <v/>
      </c>
      <c r="X440" s="53" t="str">
        <f t="shared" si="136"/>
        <v/>
      </c>
      <c r="Z440" s="54">
        <f>RANK(M440,$M$3:$M$502,0)+COUNTIF($M$3:M440,M440)-1</f>
        <v>438</v>
      </c>
      <c r="AA440" s="44">
        <v>438</v>
      </c>
      <c r="AB440" s="44">
        <f t="shared" si="141"/>
        <v>438</v>
      </c>
      <c r="AC440" s="44" t="str">
        <f t="shared" si="142"/>
        <v/>
      </c>
      <c r="AD440" s="44"/>
      <c r="AE440" s="44" t="str">
        <f t="shared" si="143"/>
        <v/>
      </c>
      <c r="AF440" s="44" t="str">
        <f t="shared" si="144"/>
        <v/>
      </c>
      <c r="AH440" s="44" t="str">
        <f t="shared" si="147"/>
        <v/>
      </c>
      <c r="AJ440" s="44" t="str">
        <f>IF('Birding Tally List'!E447="", "", 'Birding Tally List'!E447)</f>
        <v/>
      </c>
      <c r="AV440" s="93" t="str">
        <f>IF('Birding Tally List'!F447="", "", 'Birding Tally List'!F447)</f>
        <v/>
      </c>
      <c r="AW440" s="93" t="str">
        <f t="shared" si="145"/>
        <v/>
      </c>
      <c r="AX440" s="119" t="str">
        <f t="shared" si="148"/>
        <v/>
      </c>
      <c r="AY440" s="120" t="str">
        <f t="shared" si="149"/>
        <v/>
      </c>
      <c r="AZ440" s="120" t="str">
        <f t="shared" si="150"/>
        <v/>
      </c>
      <c r="BA440" s="120" t="str">
        <f t="shared" si="151"/>
        <v/>
      </c>
      <c r="BB440" s="120" t="str">
        <f t="shared" si="152"/>
        <v/>
      </c>
      <c r="BC440" s="120" t="str">
        <f t="shared" si="153"/>
        <v/>
      </c>
      <c r="BD440" s="120" t="str">
        <f t="shared" si="154"/>
        <v/>
      </c>
      <c r="BE440" s="129" t="str">
        <f t="shared" si="146"/>
        <v/>
      </c>
      <c r="BF440" s="120"/>
      <c r="BG440" s="129" t="str">
        <f>IFERROR(RANK(BE440,$BE$3:$BE$502,0)+COUNTIF($BE$3:BE440,BE440)-1, "")</f>
        <v/>
      </c>
    </row>
    <row r="441" spans="1:59" x14ac:dyDescent="0.25">
      <c r="A441" s="44">
        <v>439</v>
      </c>
      <c r="B441" s="32" t="str">
        <f>IF('Birding Tally List'!D448="", "", 'Birding Tally List'!D448)</f>
        <v/>
      </c>
      <c r="C441" s="45">
        <f>IF('Birding Tally List'!G448="", 0, 'Birding Tally List'!G448)</f>
        <v>0</v>
      </c>
      <c r="D441" s="46">
        <f>IF('Birding Tally List'!H448="", 0, 'Birding Tally List'!H448)</f>
        <v>0</v>
      </c>
      <c r="E441" s="46">
        <f>IF('Birding Tally List'!I448="", 0, 'Birding Tally List'!I448)</f>
        <v>0</v>
      </c>
      <c r="F441" s="46">
        <f>IF('Birding Tally List'!J448="", 0, 'Birding Tally List'!J448)</f>
        <v>0</v>
      </c>
      <c r="G441" s="46">
        <f>IF('Birding Tally List'!K448="", 0, 'Birding Tally List'!K448)</f>
        <v>0</v>
      </c>
      <c r="H441" s="46">
        <f>IF('Birding Tally List'!L448="", 0, 'Birding Tally List'!L448)</f>
        <v>0</v>
      </c>
      <c r="I441" s="47">
        <f>IF('Birding Tally List'!M448="", 0, 'Birding Tally List'!M448)</f>
        <v>0</v>
      </c>
      <c r="J441" s="48">
        <f t="shared" si="137"/>
        <v>0</v>
      </c>
      <c r="L441" s="49" t="str">
        <f t="shared" si="138"/>
        <v/>
      </c>
      <c r="M441" s="48">
        <f t="shared" si="139"/>
        <v>0</v>
      </c>
      <c r="W441" s="52" t="str">
        <f t="shared" si="140"/>
        <v/>
      </c>
      <c r="X441" s="53" t="str">
        <f t="shared" si="136"/>
        <v/>
      </c>
      <c r="Z441" s="54">
        <f>RANK(M441,$M$3:$M$502,0)+COUNTIF($M$3:M441,M441)-1</f>
        <v>439</v>
      </c>
      <c r="AA441" s="44">
        <v>439</v>
      </c>
      <c r="AB441" s="44">
        <f t="shared" si="141"/>
        <v>439</v>
      </c>
      <c r="AC441" s="44" t="str">
        <f t="shared" si="142"/>
        <v/>
      </c>
      <c r="AD441" s="44"/>
      <c r="AE441" s="44" t="str">
        <f t="shared" si="143"/>
        <v/>
      </c>
      <c r="AF441" s="44" t="str">
        <f t="shared" si="144"/>
        <v/>
      </c>
      <c r="AH441" s="44" t="str">
        <f t="shared" si="147"/>
        <v/>
      </c>
      <c r="AJ441" s="44" t="str">
        <f>IF('Birding Tally List'!E448="", "", 'Birding Tally List'!E448)</f>
        <v/>
      </c>
      <c r="AV441" s="93" t="str">
        <f>IF('Birding Tally List'!F448="", "", 'Birding Tally List'!F448)</f>
        <v/>
      </c>
      <c r="AW441" s="93" t="str">
        <f t="shared" si="145"/>
        <v/>
      </c>
      <c r="AX441" s="119" t="str">
        <f t="shared" si="148"/>
        <v/>
      </c>
      <c r="AY441" s="120" t="str">
        <f t="shared" si="149"/>
        <v/>
      </c>
      <c r="AZ441" s="120" t="str">
        <f t="shared" si="150"/>
        <v/>
      </c>
      <c r="BA441" s="120" t="str">
        <f t="shared" si="151"/>
        <v/>
      </c>
      <c r="BB441" s="120" t="str">
        <f t="shared" si="152"/>
        <v/>
      </c>
      <c r="BC441" s="120" t="str">
        <f t="shared" si="153"/>
        <v/>
      </c>
      <c r="BD441" s="120" t="str">
        <f t="shared" si="154"/>
        <v/>
      </c>
      <c r="BE441" s="129" t="str">
        <f t="shared" si="146"/>
        <v/>
      </c>
      <c r="BF441" s="120"/>
      <c r="BG441" s="129" t="str">
        <f>IFERROR(RANK(BE441,$BE$3:$BE$502,0)+COUNTIF($BE$3:BE441,BE441)-1, "")</f>
        <v/>
      </c>
    </row>
    <row r="442" spans="1:59" x14ac:dyDescent="0.25">
      <c r="A442" s="44">
        <v>440</v>
      </c>
      <c r="B442" s="32" t="str">
        <f>IF('Birding Tally List'!D449="", "", 'Birding Tally List'!D449)</f>
        <v/>
      </c>
      <c r="C442" s="45">
        <f>IF('Birding Tally List'!G449="", 0, 'Birding Tally List'!G449)</f>
        <v>0</v>
      </c>
      <c r="D442" s="46">
        <f>IF('Birding Tally List'!H449="", 0, 'Birding Tally List'!H449)</f>
        <v>0</v>
      </c>
      <c r="E442" s="46">
        <f>IF('Birding Tally List'!I449="", 0, 'Birding Tally List'!I449)</f>
        <v>0</v>
      </c>
      <c r="F442" s="46">
        <f>IF('Birding Tally List'!J449="", 0, 'Birding Tally List'!J449)</f>
        <v>0</v>
      </c>
      <c r="G442" s="46">
        <f>IF('Birding Tally List'!K449="", 0, 'Birding Tally List'!K449)</f>
        <v>0</v>
      </c>
      <c r="H442" s="46">
        <f>IF('Birding Tally List'!L449="", 0, 'Birding Tally List'!L449)</f>
        <v>0</v>
      </c>
      <c r="I442" s="47">
        <f>IF('Birding Tally List'!M449="", 0, 'Birding Tally List'!M449)</f>
        <v>0</v>
      </c>
      <c r="J442" s="48">
        <f t="shared" si="137"/>
        <v>0</v>
      </c>
      <c r="L442" s="49" t="str">
        <f t="shared" si="138"/>
        <v/>
      </c>
      <c r="M442" s="48">
        <f t="shared" si="139"/>
        <v>0</v>
      </c>
      <c r="W442" s="52" t="str">
        <f t="shared" si="140"/>
        <v/>
      </c>
      <c r="X442" s="53" t="str">
        <f t="shared" si="136"/>
        <v/>
      </c>
      <c r="Z442" s="54">
        <f>RANK(M442,$M$3:$M$502,0)+COUNTIF($M$3:M442,M442)-1</f>
        <v>440</v>
      </c>
      <c r="AA442" s="44">
        <v>440</v>
      </c>
      <c r="AB442" s="44">
        <f t="shared" si="141"/>
        <v>440</v>
      </c>
      <c r="AC442" s="44" t="str">
        <f t="shared" si="142"/>
        <v/>
      </c>
      <c r="AD442" s="44"/>
      <c r="AE442" s="44" t="str">
        <f t="shared" si="143"/>
        <v/>
      </c>
      <c r="AF442" s="44" t="str">
        <f t="shared" si="144"/>
        <v/>
      </c>
      <c r="AH442" s="44" t="str">
        <f t="shared" si="147"/>
        <v/>
      </c>
      <c r="AJ442" s="44" t="str">
        <f>IF('Birding Tally List'!E449="", "", 'Birding Tally List'!E449)</f>
        <v/>
      </c>
      <c r="AV442" s="93" t="str">
        <f>IF('Birding Tally List'!F449="", "", 'Birding Tally List'!F449)</f>
        <v/>
      </c>
      <c r="AW442" s="93" t="str">
        <f t="shared" si="145"/>
        <v/>
      </c>
      <c r="AX442" s="119" t="str">
        <f t="shared" si="148"/>
        <v/>
      </c>
      <c r="AY442" s="120" t="str">
        <f t="shared" si="149"/>
        <v/>
      </c>
      <c r="AZ442" s="120" t="str">
        <f t="shared" si="150"/>
        <v/>
      </c>
      <c r="BA442" s="120" t="str">
        <f t="shared" si="151"/>
        <v/>
      </c>
      <c r="BB442" s="120" t="str">
        <f t="shared" si="152"/>
        <v/>
      </c>
      <c r="BC442" s="120" t="str">
        <f t="shared" si="153"/>
        <v/>
      </c>
      <c r="BD442" s="120" t="str">
        <f t="shared" si="154"/>
        <v/>
      </c>
      <c r="BE442" s="129" t="str">
        <f t="shared" si="146"/>
        <v/>
      </c>
      <c r="BF442" s="120"/>
      <c r="BG442" s="129" t="str">
        <f>IFERROR(RANK(BE442,$BE$3:$BE$502,0)+COUNTIF($BE$3:BE442,BE442)-1, "")</f>
        <v/>
      </c>
    </row>
    <row r="443" spans="1:59" x14ac:dyDescent="0.25">
      <c r="A443" s="44">
        <v>441</v>
      </c>
      <c r="B443" s="32" t="str">
        <f>IF('Birding Tally List'!D450="", "", 'Birding Tally List'!D450)</f>
        <v/>
      </c>
      <c r="C443" s="45">
        <f>IF('Birding Tally List'!G450="", 0, 'Birding Tally List'!G450)</f>
        <v>0</v>
      </c>
      <c r="D443" s="46">
        <f>IF('Birding Tally List'!H450="", 0, 'Birding Tally List'!H450)</f>
        <v>0</v>
      </c>
      <c r="E443" s="46">
        <f>IF('Birding Tally List'!I450="", 0, 'Birding Tally List'!I450)</f>
        <v>0</v>
      </c>
      <c r="F443" s="46">
        <f>IF('Birding Tally List'!J450="", 0, 'Birding Tally List'!J450)</f>
        <v>0</v>
      </c>
      <c r="G443" s="46">
        <f>IF('Birding Tally List'!K450="", 0, 'Birding Tally List'!K450)</f>
        <v>0</v>
      </c>
      <c r="H443" s="46">
        <f>IF('Birding Tally List'!L450="", 0, 'Birding Tally List'!L450)</f>
        <v>0</v>
      </c>
      <c r="I443" s="47">
        <f>IF('Birding Tally List'!M450="", 0, 'Birding Tally List'!M450)</f>
        <v>0</v>
      </c>
      <c r="J443" s="48">
        <f t="shared" si="137"/>
        <v>0</v>
      </c>
      <c r="L443" s="49" t="str">
        <f t="shared" si="138"/>
        <v/>
      </c>
      <c r="M443" s="48">
        <f t="shared" si="139"/>
        <v>0</v>
      </c>
      <c r="W443" s="52" t="str">
        <f t="shared" si="140"/>
        <v/>
      </c>
      <c r="X443" s="53" t="str">
        <f t="shared" si="136"/>
        <v/>
      </c>
      <c r="Z443" s="54">
        <f>RANK(M443,$M$3:$M$502,0)+COUNTIF($M$3:M443,M443)-1</f>
        <v>441</v>
      </c>
      <c r="AA443" s="44">
        <v>441</v>
      </c>
      <c r="AB443" s="44">
        <f t="shared" si="141"/>
        <v>441</v>
      </c>
      <c r="AC443" s="44" t="str">
        <f t="shared" si="142"/>
        <v/>
      </c>
      <c r="AD443" s="44"/>
      <c r="AE443" s="44" t="str">
        <f t="shared" si="143"/>
        <v/>
      </c>
      <c r="AF443" s="44" t="str">
        <f t="shared" si="144"/>
        <v/>
      </c>
      <c r="AH443" s="44" t="str">
        <f t="shared" si="147"/>
        <v/>
      </c>
      <c r="AJ443" s="44" t="str">
        <f>IF('Birding Tally List'!E450="", "", 'Birding Tally List'!E450)</f>
        <v/>
      </c>
      <c r="AV443" s="93" t="str">
        <f>IF('Birding Tally List'!F450="", "", 'Birding Tally List'!F450)</f>
        <v/>
      </c>
      <c r="AW443" s="93" t="str">
        <f t="shared" si="145"/>
        <v/>
      </c>
      <c r="AX443" s="119" t="str">
        <f t="shared" si="148"/>
        <v/>
      </c>
      <c r="AY443" s="120" t="str">
        <f t="shared" si="149"/>
        <v/>
      </c>
      <c r="AZ443" s="120" t="str">
        <f t="shared" si="150"/>
        <v/>
      </c>
      <c r="BA443" s="120" t="str">
        <f t="shared" si="151"/>
        <v/>
      </c>
      <c r="BB443" s="120" t="str">
        <f t="shared" si="152"/>
        <v/>
      </c>
      <c r="BC443" s="120" t="str">
        <f t="shared" si="153"/>
        <v/>
      </c>
      <c r="BD443" s="120" t="str">
        <f t="shared" si="154"/>
        <v/>
      </c>
      <c r="BE443" s="129" t="str">
        <f t="shared" si="146"/>
        <v/>
      </c>
      <c r="BF443" s="120"/>
      <c r="BG443" s="129" t="str">
        <f>IFERROR(RANK(BE443,$BE$3:$BE$502,0)+COUNTIF($BE$3:BE443,BE443)-1, "")</f>
        <v/>
      </c>
    </row>
    <row r="444" spans="1:59" x14ac:dyDescent="0.25">
      <c r="A444" s="44">
        <v>442</v>
      </c>
      <c r="B444" s="32" t="str">
        <f>IF('Birding Tally List'!D451="", "", 'Birding Tally List'!D451)</f>
        <v/>
      </c>
      <c r="C444" s="45">
        <f>IF('Birding Tally List'!G451="", 0, 'Birding Tally List'!G451)</f>
        <v>0</v>
      </c>
      <c r="D444" s="46">
        <f>IF('Birding Tally List'!H451="", 0, 'Birding Tally List'!H451)</f>
        <v>0</v>
      </c>
      <c r="E444" s="46">
        <f>IF('Birding Tally List'!I451="", 0, 'Birding Tally List'!I451)</f>
        <v>0</v>
      </c>
      <c r="F444" s="46">
        <f>IF('Birding Tally List'!J451="", 0, 'Birding Tally List'!J451)</f>
        <v>0</v>
      </c>
      <c r="G444" s="46">
        <f>IF('Birding Tally List'!K451="", 0, 'Birding Tally List'!K451)</f>
        <v>0</v>
      </c>
      <c r="H444" s="46">
        <f>IF('Birding Tally List'!L451="", 0, 'Birding Tally List'!L451)</f>
        <v>0</v>
      </c>
      <c r="I444" s="47">
        <f>IF('Birding Tally List'!M451="", 0, 'Birding Tally List'!M451)</f>
        <v>0</v>
      </c>
      <c r="J444" s="48">
        <f t="shared" si="137"/>
        <v>0</v>
      </c>
      <c r="L444" s="49" t="str">
        <f t="shared" si="138"/>
        <v/>
      </c>
      <c r="M444" s="48">
        <f t="shared" si="139"/>
        <v>0</v>
      </c>
      <c r="W444" s="52" t="str">
        <f t="shared" si="140"/>
        <v/>
      </c>
      <c r="X444" s="53" t="str">
        <f t="shared" si="136"/>
        <v/>
      </c>
      <c r="Z444" s="54">
        <f>RANK(M444,$M$3:$M$502,0)+COUNTIF($M$3:M444,M444)-1</f>
        <v>442</v>
      </c>
      <c r="AA444" s="44">
        <v>442</v>
      </c>
      <c r="AB444" s="44">
        <f t="shared" si="141"/>
        <v>442</v>
      </c>
      <c r="AC444" s="44" t="str">
        <f t="shared" si="142"/>
        <v/>
      </c>
      <c r="AD444" s="44"/>
      <c r="AE444" s="44" t="str">
        <f t="shared" si="143"/>
        <v/>
      </c>
      <c r="AF444" s="44" t="str">
        <f t="shared" si="144"/>
        <v/>
      </c>
      <c r="AH444" s="44" t="str">
        <f t="shared" si="147"/>
        <v/>
      </c>
      <c r="AJ444" s="44" t="str">
        <f>IF('Birding Tally List'!E451="", "", 'Birding Tally List'!E451)</f>
        <v/>
      </c>
      <c r="AV444" s="93" t="str">
        <f>IF('Birding Tally List'!F451="", "", 'Birding Tally List'!F451)</f>
        <v/>
      </c>
      <c r="AW444" s="93" t="str">
        <f t="shared" si="145"/>
        <v/>
      </c>
      <c r="AX444" s="119" t="str">
        <f t="shared" si="148"/>
        <v/>
      </c>
      <c r="AY444" s="120" t="str">
        <f t="shared" si="149"/>
        <v/>
      </c>
      <c r="AZ444" s="120" t="str">
        <f t="shared" si="150"/>
        <v/>
      </c>
      <c r="BA444" s="120" t="str">
        <f t="shared" si="151"/>
        <v/>
      </c>
      <c r="BB444" s="120" t="str">
        <f t="shared" si="152"/>
        <v/>
      </c>
      <c r="BC444" s="120" t="str">
        <f t="shared" si="153"/>
        <v/>
      </c>
      <c r="BD444" s="120" t="str">
        <f t="shared" si="154"/>
        <v/>
      </c>
      <c r="BE444" s="129" t="str">
        <f t="shared" si="146"/>
        <v/>
      </c>
      <c r="BF444" s="120"/>
      <c r="BG444" s="129" t="str">
        <f>IFERROR(RANK(BE444,$BE$3:$BE$502,0)+COUNTIF($BE$3:BE444,BE444)-1, "")</f>
        <v/>
      </c>
    </row>
    <row r="445" spans="1:59" x14ac:dyDescent="0.25">
      <c r="A445" s="44">
        <v>443</v>
      </c>
      <c r="B445" s="32" t="str">
        <f>IF('Birding Tally List'!D452="", "", 'Birding Tally List'!D452)</f>
        <v/>
      </c>
      <c r="C445" s="45">
        <f>IF('Birding Tally List'!G452="", 0, 'Birding Tally List'!G452)</f>
        <v>0</v>
      </c>
      <c r="D445" s="46">
        <f>IF('Birding Tally List'!H452="", 0, 'Birding Tally List'!H452)</f>
        <v>0</v>
      </c>
      <c r="E445" s="46">
        <f>IF('Birding Tally List'!I452="", 0, 'Birding Tally List'!I452)</f>
        <v>0</v>
      </c>
      <c r="F445" s="46">
        <f>IF('Birding Tally List'!J452="", 0, 'Birding Tally List'!J452)</f>
        <v>0</v>
      </c>
      <c r="G445" s="46">
        <f>IF('Birding Tally List'!K452="", 0, 'Birding Tally List'!K452)</f>
        <v>0</v>
      </c>
      <c r="H445" s="46">
        <f>IF('Birding Tally List'!L452="", 0, 'Birding Tally List'!L452)</f>
        <v>0</v>
      </c>
      <c r="I445" s="47">
        <f>IF('Birding Tally List'!M452="", 0, 'Birding Tally List'!M452)</f>
        <v>0</v>
      </c>
      <c r="J445" s="48">
        <f t="shared" si="137"/>
        <v>0</v>
      </c>
      <c r="L445" s="49" t="str">
        <f t="shared" si="138"/>
        <v/>
      </c>
      <c r="M445" s="48">
        <f t="shared" si="139"/>
        <v>0</v>
      </c>
      <c r="W445" s="52" t="str">
        <f t="shared" si="140"/>
        <v/>
      </c>
      <c r="X445" s="53" t="str">
        <f t="shared" si="136"/>
        <v/>
      </c>
      <c r="Z445" s="54">
        <f>RANK(M445,$M$3:$M$502,0)+COUNTIF($M$3:M445,M445)-1</f>
        <v>443</v>
      </c>
      <c r="AA445" s="44">
        <v>443</v>
      </c>
      <c r="AB445" s="44">
        <f t="shared" si="141"/>
        <v>443</v>
      </c>
      <c r="AC445" s="44" t="str">
        <f t="shared" si="142"/>
        <v/>
      </c>
      <c r="AD445" s="44"/>
      <c r="AE445" s="44" t="str">
        <f t="shared" si="143"/>
        <v/>
      </c>
      <c r="AF445" s="44" t="str">
        <f t="shared" si="144"/>
        <v/>
      </c>
      <c r="AH445" s="44" t="str">
        <f t="shared" si="147"/>
        <v/>
      </c>
      <c r="AJ445" s="44" t="str">
        <f>IF('Birding Tally List'!E452="", "", 'Birding Tally List'!E452)</f>
        <v/>
      </c>
      <c r="AV445" s="93" t="str">
        <f>IF('Birding Tally List'!F452="", "", 'Birding Tally List'!F452)</f>
        <v/>
      </c>
      <c r="AW445" s="93" t="str">
        <f t="shared" si="145"/>
        <v/>
      </c>
      <c r="AX445" s="119" t="str">
        <f t="shared" si="148"/>
        <v/>
      </c>
      <c r="AY445" s="120" t="str">
        <f t="shared" si="149"/>
        <v/>
      </c>
      <c r="AZ445" s="120" t="str">
        <f t="shared" si="150"/>
        <v/>
      </c>
      <c r="BA445" s="120" t="str">
        <f t="shared" si="151"/>
        <v/>
      </c>
      <c r="BB445" s="120" t="str">
        <f t="shared" si="152"/>
        <v/>
      </c>
      <c r="BC445" s="120" t="str">
        <f t="shared" si="153"/>
        <v/>
      </c>
      <c r="BD445" s="120" t="str">
        <f t="shared" si="154"/>
        <v/>
      </c>
      <c r="BE445" s="129" t="str">
        <f t="shared" si="146"/>
        <v/>
      </c>
      <c r="BF445" s="120"/>
      <c r="BG445" s="129" t="str">
        <f>IFERROR(RANK(BE445,$BE$3:$BE$502,0)+COUNTIF($BE$3:BE445,BE445)-1, "")</f>
        <v/>
      </c>
    </row>
    <row r="446" spans="1:59" x14ac:dyDescent="0.25">
      <c r="A446" s="44">
        <v>444</v>
      </c>
      <c r="B446" s="32" t="str">
        <f>IF('Birding Tally List'!D453="", "", 'Birding Tally List'!D453)</f>
        <v/>
      </c>
      <c r="C446" s="45">
        <f>IF('Birding Tally List'!G453="", 0, 'Birding Tally List'!G453)</f>
        <v>0</v>
      </c>
      <c r="D446" s="46">
        <f>IF('Birding Tally List'!H453="", 0, 'Birding Tally List'!H453)</f>
        <v>0</v>
      </c>
      <c r="E446" s="46">
        <f>IF('Birding Tally List'!I453="", 0, 'Birding Tally List'!I453)</f>
        <v>0</v>
      </c>
      <c r="F446" s="46">
        <f>IF('Birding Tally List'!J453="", 0, 'Birding Tally List'!J453)</f>
        <v>0</v>
      </c>
      <c r="G446" s="46">
        <f>IF('Birding Tally List'!K453="", 0, 'Birding Tally List'!K453)</f>
        <v>0</v>
      </c>
      <c r="H446" s="46">
        <f>IF('Birding Tally List'!L453="", 0, 'Birding Tally List'!L453)</f>
        <v>0</v>
      </c>
      <c r="I446" s="47">
        <f>IF('Birding Tally List'!M453="", 0, 'Birding Tally List'!M453)</f>
        <v>0</v>
      </c>
      <c r="J446" s="48">
        <f t="shared" si="137"/>
        <v>0</v>
      </c>
      <c r="L446" s="49" t="str">
        <f t="shared" si="138"/>
        <v/>
      </c>
      <c r="M446" s="48">
        <f t="shared" si="139"/>
        <v>0</v>
      </c>
      <c r="W446" s="52" t="str">
        <f t="shared" si="140"/>
        <v/>
      </c>
      <c r="X446" s="53" t="str">
        <f t="shared" si="136"/>
        <v/>
      </c>
      <c r="Z446" s="54">
        <f>RANK(M446,$M$3:$M$502,0)+COUNTIF($M$3:M446,M446)-1</f>
        <v>444</v>
      </c>
      <c r="AA446" s="44">
        <v>444</v>
      </c>
      <c r="AB446" s="44">
        <f t="shared" si="141"/>
        <v>444</v>
      </c>
      <c r="AC446" s="44" t="str">
        <f t="shared" si="142"/>
        <v/>
      </c>
      <c r="AD446" s="44"/>
      <c r="AE446" s="44" t="str">
        <f t="shared" si="143"/>
        <v/>
      </c>
      <c r="AF446" s="44" t="str">
        <f t="shared" si="144"/>
        <v/>
      </c>
      <c r="AH446" s="44" t="str">
        <f t="shared" si="147"/>
        <v/>
      </c>
      <c r="AJ446" s="44" t="str">
        <f>IF('Birding Tally List'!E453="", "", 'Birding Tally List'!E453)</f>
        <v/>
      </c>
      <c r="AV446" s="93" t="str">
        <f>IF('Birding Tally List'!F453="", "", 'Birding Tally List'!F453)</f>
        <v/>
      </c>
      <c r="AW446" s="93" t="str">
        <f t="shared" si="145"/>
        <v/>
      </c>
      <c r="AX446" s="119" t="str">
        <f t="shared" si="148"/>
        <v/>
      </c>
      <c r="AY446" s="120" t="str">
        <f t="shared" si="149"/>
        <v/>
      </c>
      <c r="AZ446" s="120" t="str">
        <f t="shared" si="150"/>
        <v/>
      </c>
      <c r="BA446" s="120" t="str">
        <f t="shared" si="151"/>
        <v/>
      </c>
      <c r="BB446" s="120" t="str">
        <f t="shared" si="152"/>
        <v/>
      </c>
      <c r="BC446" s="120" t="str">
        <f t="shared" si="153"/>
        <v/>
      </c>
      <c r="BD446" s="120" t="str">
        <f t="shared" si="154"/>
        <v/>
      </c>
      <c r="BE446" s="129" t="str">
        <f t="shared" si="146"/>
        <v/>
      </c>
      <c r="BF446" s="120"/>
      <c r="BG446" s="129" t="str">
        <f>IFERROR(RANK(BE446,$BE$3:$BE$502,0)+COUNTIF($BE$3:BE446,BE446)-1, "")</f>
        <v/>
      </c>
    </row>
    <row r="447" spans="1:59" x14ac:dyDescent="0.25">
      <c r="A447" s="44">
        <v>445</v>
      </c>
      <c r="B447" s="32" t="str">
        <f>IF('Birding Tally List'!D454="", "", 'Birding Tally List'!D454)</f>
        <v/>
      </c>
      <c r="C447" s="45">
        <f>IF('Birding Tally List'!G454="", 0, 'Birding Tally List'!G454)</f>
        <v>0</v>
      </c>
      <c r="D447" s="46">
        <f>IF('Birding Tally List'!H454="", 0, 'Birding Tally List'!H454)</f>
        <v>0</v>
      </c>
      <c r="E447" s="46">
        <f>IF('Birding Tally List'!I454="", 0, 'Birding Tally List'!I454)</f>
        <v>0</v>
      </c>
      <c r="F447" s="46">
        <f>IF('Birding Tally List'!J454="", 0, 'Birding Tally List'!J454)</f>
        <v>0</v>
      </c>
      <c r="G447" s="46">
        <f>IF('Birding Tally List'!K454="", 0, 'Birding Tally List'!K454)</f>
        <v>0</v>
      </c>
      <c r="H447" s="46">
        <f>IF('Birding Tally List'!L454="", 0, 'Birding Tally List'!L454)</f>
        <v>0</v>
      </c>
      <c r="I447" s="47">
        <f>IF('Birding Tally List'!M454="", 0, 'Birding Tally List'!M454)</f>
        <v>0</v>
      </c>
      <c r="J447" s="48">
        <f t="shared" si="137"/>
        <v>0</v>
      </c>
      <c r="L447" s="49" t="str">
        <f t="shared" si="138"/>
        <v/>
      </c>
      <c r="M447" s="48">
        <f t="shared" si="139"/>
        <v>0</v>
      </c>
      <c r="W447" s="52" t="str">
        <f t="shared" si="140"/>
        <v/>
      </c>
      <c r="X447" s="53" t="str">
        <f t="shared" si="136"/>
        <v/>
      </c>
      <c r="Z447" s="54">
        <f>RANK(M447,$M$3:$M$502,0)+COUNTIF($M$3:M447,M447)-1</f>
        <v>445</v>
      </c>
      <c r="AA447" s="44">
        <v>445</v>
      </c>
      <c r="AB447" s="44">
        <f t="shared" si="141"/>
        <v>445</v>
      </c>
      <c r="AC447" s="44" t="str">
        <f t="shared" si="142"/>
        <v/>
      </c>
      <c r="AD447" s="44"/>
      <c r="AE447" s="44" t="str">
        <f t="shared" si="143"/>
        <v/>
      </c>
      <c r="AF447" s="44" t="str">
        <f t="shared" si="144"/>
        <v/>
      </c>
      <c r="AH447" s="44" t="str">
        <f t="shared" si="147"/>
        <v/>
      </c>
      <c r="AJ447" s="44" t="str">
        <f>IF('Birding Tally List'!E454="", "", 'Birding Tally List'!E454)</f>
        <v/>
      </c>
      <c r="AV447" s="93" t="str">
        <f>IF('Birding Tally List'!F454="", "", 'Birding Tally List'!F454)</f>
        <v/>
      </c>
      <c r="AW447" s="93" t="str">
        <f t="shared" si="145"/>
        <v/>
      </c>
      <c r="AX447" s="119" t="str">
        <f t="shared" si="148"/>
        <v/>
      </c>
      <c r="AY447" s="120" t="str">
        <f t="shared" si="149"/>
        <v/>
      </c>
      <c r="AZ447" s="120" t="str">
        <f t="shared" si="150"/>
        <v/>
      </c>
      <c r="BA447" s="120" t="str">
        <f t="shared" si="151"/>
        <v/>
      </c>
      <c r="BB447" s="120" t="str">
        <f t="shared" si="152"/>
        <v/>
      </c>
      <c r="BC447" s="120" t="str">
        <f t="shared" si="153"/>
        <v/>
      </c>
      <c r="BD447" s="120" t="str">
        <f t="shared" si="154"/>
        <v/>
      </c>
      <c r="BE447" s="129" t="str">
        <f t="shared" si="146"/>
        <v/>
      </c>
      <c r="BF447" s="120"/>
      <c r="BG447" s="129" t="str">
        <f>IFERROR(RANK(BE447,$BE$3:$BE$502,0)+COUNTIF($BE$3:BE447,BE447)-1, "")</f>
        <v/>
      </c>
    </row>
    <row r="448" spans="1:59" x14ac:dyDescent="0.25">
      <c r="A448" s="44">
        <v>446</v>
      </c>
      <c r="B448" s="32" t="str">
        <f>IF('Birding Tally List'!D455="", "", 'Birding Tally List'!D455)</f>
        <v/>
      </c>
      <c r="C448" s="45">
        <f>IF('Birding Tally List'!G455="", 0, 'Birding Tally List'!G455)</f>
        <v>0</v>
      </c>
      <c r="D448" s="46">
        <f>IF('Birding Tally List'!H455="", 0, 'Birding Tally List'!H455)</f>
        <v>0</v>
      </c>
      <c r="E448" s="46">
        <f>IF('Birding Tally List'!I455="", 0, 'Birding Tally List'!I455)</f>
        <v>0</v>
      </c>
      <c r="F448" s="46">
        <f>IF('Birding Tally List'!J455="", 0, 'Birding Tally List'!J455)</f>
        <v>0</v>
      </c>
      <c r="G448" s="46">
        <f>IF('Birding Tally List'!K455="", 0, 'Birding Tally List'!K455)</f>
        <v>0</v>
      </c>
      <c r="H448" s="46">
        <f>IF('Birding Tally List'!L455="", 0, 'Birding Tally List'!L455)</f>
        <v>0</v>
      </c>
      <c r="I448" s="47">
        <f>IF('Birding Tally List'!M455="", 0, 'Birding Tally List'!M455)</f>
        <v>0</v>
      </c>
      <c r="J448" s="48">
        <f t="shared" si="137"/>
        <v>0</v>
      </c>
      <c r="L448" s="49" t="str">
        <f t="shared" si="138"/>
        <v/>
      </c>
      <c r="M448" s="48">
        <f t="shared" si="139"/>
        <v>0</v>
      </c>
      <c r="W448" s="52" t="str">
        <f t="shared" si="140"/>
        <v/>
      </c>
      <c r="X448" s="53" t="str">
        <f t="shared" si="136"/>
        <v/>
      </c>
      <c r="Z448" s="54">
        <f>RANK(M448,$M$3:$M$502,0)+COUNTIF($M$3:M448,M448)-1</f>
        <v>446</v>
      </c>
      <c r="AA448" s="44">
        <v>446</v>
      </c>
      <c r="AB448" s="44">
        <f t="shared" si="141"/>
        <v>446</v>
      </c>
      <c r="AC448" s="44" t="str">
        <f t="shared" si="142"/>
        <v/>
      </c>
      <c r="AD448" s="44"/>
      <c r="AE448" s="44" t="str">
        <f t="shared" si="143"/>
        <v/>
      </c>
      <c r="AF448" s="44" t="str">
        <f t="shared" si="144"/>
        <v/>
      </c>
      <c r="AH448" s="44" t="str">
        <f t="shared" si="147"/>
        <v/>
      </c>
      <c r="AJ448" s="44" t="str">
        <f>IF('Birding Tally List'!E455="", "", 'Birding Tally List'!E455)</f>
        <v/>
      </c>
      <c r="AV448" s="93" t="str">
        <f>IF('Birding Tally List'!F455="", "", 'Birding Tally List'!F455)</f>
        <v/>
      </c>
      <c r="AW448" s="93" t="str">
        <f t="shared" si="145"/>
        <v/>
      </c>
      <c r="AX448" s="119" t="str">
        <f t="shared" si="148"/>
        <v/>
      </c>
      <c r="AY448" s="120" t="str">
        <f t="shared" si="149"/>
        <v/>
      </c>
      <c r="AZ448" s="120" t="str">
        <f t="shared" si="150"/>
        <v/>
      </c>
      <c r="BA448" s="120" t="str">
        <f t="shared" si="151"/>
        <v/>
      </c>
      <c r="BB448" s="120" t="str">
        <f t="shared" si="152"/>
        <v/>
      </c>
      <c r="BC448" s="120" t="str">
        <f t="shared" si="153"/>
        <v/>
      </c>
      <c r="BD448" s="120" t="str">
        <f t="shared" si="154"/>
        <v/>
      </c>
      <c r="BE448" s="129" t="str">
        <f t="shared" si="146"/>
        <v/>
      </c>
      <c r="BF448" s="120"/>
      <c r="BG448" s="129" t="str">
        <f>IFERROR(RANK(BE448,$BE$3:$BE$502,0)+COUNTIF($BE$3:BE448,BE448)-1, "")</f>
        <v/>
      </c>
    </row>
    <row r="449" spans="1:59" x14ac:dyDescent="0.25">
      <c r="A449" s="44">
        <v>447</v>
      </c>
      <c r="B449" s="32" t="str">
        <f>IF('Birding Tally List'!D456="", "", 'Birding Tally List'!D456)</f>
        <v/>
      </c>
      <c r="C449" s="45">
        <f>IF('Birding Tally List'!G456="", 0, 'Birding Tally List'!G456)</f>
        <v>0</v>
      </c>
      <c r="D449" s="46">
        <f>IF('Birding Tally List'!H456="", 0, 'Birding Tally List'!H456)</f>
        <v>0</v>
      </c>
      <c r="E449" s="46">
        <f>IF('Birding Tally List'!I456="", 0, 'Birding Tally List'!I456)</f>
        <v>0</v>
      </c>
      <c r="F449" s="46">
        <f>IF('Birding Tally List'!J456="", 0, 'Birding Tally List'!J456)</f>
        <v>0</v>
      </c>
      <c r="G449" s="46">
        <f>IF('Birding Tally List'!K456="", 0, 'Birding Tally List'!K456)</f>
        <v>0</v>
      </c>
      <c r="H449" s="46">
        <f>IF('Birding Tally List'!L456="", 0, 'Birding Tally List'!L456)</f>
        <v>0</v>
      </c>
      <c r="I449" s="47">
        <f>IF('Birding Tally List'!M456="", 0, 'Birding Tally List'!M456)</f>
        <v>0</v>
      </c>
      <c r="J449" s="48">
        <f t="shared" si="137"/>
        <v>0</v>
      </c>
      <c r="L449" s="49" t="str">
        <f t="shared" si="138"/>
        <v/>
      </c>
      <c r="M449" s="48">
        <f t="shared" si="139"/>
        <v>0</v>
      </c>
      <c r="W449" s="52" t="str">
        <f t="shared" si="140"/>
        <v/>
      </c>
      <c r="X449" s="53" t="str">
        <f t="shared" si="136"/>
        <v/>
      </c>
      <c r="Z449" s="54">
        <f>RANK(M449,$M$3:$M$502,0)+COUNTIF($M$3:M449,M449)-1</f>
        <v>447</v>
      </c>
      <c r="AA449" s="44">
        <v>447</v>
      </c>
      <c r="AB449" s="44">
        <f t="shared" si="141"/>
        <v>447</v>
      </c>
      <c r="AC449" s="44" t="str">
        <f t="shared" si="142"/>
        <v/>
      </c>
      <c r="AD449" s="44"/>
      <c r="AE449" s="44" t="str">
        <f t="shared" si="143"/>
        <v/>
      </c>
      <c r="AF449" s="44" t="str">
        <f t="shared" si="144"/>
        <v/>
      </c>
      <c r="AH449" s="44" t="str">
        <f t="shared" si="147"/>
        <v/>
      </c>
      <c r="AJ449" s="44" t="str">
        <f>IF('Birding Tally List'!E456="", "", 'Birding Tally List'!E456)</f>
        <v/>
      </c>
      <c r="AV449" s="93" t="str">
        <f>IF('Birding Tally List'!F456="", "", 'Birding Tally List'!F456)</f>
        <v/>
      </c>
      <c r="AW449" s="93" t="str">
        <f t="shared" si="145"/>
        <v/>
      </c>
      <c r="AX449" s="119" t="str">
        <f t="shared" si="148"/>
        <v/>
      </c>
      <c r="AY449" s="120" t="str">
        <f t="shared" si="149"/>
        <v/>
      </c>
      <c r="AZ449" s="120" t="str">
        <f t="shared" si="150"/>
        <v/>
      </c>
      <c r="BA449" s="120" t="str">
        <f t="shared" si="151"/>
        <v/>
      </c>
      <c r="BB449" s="120" t="str">
        <f t="shared" si="152"/>
        <v/>
      </c>
      <c r="BC449" s="120" t="str">
        <f t="shared" si="153"/>
        <v/>
      </c>
      <c r="BD449" s="120" t="str">
        <f t="shared" si="154"/>
        <v/>
      </c>
      <c r="BE449" s="129" t="str">
        <f t="shared" si="146"/>
        <v/>
      </c>
      <c r="BF449" s="120"/>
      <c r="BG449" s="129" t="str">
        <f>IFERROR(RANK(BE449,$BE$3:$BE$502,0)+COUNTIF($BE$3:BE449,BE449)-1, "")</f>
        <v/>
      </c>
    </row>
    <row r="450" spans="1:59" x14ac:dyDescent="0.25">
      <c r="A450" s="44">
        <v>448</v>
      </c>
      <c r="B450" s="32" t="str">
        <f>IF('Birding Tally List'!D457="", "", 'Birding Tally List'!D457)</f>
        <v/>
      </c>
      <c r="C450" s="45">
        <f>IF('Birding Tally List'!G457="", 0, 'Birding Tally List'!G457)</f>
        <v>0</v>
      </c>
      <c r="D450" s="46">
        <f>IF('Birding Tally List'!H457="", 0, 'Birding Tally List'!H457)</f>
        <v>0</v>
      </c>
      <c r="E450" s="46">
        <f>IF('Birding Tally List'!I457="", 0, 'Birding Tally List'!I457)</f>
        <v>0</v>
      </c>
      <c r="F450" s="46">
        <f>IF('Birding Tally List'!J457="", 0, 'Birding Tally List'!J457)</f>
        <v>0</v>
      </c>
      <c r="G450" s="46">
        <f>IF('Birding Tally List'!K457="", 0, 'Birding Tally List'!K457)</f>
        <v>0</v>
      </c>
      <c r="H450" s="46">
        <f>IF('Birding Tally List'!L457="", 0, 'Birding Tally List'!L457)</f>
        <v>0</v>
      </c>
      <c r="I450" s="47">
        <f>IF('Birding Tally List'!M457="", 0, 'Birding Tally List'!M457)</f>
        <v>0</v>
      </c>
      <c r="J450" s="48">
        <f t="shared" si="137"/>
        <v>0</v>
      </c>
      <c r="L450" s="49" t="str">
        <f t="shared" si="138"/>
        <v/>
      </c>
      <c r="M450" s="48">
        <f t="shared" si="139"/>
        <v>0</v>
      </c>
      <c r="W450" s="52" t="str">
        <f t="shared" si="140"/>
        <v/>
      </c>
      <c r="X450" s="53" t="str">
        <f t="shared" si="136"/>
        <v/>
      </c>
      <c r="Z450" s="54">
        <f>RANK(M450,$M$3:$M$502,0)+COUNTIF($M$3:M450,M450)-1</f>
        <v>448</v>
      </c>
      <c r="AA450" s="44">
        <v>448</v>
      </c>
      <c r="AB450" s="44">
        <f t="shared" si="141"/>
        <v>448</v>
      </c>
      <c r="AC450" s="44" t="str">
        <f t="shared" si="142"/>
        <v/>
      </c>
      <c r="AD450" s="44"/>
      <c r="AE450" s="44" t="str">
        <f t="shared" si="143"/>
        <v/>
      </c>
      <c r="AF450" s="44" t="str">
        <f t="shared" si="144"/>
        <v/>
      </c>
      <c r="AH450" s="44" t="str">
        <f t="shared" si="147"/>
        <v/>
      </c>
      <c r="AJ450" s="44" t="str">
        <f>IF('Birding Tally List'!E457="", "", 'Birding Tally List'!E457)</f>
        <v/>
      </c>
      <c r="AV450" s="93" t="str">
        <f>IF('Birding Tally List'!F457="", "", 'Birding Tally List'!F457)</f>
        <v/>
      </c>
      <c r="AW450" s="93" t="str">
        <f t="shared" si="145"/>
        <v/>
      </c>
      <c r="AX450" s="119" t="str">
        <f t="shared" si="148"/>
        <v/>
      </c>
      <c r="AY450" s="120" t="str">
        <f t="shared" si="149"/>
        <v/>
      </c>
      <c r="AZ450" s="120" t="str">
        <f t="shared" si="150"/>
        <v/>
      </c>
      <c r="BA450" s="120" t="str">
        <f t="shared" si="151"/>
        <v/>
      </c>
      <c r="BB450" s="120" t="str">
        <f t="shared" si="152"/>
        <v/>
      </c>
      <c r="BC450" s="120" t="str">
        <f t="shared" si="153"/>
        <v/>
      </c>
      <c r="BD450" s="120" t="str">
        <f t="shared" si="154"/>
        <v/>
      </c>
      <c r="BE450" s="129" t="str">
        <f t="shared" si="146"/>
        <v/>
      </c>
      <c r="BF450" s="120"/>
      <c r="BG450" s="129" t="str">
        <f>IFERROR(RANK(BE450,$BE$3:$BE$502,0)+COUNTIF($BE$3:BE450,BE450)-1, "")</f>
        <v/>
      </c>
    </row>
    <row r="451" spans="1:59" x14ac:dyDescent="0.25">
      <c r="A451" s="44">
        <v>449</v>
      </c>
      <c r="B451" s="32" t="str">
        <f>IF('Birding Tally List'!D458="", "", 'Birding Tally List'!D458)</f>
        <v/>
      </c>
      <c r="C451" s="45">
        <f>IF('Birding Tally List'!G458="", 0, 'Birding Tally List'!G458)</f>
        <v>0</v>
      </c>
      <c r="D451" s="46">
        <f>IF('Birding Tally List'!H458="", 0, 'Birding Tally List'!H458)</f>
        <v>0</v>
      </c>
      <c r="E451" s="46">
        <f>IF('Birding Tally List'!I458="", 0, 'Birding Tally List'!I458)</f>
        <v>0</v>
      </c>
      <c r="F451" s="46">
        <f>IF('Birding Tally List'!J458="", 0, 'Birding Tally List'!J458)</f>
        <v>0</v>
      </c>
      <c r="G451" s="46">
        <f>IF('Birding Tally List'!K458="", 0, 'Birding Tally List'!K458)</f>
        <v>0</v>
      </c>
      <c r="H451" s="46">
        <f>IF('Birding Tally List'!L458="", 0, 'Birding Tally List'!L458)</f>
        <v>0</v>
      </c>
      <c r="I451" s="47">
        <f>IF('Birding Tally List'!M458="", 0, 'Birding Tally List'!M458)</f>
        <v>0</v>
      </c>
      <c r="J451" s="48">
        <f t="shared" si="137"/>
        <v>0</v>
      </c>
      <c r="L451" s="49" t="str">
        <f t="shared" si="138"/>
        <v/>
      </c>
      <c r="M451" s="48">
        <f t="shared" si="139"/>
        <v>0</v>
      </c>
      <c r="W451" s="52" t="str">
        <f t="shared" si="140"/>
        <v/>
      </c>
      <c r="X451" s="53" t="str">
        <f t="shared" ref="X451:X484" si="155">IF(AND(W451="X", W452=""), 1, IF(AND(X452&gt;0, X452&lt;10), X452+1, ""))</f>
        <v/>
      </c>
      <c r="Z451" s="54">
        <f>RANK(M451,$M$3:$M$502,0)+COUNTIF($M$3:M451,M451)-1</f>
        <v>449</v>
      </c>
      <c r="AA451" s="44">
        <v>449</v>
      </c>
      <c r="AB451" s="44">
        <f t="shared" si="141"/>
        <v>449</v>
      </c>
      <c r="AC451" s="44" t="str">
        <f t="shared" si="142"/>
        <v/>
      </c>
      <c r="AD451" s="44"/>
      <c r="AE451" s="44" t="str">
        <f t="shared" si="143"/>
        <v/>
      </c>
      <c r="AF451" s="44" t="str">
        <f t="shared" si="144"/>
        <v/>
      </c>
      <c r="AH451" s="44" t="str">
        <f t="shared" si="147"/>
        <v/>
      </c>
      <c r="AJ451" s="44" t="str">
        <f>IF('Birding Tally List'!E458="", "", 'Birding Tally List'!E458)</f>
        <v/>
      </c>
      <c r="AV451" s="93" t="str">
        <f>IF('Birding Tally List'!F458="", "", 'Birding Tally List'!F458)</f>
        <v/>
      </c>
      <c r="AW451" s="93" t="str">
        <f t="shared" si="145"/>
        <v/>
      </c>
      <c r="AX451" s="119" t="str">
        <f t="shared" si="148"/>
        <v/>
      </c>
      <c r="AY451" s="120" t="str">
        <f t="shared" si="149"/>
        <v/>
      </c>
      <c r="AZ451" s="120" t="str">
        <f t="shared" si="150"/>
        <v/>
      </c>
      <c r="BA451" s="120" t="str">
        <f t="shared" si="151"/>
        <v/>
      </c>
      <c r="BB451" s="120" t="str">
        <f t="shared" si="152"/>
        <v/>
      </c>
      <c r="BC451" s="120" t="str">
        <f t="shared" si="153"/>
        <v/>
      </c>
      <c r="BD451" s="120" t="str">
        <f t="shared" si="154"/>
        <v/>
      </c>
      <c r="BE451" s="129" t="str">
        <f t="shared" si="146"/>
        <v/>
      </c>
      <c r="BF451" s="120"/>
      <c r="BG451" s="129" t="str">
        <f>IFERROR(RANK(BE451,$BE$3:$BE$502,0)+COUNTIF($BE$3:BE451,BE451)-1, "")</f>
        <v/>
      </c>
    </row>
    <row r="452" spans="1:59" x14ac:dyDescent="0.25">
      <c r="A452" s="44">
        <v>450</v>
      </c>
      <c r="B452" s="32" t="str">
        <f>IF('Birding Tally List'!D459="", "", 'Birding Tally List'!D459)</f>
        <v/>
      </c>
      <c r="C452" s="45">
        <f>IF('Birding Tally List'!G459="", 0, 'Birding Tally List'!G459)</f>
        <v>0</v>
      </c>
      <c r="D452" s="46">
        <f>IF('Birding Tally List'!H459="", 0, 'Birding Tally List'!H459)</f>
        <v>0</v>
      </c>
      <c r="E452" s="46">
        <f>IF('Birding Tally List'!I459="", 0, 'Birding Tally List'!I459)</f>
        <v>0</v>
      </c>
      <c r="F452" s="46">
        <f>IF('Birding Tally List'!J459="", 0, 'Birding Tally List'!J459)</f>
        <v>0</v>
      </c>
      <c r="G452" s="46">
        <f>IF('Birding Tally List'!K459="", 0, 'Birding Tally List'!K459)</f>
        <v>0</v>
      </c>
      <c r="H452" s="46">
        <f>IF('Birding Tally List'!L459="", 0, 'Birding Tally List'!L459)</f>
        <v>0</v>
      </c>
      <c r="I452" s="47">
        <f>IF('Birding Tally List'!M459="", 0, 'Birding Tally List'!M459)</f>
        <v>0</v>
      </c>
      <c r="J452" s="48">
        <f t="shared" ref="J452:J502" si="156">SUM(C452:I452)</f>
        <v>0</v>
      </c>
      <c r="L452" s="49" t="str">
        <f t="shared" ref="L452:L502" si="157">B452</f>
        <v/>
      </c>
      <c r="M452" s="48">
        <f t="shared" ref="M452:M502" si="158">J452</f>
        <v>0</v>
      </c>
      <c r="W452" s="52" t="str">
        <f t="shared" ref="W452:W502" si="159">IF(INDEX($M$3:$M$502, MATCH(AB452, $A$3:$A$502, 0))=0, "", "X")</f>
        <v/>
      </c>
      <c r="X452" s="53" t="str">
        <f t="shared" si="155"/>
        <v/>
      </c>
      <c r="Z452" s="54">
        <f>RANK(M452,$M$3:$M$502,0)+COUNTIF($M$3:M452,M452)-1</f>
        <v>450</v>
      </c>
      <c r="AA452" s="44">
        <v>450</v>
      </c>
      <c r="AB452" s="44">
        <f t="shared" ref="AB452:AB502" si="160">INDEX($A$3:$A$502, MATCH(AA452, $Z$3:$Z$502, 0))</f>
        <v>450</v>
      </c>
      <c r="AC452" s="44" t="str">
        <f t="shared" ref="AC452:AC502" si="161">INDEX($L$3:$L$502, MATCH(AB452, $A$3:$A$502, 0))</f>
        <v/>
      </c>
      <c r="AD452" s="44"/>
      <c r="AE452" s="44" t="str">
        <f t="shared" ref="AE452:AE502" si="162">IF(X452="", "", CONCATENATE("R", X452))</f>
        <v/>
      </c>
      <c r="AF452" s="44" t="str">
        <f t="shared" ref="AF452:AF502" si="163">IF(B452="", "", Z452)</f>
        <v/>
      </c>
      <c r="AH452" s="44" t="str">
        <f t="shared" si="147"/>
        <v/>
      </c>
      <c r="AJ452" s="44" t="str">
        <f>IF('Birding Tally List'!E459="", "", 'Birding Tally List'!E459)</f>
        <v/>
      </c>
      <c r="AV452" s="93" t="str">
        <f>IF('Birding Tally List'!F459="", "", 'Birding Tally List'!F459)</f>
        <v/>
      </c>
      <c r="AW452" s="93" t="str">
        <f t="shared" ref="AW452:AW502" si="164">IF(AND(AV452="Yes", J452&gt;0), "Yes", IF(AND(AV452="Yes", J452=0), "No", ""))</f>
        <v/>
      </c>
      <c r="AX452" s="119" t="str">
        <f t="shared" si="148"/>
        <v/>
      </c>
      <c r="AY452" s="120" t="str">
        <f t="shared" si="149"/>
        <v/>
      </c>
      <c r="AZ452" s="120" t="str">
        <f t="shared" si="150"/>
        <v/>
      </c>
      <c r="BA452" s="120" t="str">
        <f t="shared" si="151"/>
        <v/>
      </c>
      <c r="BB452" s="120" t="str">
        <f t="shared" si="152"/>
        <v/>
      </c>
      <c r="BC452" s="120" t="str">
        <f t="shared" si="153"/>
        <v/>
      </c>
      <c r="BD452" s="120" t="str">
        <f t="shared" si="154"/>
        <v/>
      </c>
      <c r="BE452" s="129" t="str">
        <f t="shared" ref="BE452:BE502" si="165">IF(AW452="Yes", SUM(AX452:BD452), "")</f>
        <v/>
      </c>
      <c r="BF452" s="120"/>
      <c r="BG452" s="129" t="str">
        <f>IFERROR(RANK(BE452,$BE$3:$BE$502,0)+COUNTIF($BE$3:BE452,BE452)-1, "")</f>
        <v/>
      </c>
    </row>
    <row r="453" spans="1:59" x14ac:dyDescent="0.25">
      <c r="A453" s="44">
        <v>451</v>
      </c>
      <c r="B453" s="32" t="str">
        <f>IF('Birding Tally List'!D460="", "", 'Birding Tally List'!D460)</f>
        <v/>
      </c>
      <c r="C453" s="45">
        <f>IF('Birding Tally List'!G460="", 0, 'Birding Tally List'!G460)</f>
        <v>0</v>
      </c>
      <c r="D453" s="46">
        <f>IF('Birding Tally List'!H460="", 0, 'Birding Tally List'!H460)</f>
        <v>0</v>
      </c>
      <c r="E453" s="46">
        <f>IF('Birding Tally List'!I460="", 0, 'Birding Tally List'!I460)</f>
        <v>0</v>
      </c>
      <c r="F453" s="46">
        <f>IF('Birding Tally List'!J460="", 0, 'Birding Tally List'!J460)</f>
        <v>0</v>
      </c>
      <c r="G453" s="46">
        <f>IF('Birding Tally List'!K460="", 0, 'Birding Tally List'!K460)</f>
        <v>0</v>
      </c>
      <c r="H453" s="46">
        <f>IF('Birding Tally List'!L460="", 0, 'Birding Tally List'!L460)</f>
        <v>0</v>
      </c>
      <c r="I453" s="47">
        <f>IF('Birding Tally List'!M460="", 0, 'Birding Tally List'!M460)</f>
        <v>0</v>
      </c>
      <c r="J453" s="48">
        <f t="shared" si="156"/>
        <v>0</v>
      </c>
      <c r="L453" s="49" t="str">
        <f t="shared" si="157"/>
        <v/>
      </c>
      <c r="M453" s="48">
        <f t="shared" si="158"/>
        <v>0</v>
      </c>
      <c r="W453" s="52" t="str">
        <f t="shared" si="159"/>
        <v/>
      </c>
      <c r="X453" s="53" t="str">
        <f t="shared" si="155"/>
        <v/>
      </c>
      <c r="Z453" s="54">
        <f>RANK(M453,$M$3:$M$502,0)+COUNTIF($M$3:M453,M453)-1</f>
        <v>451</v>
      </c>
      <c r="AA453" s="44">
        <v>451</v>
      </c>
      <c r="AB453" s="44">
        <f t="shared" si="160"/>
        <v>451</v>
      </c>
      <c r="AC453" s="44" t="str">
        <f t="shared" si="161"/>
        <v/>
      </c>
      <c r="AD453" s="44"/>
      <c r="AE453" s="44" t="str">
        <f t="shared" si="162"/>
        <v/>
      </c>
      <c r="AF453" s="44" t="str">
        <f t="shared" si="163"/>
        <v/>
      </c>
      <c r="AH453" s="44" t="str">
        <f t="shared" ref="AH453:AH502" si="166">IF(AND(AD453&gt;"", AE453&gt;""), "Both", IF(AND(AD453&gt;"", AE453=""), "Common", IF(AND(AE453&gt;"", AD453=""), "Rare", "")))</f>
        <v/>
      </c>
      <c r="AJ453" s="44" t="str">
        <f>IF('Birding Tally List'!E460="", "", 'Birding Tally List'!E460)</f>
        <v/>
      </c>
      <c r="AV453" s="93" t="str">
        <f>IF('Birding Tally List'!F460="", "", 'Birding Tally List'!F460)</f>
        <v/>
      </c>
      <c r="AW453" s="93" t="str">
        <f t="shared" si="164"/>
        <v/>
      </c>
      <c r="AX453" s="119" t="str">
        <f t="shared" si="148"/>
        <v/>
      </c>
      <c r="AY453" s="120" t="str">
        <f t="shared" si="149"/>
        <v/>
      </c>
      <c r="AZ453" s="120" t="str">
        <f t="shared" si="150"/>
        <v/>
      </c>
      <c r="BA453" s="120" t="str">
        <f t="shared" si="151"/>
        <v/>
      </c>
      <c r="BB453" s="120" t="str">
        <f t="shared" si="152"/>
        <v/>
      </c>
      <c r="BC453" s="120" t="str">
        <f t="shared" si="153"/>
        <v/>
      </c>
      <c r="BD453" s="120" t="str">
        <f t="shared" si="154"/>
        <v/>
      </c>
      <c r="BE453" s="129" t="str">
        <f t="shared" si="165"/>
        <v/>
      </c>
      <c r="BF453" s="120"/>
      <c r="BG453" s="129" t="str">
        <f>IFERROR(RANK(BE453,$BE$3:$BE$502,0)+COUNTIF($BE$3:BE453,BE453)-1, "")</f>
        <v/>
      </c>
    </row>
    <row r="454" spans="1:59" x14ac:dyDescent="0.25">
      <c r="A454" s="44">
        <v>452</v>
      </c>
      <c r="B454" s="32" t="str">
        <f>IF('Birding Tally List'!D461="", "", 'Birding Tally List'!D461)</f>
        <v/>
      </c>
      <c r="C454" s="45">
        <f>IF('Birding Tally List'!G461="", 0, 'Birding Tally List'!G461)</f>
        <v>0</v>
      </c>
      <c r="D454" s="46">
        <f>IF('Birding Tally List'!H461="", 0, 'Birding Tally List'!H461)</f>
        <v>0</v>
      </c>
      <c r="E454" s="46">
        <f>IF('Birding Tally List'!I461="", 0, 'Birding Tally List'!I461)</f>
        <v>0</v>
      </c>
      <c r="F454" s="46">
        <f>IF('Birding Tally List'!J461="", 0, 'Birding Tally List'!J461)</f>
        <v>0</v>
      </c>
      <c r="G454" s="46">
        <f>IF('Birding Tally List'!K461="", 0, 'Birding Tally List'!K461)</f>
        <v>0</v>
      </c>
      <c r="H454" s="46">
        <f>IF('Birding Tally List'!L461="", 0, 'Birding Tally List'!L461)</f>
        <v>0</v>
      </c>
      <c r="I454" s="47">
        <f>IF('Birding Tally List'!M461="", 0, 'Birding Tally List'!M461)</f>
        <v>0</v>
      </c>
      <c r="J454" s="48">
        <f t="shared" si="156"/>
        <v>0</v>
      </c>
      <c r="L454" s="49" t="str">
        <f t="shared" si="157"/>
        <v/>
      </c>
      <c r="M454" s="48">
        <f t="shared" si="158"/>
        <v>0</v>
      </c>
      <c r="W454" s="52" t="str">
        <f t="shared" si="159"/>
        <v/>
      </c>
      <c r="X454" s="53" t="str">
        <f t="shared" si="155"/>
        <v/>
      </c>
      <c r="Z454" s="54">
        <f>RANK(M454,$M$3:$M$502,0)+COUNTIF($M$3:M454,M454)-1</f>
        <v>452</v>
      </c>
      <c r="AA454" s="44">
        <v>452</v>
      </c>
      <c r="AB454" s="44">
        <f t="shared" si="160"/>
        <v>452</v>
      </c>
      <c r="AC454" s="44" t="str">
        <f t="shared" si="161"/>
        <v/>
      </c>
      <c r="AD454" s="44"/>
      <c r="AE454" s="44" t="str">
        <f t="shared" si="162"/>
        <v/>
      </c>
      <c r="AF454" s="44" t="str">
        <f t="shared" si="163"/>
        <v/>
      </c>
      <c r="AH454" s="44" t="str">
        <f t="shared" si="166"/>
        <v/>
      </c>
      <c r="AJ454" s="44" t="str">
        <f>IF('Birding Tally List'!E461="", "", 'Birding Tally List'!E461)</f>
        <v/>
      </c>
      <c r="AV454" s="93" t="str">
        <f>IF('Birding Tally List'!F461="", "", 'Birding Tally List'!F461)</f>
        <v/>
      </c>
      <c r="AW454" s="93" t="str">
        <f t="shared" si="164"/>
        <v/>
      </c>
      <c r="AX454" s="119" t="str">
        <f t="shared" si="148"/>
        <v/>
      </c>
      <c r="AY454" s="120" t="str">
        <f t="shared" si="149"/>
        <v/>
      </c>
      <c r="AZ454" s="120" t="str">
        <f t="shared" si="150"/>
        <v/>
      </c>
      <c r="BA454" s="120" t="str">
        <f t="shared" si="151"/>
        <v/>
      </c>
      <c r="BB454" s="120" t="str">
        <f t="shared" si="152"/>
        <v/>
      </c>
      <c r="BC454" s="120" t="str">
        <f t="shared" si="153"/>
        <v/>
      </c>
      <c r="BD454" s="120" t="str">
        <f t="shared" si="154"/>
        <v/>
      </c>
      <c r="BE454" s="129" t="str">
        <f t="shared" si="165"/>
        <v/>
      </c>
      <c r="BF454" s="120"/>
      <c r="BG454" s="129" t="str">
        <f>IFERROR(RANK(BE454,$BE$3:$BE$502,0)+COUNTIF($BE$3:BE454,BE454)-1, "")</f>
        <v/>
      </c>
    </row>
    <row r="455" spans="1:59" x14ac:dyDescent="0.25">
      <c r="A455" s="44">
        <v>453</v>
      </c>
      <c r="B455" s="32" t="str">
        <f>IF('Birding Tally List'!D462="", "", 'Birding Tally List'!D462)</f>
        <v/>
      </c>
      <c r="C455" s="45">
        <f>IF('Birding Tally List'!G462="", 0, 'Birding Tally List'!G462)</f>
        <v>0</v>
      </c>
      <c r="D455" s="46">
        <f>IF('Birding Tally List'!H462="", 0, 'Birding Tally List'!H462)</f>
        <v>0</v>
      </c>
      <c r="E455" s="46">
        <f>IF('Birding Tally List'!I462="", 0, 'Birding Tally List'!I462)</f>
        <v>0</v>
      </c>
      <c r="F455" s="46">
        <f>IF('Birding Tally List'!J462="", 0, 'Birding Tally List'!J462)</f>
        <v>0</v>
      </c>
      <c r="G455" s="46">
        <f>IF('Birding Tally List'!K462="", 0, 'Birding Tally List'!K462)</f>
        <v>0</v>
      </c>
      <c r="H455" s="46">
        <f>IF('Birding Tally List'!L462="", 0, 'Birding Tally List'!L462)</f>
        <v>0</v>
      </c>
      <c r="I455" s="47">
        <f>IF('Birding Tally List'!M462="", 0, 'Birding Tally List'!M462)</f>
        <v>0</v>
      </c>
      <c r="J455" s="48">
        <f t="shared" si="156"/>
        <v>0</v>
      </c>
      <c r="L455" s="49" t="str">
        <f t="shared" si="157"/>
        <v/>
      </c>
      <c r="M455" s="48">
        <f t="shared" si="158"/>
        <v>0</v>
      </c>
      <c r="W455" s="52" t="str">
        <f t="shared" si="159"/>
        <v/>
      </c>
      <c r="X455" s="53" t="str">
        <f t="shared" si="155"/>
        <v/>
      </c>
      <c r="Z455" s="54">
        <f>RANK(M455,$M$3:$M$502,0)+COUNTIF($M$3:M455,M455)-1</f>
        <v>453</v>
      </c>
      <c r="AA455" s="44">
        <v>453</v>
      </c>
      <c r="AB455" s="44">
        <f t="shared" si="160"/>
        <v>453</v>
      </c>
      <c r="AC455" s="44" t="str">
        <f t="shared" si="161"/>
        <v/>
      </c>
      <c r="AD455" s="44"/>
      <c r="AE455" s="44" t="str">
        <f t="shared" si="162"/>
        <v/>
      </c>
      <c r="AF455" s="44" t="str">
        <f t="shared" si="163"/>
        <v/>
      </c>
      <c r="AH455" s="44" t="str">
        <f t="shared" si="166"/>
        <v/>
      </c>
      <c r="AJ455" s="44" t="str">
        <f>IF('Birding Tally List'!E462="", "", 'Birding Tally List'!E462)</f>
        <v/>
      </c>
      <c r="AV455" s="93" t="str">
        <f>IF('Birding Tally List'!F462="", "", 'Birding Tally List'!F462)</f>
        <v/>
      </c>
      <c r="AW455" s="93" t="str">
        <f t="shared" si="164"/>
        <v/>
      </c>
      <c r="AX455" s="119" t="str">
        <f t="shared" si="148"/>
        <v/>
      </c>
      <c r="AY455" s="120" t="str">
        <f t="shared" si="149"/>
        <v/>
      </c>
      <c r="AZ455" s="120" t="str">
        <f t="shared" si="150"/>
        <v/>
      </c>
      <c r="BA455" s="120" t="str">
        <f t="shared" si="151"/>
        <v/>
      </c>
      <c r="BB455" s="120" t="str">
        <f t="shared" si="152"/>
        <v/>
      </c>
      <c r="BC455" s="120" t="str">
        <f t="shared" si="153"/>
        <v/>
      </c>
      <c r="BD455" s="120" t="str">
        <f t="shared" si="154"/>
        <v/>
      </c>
      <c r="BE455" s="129" t="str">
        <f t="shared" si="165"/>
        <v/>
      </c>
      <c r="BF455" s="120"/>
      <c r="BG455" s="129" t="str">
        <f>IFERROR(RANK(BE455,$BE$3:$BE$502,0)+COUNTIF($BE$3:BE455,BE455)-1, "")</f>
        <v/>
      </c>
    </row>
    <row r="456" spans="1:59" x14ac:dyDescent="0.25">
      <c r="A456" s="44">
        <v>454</v>
      </c>
      <c r="B456" s="32" t="str">
        <f>IF('Birding Tally List'!D463="", "", 'Birding Tally List'!D463)</f>
        <v/>
      </c>
      <c r="C456" s="45">
        <f>IF('Birding Tally List'!G463="", 0, 'Birding Tally List'!G463)</f>
        <v>0</v>
      </c>
      <c r="D456" s="46">
        <f>IF('Birding Tally List'!H463="", 0, 'Birding Tally List'!H463)</f>
        <v>0</v>
      </c>
      <c r="E456" s="46">
        <f>IF('Birding Tally List'!I463="", 0, 'Birding Tally List'!I463)</f>
        <v>0</v>
      </c>
      <c r="F456" s="46">
        <f>IF('Birding Tally List'!J463="", 0, 'Birding Tally List'!J463)</f>
        <v>0</v>
      </c>
      <c r="G456" s="46">
        <f>IF('Birding Tally List'!K463="", 0, 'Birding Tally List'!K463)</f>
        <v>0</v>
      </c>
      <c r="H456" s="46">
        <f>IF('Birding Tally List'!L463="", 0, 'Birding Tally List'!L463)</f>
        <v>0</v>
      </c>
      <c r="I456" s="47">
        <f>IF('Birding Tally List'!M463="", 0, 'Birding Tally List'!M463)</f>
        <v>0</v>
      </c>
      <c r="J456" s="48">
        <f t="shared" si="156"/>
        <v>0</v>
      </c>
      <c r="L456" s="49" t="str">
        <f t="shared" si="157"/>
        <v/>
      </c>
      <c r="M456" s="48">
        <f t="shared" si="158"/>
        <v>0</v>
      </c>
      <c r="W456" s="52" t="str">
        <f t="shared" si="159"/>
        <v/>
      </c>
      <c r="X456" s="53" t="str">
        <f t="shared" si="155"/>
        <v/>
      </c>
      <c r="Z456" s="54">
        <f>RANK(M456,$M$3:$M$502,0)+COUNTIF($M$3:M456,M456)-1</f>
        <v>454</v>
      </c>
      <c r="AA456" s="44">
        <v>454</v>
      </c>
      <c r="AB456" s="44">
        <f t="shared" si="160"/>
        <v>454</v>
      </c>
      <c r="AC456" s="44" t="str">
        <f t="shared" si="161"/>
        <v/>
      </c>
      <c r="AD456" s="44"/>
      <c r="AE456" s="44" t="str">
        <f t="shared" si="162"/>
        <v/>
      </c>
      <c r="AF456" s="44" t="str">
        <f t="shared" si="163"/>
        <v/>
      </c>
      <c r="AH456" s="44" t="str">
        <f t="shared" si="166"/>
        <v/>
      </c>
      <c r="AJ456" s="44" t="str">
        <f>IF('Birding Tally List'!E463="", "", 'Birding Tally List'!E463)</f>
        <v/>
      </c>
      <c r="AV456" s="93" t="str">
        <f>IF('Birding Tally List'!F463="", "", 'Birding Tally List'!F463)</f>
        <v/>
      </c>
      <c r="AW456" s="93" t="str">
        <f t="shared" si="164"/>
        <v/>
      </c>
      <c r="AX456" s="119" t="str">
        <f t="shared" si="148"/>
        <v/>
      </c>
      <c r="AY456" s="120" t="str">
        <f t="shared" si="149"/>
        <v/>
      </c>
      <c r="AZ456" s="120" t="str">
        <f t="shared" si="150"/>
        <v/>
      </c>
      <c r="BA456" s="120" t="str">
        <f t="shared" si="151"/>
        <v/>
      </c>
      <c r="BB456" s="120" t="str">
        <f t="shared" si="152"/>
        <v/>
      </c>
      <c r="BC456" s="120" t="str">
        <f t="shared" si="153"/>
        <v/>
      </c>
      <c r="BD456" s="120" t="str">
        <f t="shared" si="154"/>
        <v/>
      </c>
      <c r="BE456" s="129" t="str">
        <f t="shared" si="165"/>
        <v/>
      </c>
      <c r="BF456" s="120"/>
      <c r="BG456" s="129" t="str">
        <f>IFERROR(RANK(BE456,$BE$3:$BE$502,0)+COUNTIF($BE$3:BE456,BE456)-1, "")</f>
        <v/>
      </c>
    </row>
    <row r="457" spans="1:59" x14ac:dyDescent="0.25">
      <c r="A457" s="44">
        <v>455</v>
      </c>
      <c r="B457" s="32" t="str">
        <f>IF('Birding Tally List'!D464="", "", 'Birding Tally List'!D464)</f>
        <v/>
      </c>
      <c r="C457" s="45">
        <f>IF('Birding Tally List'!G464="", 0, 'Birding Tally List'!G464)</f>
        <v>0</v>
      </c>
      <c r="D457" s="46">
        <f>IF('Birding Tally List'!H464="", 0, 'Birding Tally List'!H464)</f>
        <v>0</v>
      </c>
      <c r="E457" s="46">
        <f>IF('Birding Tally List'!I464="", 0, 'Birding Tally List'!I464)</f>
        <v>0</v>
      </c>
      <c r="F457" s="46">
        <f>IF('Birding Tally List'!J464="", 0, 'Birding Tally List'!J464)</f>
        <v>0</v>
      </c>
      <c r="G457" s="46">
        <f>IF('Birding Tally List'!K464="", 0, 'Birding Tally List'!K464)</f>
        <v>0</v>
      </c>
      <c r="H457" s="46">
        <f>IF('Birding Tally List'!L464="", 0, 'Birding Tally List'!L464)</f>
        <v>0</v>
      </c>
      <c r="I457" s="47">
        <f>IF('Birding Tally List'!M464="", 0, 'Birding Tally List'!M464)</f>
        <v>0</v>
      </c>
      <c r="J457" s="48">
        <f t="shared" si="156"/>
        <v>0</v>
      </c>
      <c r="L457" s="49" t="str">
        <f t="shared" si="157"/>
        <v/>
      </c>
      <c r="M457" s="48">
        <f t="shared" si="158"/>
        <v>0</v>
      </c>
      <c r="W457" s="52" t="str">
        <f t="shared" si="159"/>
        <v/>
      </c>
      <c r="X457" s="53" t="str">
        <f t="shared" si="155"/>
        <v/>
      </c>
      <c r="Z457" s="54">
        <f>RANK(M457,$M$3:$M$502,0)+COUNTIF($M$3:M457,M457)-1</f>
        <v>455</v>
      </c>
      <c r="AA457" s="44">
        <v>455</v>
      </c>
      <c r="AB457" s="44">
        <f t="shared" si="160"/>
        <v>455</v>
      </c>
      <c r="AC457" s="44" t="str">
        <f t="shared" si="161"/>
        <v/>
      </c>
      <c r="AD457" s="44"/>
      <c r="AE457" s="44" t="str">
        <f t="shared" si="162"/>
        <v/>
      </c>
      <c r="AF457" s="44" t="str">
        <f t="shared" si="163"/>
        <v/>
      </c>
      <c r="AH457" s="44" t="str">
        <f t="shared" si="166"/>
        <v/>
      </c>
      <c r="AJ457" s="44" t="str">
        <f>IF('Birding Tally List'!E464="", "", 'Birding Tally List'!E464)</f>
        <v/>
      </c>
      <c r="AV457" s="93" t="str">
        <f>IF('Birding Tally List'!F464="", "", 'Birding Tally List'!F464)</f>
        <v/>
      </c>
      <c r="AW457" s="93" t="str">
        <f t="shared" si="164"/>
        <v/>
      </c>
      <c r="AX457" s="119" t="str">
        <f t="shared" si="148"/>
        <v/>
      </c>
      <c r="AY457" s="120" t="str">
        <f t="shared" si="149"/>
        <v/>
      </c>
      <c r="AZ457" s="120" t="str">
        <f t="shared" si="150"/>
        <v/>
      </c>
      <c r="BA457" s="120" t="str">
        <f t="shared" si="151"/>
        <v/>
      </c>
      <c r="BB457" s="120" t="str">
        <f t="shared" si="152"/>
        <v/>
      </c>
      <c r="BC457" s="120" t="str">
        <f t="shared" si="153"/>
        <v/>
      </c>
      <c r="BD457" s="120" t="str">
        <f t="shared" si="154"/>
        <v/>
      </c>
      <c r="BE457" s="129" t="str">
        <f t="shared" si="165"/>
        <v/>
      </c>
      <c r="BF457" s="120"/>
      <c r="BG457" s="129" t="str">
        <f>IFERROR(RANK(BE457,$BE$3:$BE$502,0)+COUNTIF($BE$3:BE457,BE457)-1, "")</f>
        <v/>
      </c>
    </row>
    <row r="458" spans="1:59" x14ac:dyDescent="0.25">
      <c r="A458" s="44">
        <v>456</v>
      </c>
      <c r="B458" s="32" t="str">
        <f>IF('Birding Tally List'!D465="", "", 'Birding Tally List'!D465)</f>
        <v/>
      </c>
      <c r="C458" s="45">
        <f>IF('Birding Tally List'!G465="", 0, 'Birding Tally List'!G465)</f>
        <v>0</v>
      </c>
      <c r="D458" s="46">
        <f>IF('Birding Tally List'!H465="", 0, 'Birding Tally List'!H465)</f>
        <v>0</v>
      </c>
      <c r="E458" s="46">
        <f>IF('Birding Tally List'!I465="", 0, 'Birding Tally List'!I465)</f>
        <v>0</v>
      </c>
      <c r="F458" s="46">
        <f>IF('Birding Tally List'!J465="", 0, 'Birding Tally List'!J465)</f>
        <v>0</v>
      </c>
      <c r="G458" s="46">
        <f>IF('Birding Tally List'!K465="", 0, 'Birding Tally List'!K465)</f>
        <v>0</v>
      </c>
      <c r="H458" s="46">
        <f>IF('Birding Tally List'!L465="", 0, 'Birding Tally List'!L465)</f>
        <v>0</v>
      </c>
      <c r="I458" s="47">
        <f>IF('Birding Tally List'!M465="", 0, 'Birding Tally List'!M465)</f>
        <v>0</v>
      </c>
      <c r="J458" s="48">
        <f t="shared" si="156"/>
        <v>0</v>
      </c>
      <c r="L458" s="49" t="str">
        <f t="shared" si="157"/>
        <v/>
      </c>
      <c r="M458" s="48">
        <f t="shared" si="158"/>
        <v>0</v>
      </c>
      <c r="W458" s="52" t="str">
        <f t="shared" si="159"/>
        <v/>
      </c>
      <c r="X458" s="53" t="str">
        <f t="shared" si="155"/>
        <v/>
      </c>
      <c r="Z458" s="54">
        <f>RANK(M458,$M$3:$M$502,0)+COUNTIF($M$3:M458,M458)-1</f>
        <v>456</v>
      </c>
      <c r="AA458" s="44">
        <v>456</v>
      </c>
      <c r="AB458" s="44">
        <f t="shared" si="160"/>
        <v>456</v>
      </c>
      <c r="AC458" s="44" t="str">
        <f t="shared" si="161"/>
        <v/>
      </c>
      <c r="AD458" s="44"/>
      <c r="AE458" s="44" t="str">
        <f t="shared" si="162"/>
        <v/>
      </c>
      <c r="AF458" s="44" t="str">
        <f t="shared" si="163"/>
        <v/>
      </c>
      <c r="AH458" s="44" t="str">
        <f t="shared" si="166"/>
        <v/>
      </c>
      <c r="AJ458" s="44" t="str">
        <f>IF('Birding Tally List'!E465="", "", 'Birding Tally List'!E465)</f>
        <v/>
      </c>
      <c r="AV458" s="93" t="str">
        <f>IF('Birding Tally List'!F465="", "", 'Birding Tally List'!F465)</f>
        <v/>
      </c>
      <c r="AW458" s="93" t="str">
        <f t="shared" si="164"/>
        <v/>
      </c>
      <c r="AX458" s="119" t="str">
        <f t="shared" si="148"/>
        <v/>
      </c>
      <c r="AY458" s="120" t="str">
        <f t="shared" si="149"/>
        <v/>
      </c>
      <c r="AZ458" s="120" t="str">
        <f t="shared" si="150"/>
        <v/>
      </c>
      <c r="BA458" s="120" t="str">
        <f t="shared" si="151"/>
        <v/>
      </c>
      <c r="BB458" s="120" t="str">
        <f t="shared" si="152"/>
        <v/>
      </c>
      <c r="BC458" s="120" t="str">
        <f t="shared" si="153"/>
        <v/>
      </c>
      <c r="BD458" s="120" t="str">
        <f t="shared" si="154"/>
        <v/>
      </c>
      <c r="BE458" s="129" t="str">
        <f t="shared" si="165"/>
        <v/>
      </c>
      <c r="BF458" s="120"/>
      <c r="BG458" s="129" t="str">
        <f>IFERROR(RANK(BE458,$BE$3:$BE$502,0)+COUNTIF($BE$3:BE458,BE458)-1, "")</f>
        <v/>
      </c>
    </row>
    <row r="459" spans="1:59" x14ac:dyDescent="0.25">
      <c r="A459" s="44">
        <v>457</v>
      </c>
      <c r="B459" s="32" t="str">
        <f>IF('Birding Tally List'!D466="", "", 'Birding Tally List'!D466)</f>
        <v/>
      </c>
      <c r="C459" s="45">
        <f>IF('Birding Tally List'!G466="", 0, 'Birding Tally List'!G466)</f>
        <v>0</v>
      </c>
      <c r="D459" s="46">
        <f>IF('Birding Tally List'!H466="", 0, 'Birding Tally List'!H466)</f>
        <v>0</v>
      </c>
      <c r="E459" s="46">
        <f>IF('Birding Tally List'!I466="", 0, 'Birding Tally List'!I466)</f>
        <v>0</v>
      </c>
      <c r="F459" s="46">
        <f>IF('Birding Tally List'!J466="", 0, 'Birding Tally List'!J466)</f>
        <v>0</v>
      </c>
      <c r="G459" s="46">
        <f>IF('Birding Tally List'!K466="", 0, 'Birding Tally List'!K466)</f>
        <v>0</v>
      </c>
      <c r="H459" s="46">
        <f>IF('Birding Tally List'!L466="", 0, 'Birding Tally List'!L466)</f>
        <v>0</v>
      </c>
      <c r="I459" s="47">
        <f>IF('Birding Tally List'!M466="", 0, 'Birding Tally List'!M466)</f>
        <v>0</v>
      </c>
      <c r="J459" s="48">
        <f t="shared" si="156"/>
        <v>0</v>
      </c>
      <c r="L459" s="49" t="str">
        <f t="shared" si="157"/>
        <v/>
      </c>
      <c r="M459" s="48">
        <f t="shared" si="158"/>
        <v>0</v>
      </c>
      <c r="W459" s="52" t="str">
        <f t="shared" si="159"/>
        <v/>
      </c>
      <c r="X459" s="53" t="str">
        <f t="shared" si="155"/>
        <v/>
      </c>
      <c r="Z459" s="54">
        <f>RANK(M459,$M$3:$M$502,0)+COUNTIF($M$3:M459,M459)-1</f>
        <v>457</v>
      </c>
      <c r="AA459" s="44">
        <v>457</v>
      </c>
      <c r="AB459" s="44">
        <f t="shared" si="160"/>
        <v>457</v>
      </c>
      <c r="AC459" s="44" t="str">
        <f t="shared" si="161"/>
        <v/>
      </c>
      <c r="AD459" s="44"/>
      <c r="AE459" s="44" t="str">
        <f t="shared" si="162"/>
        <v/>
      </c>
      <c r="AF459" s="44" t="str">
        <f t="shared" si="163"/>
        <v/>
      </c>
      <c r="AH459" s="44" t="str">
        <f t="shared" si="166"/>
        <v/>
      </c>
      <c r="AJ459" s="44" t="str">
        <f>IF('Birding Tally List'!E466="", "", 'Birding Tally List'!E466)</f>
        <v/>
      </c>
      <c r="AV459" s="93" t="str">
        <f>IF('Birding Tally List'!F466="", "", 'Birding Tally List'!F466)</f>
        <v/>
      </c>
      <c r="AW459" s="93" t="str">
        <f t="shared" si="164"/>
        <v/>
      </c>
      <c r="AX459" s="119" t="str">
        <f t="shared" si="148"/>
        <v/>
      </c>
      <c r="AY459" s="120" t="str">
        <f t="shared" si="149"/>
        <v/>
      </c>
      <c r="AZ459" s="120" t="str">
        <f t="shared" si="150"/>
        <v/>
      </c>
      <c r="BA459" s="120" t="str">
        <f t="shared" si="151"/>
        <v/>
      </c>
      <c r="BB459" s="120" t="str">
        <f t="shared" si="152"/>
        <v/>
      </c>
      <c r="BC459" s="120" t="str">
        <f t="shared" si="153"/>
        <v/>
      </c>
      <c r="BD459" s="120" t="str">
        <f t="shared" si="154"/>
        <v/>
      </c>
      <c r="BE459" s="129" t="str">
        <f t="shared" si="165"/>
        <v/>
      </c>
      <c r="BF459" s="120"/>
      <c r="BG459" s="129" t="str">
        <f>IFERROR(RANK(BE459,$BE$3:$BE$502,0)+COUNTIF($BE$3:BE459,BE459)-1, "")</f>
        <v/>
      </c>
    </row>
    <row r="460" spans="1:59" x14ac:dyDescent="0.25">
      <c r="A460" s="44">
        <v>458</v>
      </c>
      <c r="B460" s="32" t="str">
        <f>IF('Birding Tally List'!D467="", "", 'Birding Tally List'!D467)</f>
        <v/>
      </c>
      <c r="C460" s="45">
        <f>IF('Birding Tally List'!G467="", 0, 'Birding Tally List'!G467)</f>
        <v>0</v>
      </c>
      <c r="D460" s="46">
        <f>IF('Birding Tally List'!H467="", 0, 'Birding Tally List'!H467)</f>
        <v>0</v>
      </c>
      <c r="E460" s="46">
        <f>IF('Birding Tally List'!I467="", 0, 'Birding Tally List'!I467)</f>
        <v>0</v>
      </c>
      <c r="F460" s="46">
        <f>IF('Birding Tally List'!J467="", 0, 'Birding Tally List'!J467)</f>
        <v>0</v>
      </c>
      <c r="G460" s="46">
        <f>IF('Birding Tally List'!K467="", 0, 'Birding Tally List'!K467)</f>
        <v>0</v>
      </c>
      <c r="H460" s="46">
        <f>IF('Birding Tally List'!L467="", 0, 'Birding Tally List'!L467)</f>
        <v>0</v>
      </c>
      <c r="I460" s="47">
        <f>IF('Birding Tally List'!M467="", 0, 'Birding Tally List'!M467)</f>
        <v>0</v>
      </c>
      <c r="J460" s="48">
        <f t="shared" si="156"/>
        <v>0</v>
      </c>
      <c r="L460" s="49" t="str">
        <f t="shared" si="157"/>
        <v/>
      </c>
      <c r="M460" s="48">
        <f t="shared" si="158"/>
        <v>0</v>
      </c>
      <c r="W460" s="52" t="str">
        <f t="shared" si="159"/>
        <v/>
      </c>
      <c r="X460" s="53" t="str">
        <f t="shared" si="155"/>
        <v/>
      </c>
      <c r="Z460" s="54">
        <f>RANK(M460,$M$3:$M$502,0)+COUNTIF($M$3:M460,M460)-1</f>
        <v>458</v>
      </c>
      <c r="AA460" s="44">
        <v>458</v>
      </c>
      <c r="AB460" s="44">
        <f t="shared" si="160"/>
        <v>458</v>
      </c>
      <c r="AC460" s="44" t="str">
        <f t="shared" si="161"/>
        <v/>
      </c>
      <c r="AD460" s="44"/>
      <c r="AE460" s="44" t="str">
        <f t="shared" si="162"/>
        <v/>
      </c>
      <c r="AF460" s="44" t="str">
        <f t="shared" si="163"/>
        <v/>
      </c>
      <c r="AH460" s="44" t="str">
        <f t="shared" si="166"/>
        <v/>
      </c>
      <c r="AJ460" s="44" t="str">
        <f>IF('Birding Tally List'!E467="", "", 'Birding Tally List'!E467)</f>
        <v/>
      </c>
      <c r="AV460" s="93" t="str">
        <f>IF('Birding Tally List'!F467="", "", 'Birding Tally List'!F467)</f>
        <v/>
      </c>
      <c r="AW460" s="93" t="str">
        <f t="shared" si="164"/>
        <v/>
      </c>
      <c r="AX460" s="119" t="str">
        <f t="shared" si="148"/>
        <v/>
      </c>
      <c r="AY460" s="120" t="str">
        <f t="shared" si="149"/>
        <v/>
      </c>
      <c r="AZ460" s="120" t="str">
        <f t="shared" si="150"/>
        <v/>
      </c>
      <c r="BA460" s="120" t="str">
        <f t="shared" si="151"/>
        <v/>
      </c>
      <c r="BB460" s="120" t="str">
        <f t="shared" si="152"/>
        <v/>
      </c>
      <c r="BC460" s="120" t="str">
        <f t="shared" si="153"/>
        <v/>
      </c>
      <c r="BD460" s="120" t="str">
        <f t="shared" si="154"/>
        <v/>
      </c>
      <c r="BE460" s="129" t="str">
        <f t="shared" si="165"/>
        <v/>
      </c>
      <c r="BF460" s="120"/>
      <c r="BG460" s="129" t="str">
        <f>IFERROR(RANK(BE460,$BE$3:$BE$502,0)+COUNTIF($BE$3:BE460,BE460)-1, "")</f>
        <v/>
      </c>
    </row>
    <row r="461" spans="1:59" x14ac:dyDescent="0.25">
      <c r="A461" s="44">
        <v>459</v>
      </c>
      <c r="B461" s="32" t="str">
        <f>IF('Birding Tally List'!D468="", "", 'Birding Tally List'!D468)</f>
        <v/>
      </c>
      <c r="C461" s="45">
        <f>IF('Birding Tally List'!G468="", 0, 'Birding Tally List'!G468)</f>
        <v>0</v>
      </c>
      <c r="D461" s="46">
        <f>IF('Birding Tally List'!H468="", 0, 'Birding Tally List'!H468)</f>
        <v>0</v>
      </c>
      <c r="E461" s="46">
        <f>IF('Birding Tally List'!I468="", 0, 'Birding Tally List'!I468)</f>
        <v>0</v>
      </c>
      <c r="F461" s="46">
        <f>IF('Birding Tally List'!J468="", 0, 'Birding Tally List'!J468)</f>
        <v>0</v>
      </c>
      <c r="G461" s="46">
        <f>IF('Birding Tally List'!K468="", 0, 'Birding Tally List'!K468)</f>
        <v>0</v>
      </c>
      <c r="H461" s="46">
        <f>IF('Birding Tally List'!L468="", 0, 'Birding Tally List'!L468)</f>
        <v>0</v>
      </c>
      <c r="I461" s="47">
        <f>IF('Birding Tally List'!M468="", 0, 'Birding Tally List'!M468)</f>
        <v>0</v>
      </c>
      <c r="J461" s="48">
        <f t="shared" si="156"/>
        <v>0</v>
      </c>
      <c r="L461" s="49" t="str">
        <f t="shared" si="157"/>
        <v/>
      </c>
      <c r="M461" s="48">
        <f t="shared" si="158"/>
        <v>0</v>
      </c>
      <c r="W461" s="52" t="str">
        <f t="shared" si="159"/>
        <v/>
      </c>
      <c r="X461" s="53" t="str">
        <f t="shared" si="155"/>
        <v/>
      </c>
      <c r="Z461" s="54">
        <f>RANK(M461,$M$3:$M$502,0)+COUNTIF($M$3:M461,M461)-1</f>
        <v>459</v>
      </c>
      <c r="AA461" s="44">
        <v>459</v>
      </c>
      <c r="AB461" s="44">
        <f t="shared" si="160"/>
        <v>459</v>
      </c>
      <c r="AC461" s="44" t="str">
        <f t="shared" si="161"/>
        <v/>
      </c>
      <c r="AD461" s="44"/>
      <c r="AE461" s="44" t="str">
        <f t="shared" si="162"/>
        <v/>
      </c>
      <c r="AF461" s="44" t="str">
        <f t="shared" si="163"/>
        <v/>
      </c>
      <c r="AH461" s="44" t="str">
        <f t="shared" si="166"/>
        <v/>
      </c>
      <c r="AJ461" s="44" t="str">
        <f>IF('Birding Tally List'!E468="", "", 'Birding Tally List'!E468)</f>
        <v/>
      </c>
      <c r="AV461" s="93" t="str">
        <f>IF('Birding Tally List'!F468="", "", 'Birding Tally List'!F468)</f>
        <v/>
      </c>
      <c r="AW461" s="93" t="str">
        <f t="shared" si="164"/>
        <v/>
      </c>
      <c r="AX461" s="119" t="str">
        <f t="shared" si="148"/>
        <v/>
      </c>
      <c r="AY461" s="120" t="str">
        <f t="shared" si="149"/>
        <v/>
      </c>
      <c r="AZ461" s="120" t="str">
        <f t="shared" si="150"/>
        <v/>
      </c>
      <c r="BA461" s="120" t="str">
        <f t="shared" si="151"/>
        <v/>
      </c>
      <c r="BB461" s="120" t="str">
        <f t="shared" si="152"/>
        <v/>
      </c>
      <c r="BC461" s="120" t="str">
        <f t="shared" si="153"/>
        <v/>
      </c>
      <c r="BD461" s="120" t="str">
        <f t="shared" si="154"/>
        <v/>
      </c>
      <c r="BE461" s="129" t="str">
        <f t="shared" si="165"/>
        <v/>
      </c>
      <c r="BF461" s="120"/>
      <c r="BG461" s="129" t="str">
        <f>IFERROR(RANK(BE461,$BE$3:$BE$502,0)+COUNTIF($BE$3:BE461,BE461)-1, "")</f>
        <v/>
      </c>
    </row>
    <row r="462" spans="1:59" x14ac:dyDescent="0.25">
      <c r="A462" s="44">
        <v>460</v>
      </c>
      <c r="B462" s="32" t="str">
        <f>IF('Birding Tally List'!D469="", "", 'Birding Tally List'!D469)</f>
        <v/>
      </c>
      <c r="C462" s="45">
        <f>IF('Birding Tally List'!G469="", 0, 'Birding Tally List'!G469)</f>
        <v>0</v>
      </c>
      <c r="D462" s="46">
        <f>IF('Birding Tally List'!H469="", 0, 'Birding Tally List'!H469)</f>
        <v>0</v>
      </c>
      <c r="E462" s="46">
        <f>IF('Birding Tally List'!I469="", 0, 'Birding Tally List'!I469)</f>
        <v>0</v>
      </c>
      <c r="F462" s="46">
        <f>IF('Birding Tally List'!J469="", 0, 'Birding Tally List'!J469)</f>
        <v>0</v>
      </c>
      <c r="G462" s="46">
        <f>IF('Birding Tally List'!K469="", 0, 'Birding Tally List'!K469)</f>
        <v>0</v>
      </c>
      <c r="H462" s="46">
        <f>IF('Birding Tally List'!L469="", 0, 'Birding Tally List'!L469)</f>
        <v>0</v>
      </c>
      <c r="I462" s="47">
        <f>IF('Birding Tally List'!M469="", 0, 'Birding Tally List'!M469)</f>
        <v>0</v>
      </c>
      <c r="J462" s="48">
        <f t="shared" si="156"/>
        <v>0</v>
      </c>
      <c r="L462" s="49" t="str">
        <f t="shared" si="157"/>
        <v/>
      </c>
      <c r="M462" s="48">
        <f t="shared" si="158"/>
        <v>0</v>
      </c>
      <c r="W462" s="52" t="str">
        <f t="shared" si="159"/>
        <v/>
      </c>
      <c r="X462" s="53" t="str">
        <f t="shared" si="155"/>
        <v/>
      </c>
      <c r="Z462" s="54">
        <f>RANK(M462,$M$3:$M$502,0)+COUNTIF($M$3:M462,M462)-1</f>
        <v>460</v>
      </c>
      <c r="AA462" s="44">
        <v>460</v>
      </c>
      <c r="AB462" s="44">
        <f t="shared" si="160"/>
        <v>460</v>
      </c>
      <c r="AC462" s="44" t="str">
        <f t="shared" si="161"/>
        <v/>
      </c>
      <c r="AD462" s="44"/>
      <c r="AE462" s="44" t="str">
        <f t="shared" si="162"/>
        <v/>
      </c>
      <c r="AF462" s="44" t="str">
        <f t="shared" si="163"/>
        <v/>
      </c>
      <c r="AH462" s="44" t="str">
        <f t="shared" si="166"/>
        <v/>
      </c>
      <c r="AJ462" s="44" t="str">
        <f>IF('Birding Tally List'!E469="", "", 'Birding Tally List'!E469)</f>
        <v/>
      </c>
      <c r="AV462" s="93" t="str">
        <f>IF('Birding Tally List'!F469="", "", 'Birding Tally List'!F469)</f>
        <v/>
      </c>
      <c r="AW462" s="93" t="str">
        <f t="shared" si="164"/>
        <v/>
      </c>
      <c r="AX462" s="119" t="str">
        <f t="shared" si="148"/>
        <v/>
      </c>
      <c r="AY462" s="120" t="str">
        <f t="shared" si="149"/>
        <v/>
      </c>
      <c r="AZ462" s="120" t="str">
        <f t="shared" si="150"/>
        <v/>
      </c>
      <c r="BA462" s="120" t="str">
        <f t="shared" si="151"/>
        <v/>
      </c>
      <c r="BB462" s="120" t="str">
        <f t="shared" si="152"/>
        <v/>
      </c>
      <c r="BC462" s="120" t="str">
        <f t="shared" si="153"/>
        <v/>
      </c>
      <c r="BD462" s="120" t="str">
        <f t="shared" si="154"/>
        <v/>
      </c>
      <c r="BE462" s="129" t="str">
        <f t="shared" si="165"/>
        <v/>
      </c>
      <c r="BF462" s="120"/>
      <c r="BG462" s="129" t="str">
        <f>IFERROR(RANK(BE462,$BE$3:$BE$502,0)+COUNTIF($BE$3:BE462,BE462)-1, "")</f>
        <v/>
      </c>
    </row>
    <row r="463" spans="1:59" x14ac:dyDescent="0.25">
      <c r="A463" s="44">
        <v>461</v>
      </c>
      <c r="B463" s="32" t="str">
        <f>IF('Birding Tally List'!D470="", "", 'Birding Tally List'!D470)</f>
        <v/>
      </c>
      <c r="C463" s="45">
        <f>IF('Birding Tally List'!G470="", 0, 'Birding Tally List'!G470)</f>
        <v>0</v>
      </c>
      <c r="D463" s="46">
        <f>IF('Birding Tally List'!H470="", 0, 'Birding Tally List'!H470)</f>
        <v>0</v>
      </c>
      <c r="E463" s="46">
        <f>IF('Birding Tally List'!I470="", 0, 'Birding Tally List'!I470)</f>
        <v>0</v>
      </c>
      <c r="F463" s="46">
        <f>IF('Birding Tally List'!J470="", 0, 'Birding Tally List'!J470)</f>
        <v>0</v>
      </c>
      <c r="G463" s="46">
        <f>IF('Birding Tally List'!K470="", 0, 'Birding Tally List'!K470)</f>
        <v>0</v>
      </c>
      <c r="H463" s="46">
        <f>IF('Birding Tally List'!L470="", 0, 'Birding Tally List'!L470)</f>
        <v>0</v>
      </c>
      <c r="I463" s="47">
        <f>IF('Birding Tally List'!M470="", 0, 'Birding Tally List'!M470)</f>
        <v>0</v>
      </c>
      <c r="J463" s="48">
        <f t="shared" si="156"/>
        <v>0</v>
      </c>
      <c r="L463" s="49" t="str">
        <f t="shared" si="157"/>
        <v/>
      </c>
      <c r="M463" s="48">
        <f t="shared" si="158"/>
        <v>0</v>
      </c>
      <c r="W463" s="52" t="str">
        <f t="shared" si="159"/>
        <v/>
      </c>
      <c r="X463" s="53" t="str">
        <f t="shared" si="155"/>
        <v/>
      </c>
      <c r="Z463" s="54">
        <f>RANK(M463,$M$3:$M$502,0)+COUNTIF($M$3:M463,M463)-1</f>
        <v>461</v>
      </c>
      <c r="AA463" s="44">
        <v>461</v>
      </c>
      <c r="AB463" s="44">
        <f t="shared" si="160"/>
        <v>461</v>
      </c>
      <c r="AC463" s="44" t="str">
        <f t="shared" si="161"/>
        <v/>
      </c>
      <c r="AD463" s="44"/>
      <c r="AE463" s="44" t="str">
        <f t="shared" si="162"/>
        <v/>
      </c>
      <c r="AF463" s="44" t="str">
        <f t="shared" si="163"/>
        <v/>
      </c>
      <c r="AH463" s="44" t="str">
        <f t="shared" si="166"/>
        <v/>
      </c>
      <c r="AJ463" s="44" t="str">
        <f>IF('Birding Tally List'!E470="", "", 'Birding Tally List'!E470)</f>
        <v/>
      </c>
      <c r="AV463" s="93" t="str">
        <f>IF('Birding Tally List'!F470="", "", 'Birding Tally List'!F470)</f>
        <v/>
      </c>
      <c r="AW463" s="93" t="str">
        <f t="shared" si="164"/>
        <v/>
      </c>
      <c r="AX463" s="119" t="str">
        <f t="shared" si="148"/>
        <v/>
      </c>
      <c r="AY463" s="120" t="str">
        <f t="shared" si="149"/>
        <v/>
      </c>
      <c r="AZ463" s="120" t="str">
        <f t="shared" si="150"/>
        <v/>
      </c>
      <c r="BA463" s="120" t="str">
        <f t="shared" si="151"/>
        <v/>
      </c>
      <c r="BB463" s="120" t="str">
        <f t="shared" si="152"/>
        <v/>
      </c>
      <c r="BC463" s="120" t="str">
        <f t="shared" si="153"/>
        <v/>
      </c>
      <c r="BD463" s="120" t="str">
        <f t="shared" si="154"/>
        <v/>
      </c>
      <c r="BE463" s="129" t="str">
        <f t="shared" si="165"/>
        <v/>
      </c>
      <c r="BF463" s="120"/>
      <c r="BG463" s="129" t="str">
        <f>IFERROR(RANK(BE463,$BE$3:$BE$502,0)+COUNTIF($BE$3:BE463,BE463)-1, "")</f>
        <v/>
      </c>
    </row>
    <row r="464" spans="1:59" x14ac:dyDescent="0.25">
      <c r="A464" s="44">
        <v>462</v>
      </c>
      <c r="B464" s="32" t="str">
        <f>IF('Birding Tally List'!D471="", "", 'Birding Tally List'!D471)</f>
        <v/>
      </c>
      <c r="C464" s="45">
        <f>IF('Birding Tally List'!G471="", 0, 'Birding Tally List'!G471)</f>
        <v>0</v>
      </c>
      <c r="D464" s="46">
        <f>IF('Birding Tally List'!H471="", 0, 'Birding Tally List'!H471)</f>
        <v>0</v>
      </c>
      <c r="E464" s="46">
        <f>IF('Birding Tally List'!I471="", 0, 'Birding Tally List'!I471)</f>
        <v>0</v>
      </c>
      <c r="F464" s="46">
        <f>IF('Birding Tally List'!J471="", 0, 'Birding Tally List'!J471)</f>
        <v>0</v>
      </c>
      <c r="G464" s="46">
        <f>IF('Birding Tally List'!K471="", 0, 'Birding Tally List'!K471)</f>
        <v>0</v>
      </c>
      <c r="H464" s="46">
        <f>IF('Birding Tally List'!L471="", 0, 'Birding Tally List'!L471)</f>
        <v>0</v>
      </c>
      <c r="I464" s="47">
        <f>IF('Birding Tally List'!M471="", 0, 'Birding Tally List'!M471)</f>
        <v>0</v>
      </c>
      <c r="J464" s="48">
        <f t="shared" si="156"/>
        <v>0</v>
      </c>
      <c r="L464" s="49" t="str">
        <f t="shared" si="157"/>
        <v/>
      </c>
      <c r="M464" s="48">
        <f t="shared" si="158"/>
        <v>0</v>
      </c>
      <c r="W464" s="52" t="str">
        <f t="shared" si="159"/>
        <v/>
      </c>
      <c r="X464" s="53" t="str">
        <f t="shared" si="155"/>
        <v/>
      </c>
      <c r="Z464" s="54">
        <f>RANK(M464,$M$3:$M$502,0)+COUNTIF($M$3:M464,M464)-1</f>
        <v>462</v>
      </c>
      <c r="AA464" s="44">
        <v>462</v>
      </c>
      <c r="AB464" s="44">
        <f t="shared" si="160"/>
        <v>462</v>
      </c>
      <c r="AC464" s="44" t="str">
        <f t="shared" si="161"/>
        <v/>
      </c>
      <c r="AD464" s="44"/>
      <c r="AE464" s="44" t="str">
        <f t="shared" si="162"/>
        <v/>
      </c>
      <c r="AF464" s="44" t="str">
        <f t="shared" si="163"/>
        <v/>
      </c>
      <c r="AH464" s="44" t="str">
        <f t="shared" si="166"/>
        <v/>
      </c>
      <c r="AJ464" s="44" t="str">
        <f>IF('Birding Tally List'!E471="", "", 'Birding Tally List'!E471)</f>
        <v/>
      </c>
      <c r="AV464" s="93" t="str">
        <f>IF('Birding Tally List'!F471="", "", 'Birding Tally List'!F471)</f>
        <v/>
      </c>
      <c r="AW464" s="93" t="str">
        <f t="shared" si="164"/>
        <v/>
      </c>
      <c r="AX464" s="119" t="str">
        <f t="shared" si="148"/>
        <v/>
      </c>
      <c r="AY464" s="120" t="str">
        <f t="shared" si="149"/>
        <v/>
      </c>
      <c r="AZ464" s="120" t="str">
        <f t="shared" si="150"/>
        <v/>
      </c>
      <c r="BA464" s="120" t="str">
        <f t="shared" si="151"/>
        <v/>
      </c>
      <c r="BB464" s="120" t="str">
        <f t="shared" si="152"/>
        <v/>
      </c>
      <c r="BC464" s="120" t="str">
        <f t="shared" si="153"/>
        <v/>
      </c>
      <c r="BD464" s="120" t="str">
        <f t="shared" si="154"/>
        <v/>
      </c>
      <c r="BE464" s="129" t="str">
        <f t="shared" si="165"/>
        <v/>
      </c>
      <c r="BF464" s="120"/>
      <c r="BG464" s="129" t="str">
        <f>IFERROR(RANK(BE464,$BE$3:$BE$502,0)+COUNTIF($BE$3:BE464,BE464)-1, "")</f>
        <v/>
      </c>
    </row>
    <row r="465" spans="1:59" x14ac:dyDescent="0.25">
      <c r="A465" s="44">
        <v>463</v>
      </c>
      <c r="B465" s="32" t="str">
        <f>IF('Birding Tally List'!D472="", "", 'Birding Tally List'!D472)</f>
        <v/>
      </c>
      <c r="C465" s="45">
        <f>IF('Birding Tally List'!G472="", 0, 'Birding Tally List'!G472)</f>
        <v>0</v>
      </c>
      <c r="D465" s="46">
        <f>IF('Birding Tally List'!H472="", 0, 'Birding Tally List'!H472)</f>
        <v>0</v>
      </c>
      <c r="E465" s="46">
        <f>IF('Birding Tally List'!I472="", 0, 'Birding Tally List'!I472)</f>
        <v>0</v>
      </c>
      <c r="F465" s="46">
        <f>IF('Birding Tally List'!J472="", 0, 'Birding Tally List'!J472)</f>
        <v>0</v>
      </c>
      <c r="G465" s="46">
        <f>IF('Birding Tally List'!K472="", 0, 'Birding Tally List'!K472)</f>
        <v>0</v>
      </c>
      <c r="H465" s="46">
        <f>IF('Birding Tally List'!L472="", 0, 'Birding Tally List'!L472)</f>
        <v>0</v>
      </c>
      <c r="I465" s="47">
        <f>IF('Birding Tally List'!M472="", 0, 'Birding Tally List'!M472)</f>
        <v>0</v>
      </c>
      <c r="J465" s="48">
        <f t="shared" si="156"/>
        <v>0</v>
      </c>
      <c r="L465" s="49" t="str">
        <f t="shared" si="157"/>
        <v/>
      </c>
      <c r="M465" s="48">
        <f t="shared" si="158"/>
        <v>0</v>
      </c>
      <c r="W465" s="52" t="str">
        <f t="shared" si="159"/>
        <v/>
      </c>
      <c r="X465" s="53" t="str">
        <f t="shared" si="155"/>
        <v/>
      </c>
      <c r="Z465" s="54">
        <f>RANK(M465,$M$3:$M$502,0)+COUNTIF($M$3:M465,M465)-1</f>
        <v>463</v>
      </c>
      <c r="AA465" s="44">
        <v>463</v>
      </c>
      <c r="AB465" s="44">
        <f t="shared" si="160"/>
        <v>463</v>
      </c>
      <c r="AC465" s="44" t="str">
        <f t="shared" si="161"/>
        <v/>
      </c>
      <c r="AD465" s="44"/>
      <c r="AE465" s="44" t="str">
        <f t="shared" si="162"/>
        <v/>
      </c>
      <c r="AF465" s="44" t="str">
        <f t="shared" si="163"/>
        <v/>
      </c>
      <c r="AH465" s="44" t="str">
        <f t="shared" si="166"/>
        <v/>
      </c>
      <c r="AJ465" s="44" t="str">
        <f>IF('Birding Tally List'!E472="", "", 'Birding Tally List'!E472)</f>
        <v/>
      </c>
      <c r="AV465" s="93" t="str">
        <f>IF('Birding Tally List'!F472="", "", 'Birding Tally List'!F472)</f>
        <v/>
      </c>
      <c r="AW465" s="93" t="str">
        <f t="shared" si="164"/>
        <v/>
      </c>
      <c r="AX465" s="119" t="str">
        <f t="shared" ref="AX465:AX502" si="167">IF($AW465="", "", C465)</f>
        <v/>
      </c>
      <c r="AY465" s="120" t="str">
        <f t="shared" ref="AY465:AY502" si="168">IF($AW465="", "", D465)</f>
        <v/>
      </c>
      <c r="AZ465" s="120" t="str">
        <f t="shared" ref="AZ465:AZ502" si="169">IF($AW465="", "", E465)</f>
        <v/>
      </c>
      <c r="BA465" s="120" t="str">
        <f t="shared" ref="BA465:BA502" si="170">IF($AW465="", "", F465)</f>
        <v/>
      </c>
      <c r="BB465" s="120" t="str">
        <f t="shared" ref="BB465:BB502" si="171">IF($AW465="", "", G465)</f>
        <v/>
      </c>
      <c r="BC465" s="120" t="str">
        <f t="shared" ref="BC465:BC502" si="172">IF($AW465="", "", H465)</f>
        <v/>
      </c>
      <c r="BD465" s="120" t="str">
        <f t="shared" ref="BD465:BD502" si="173">IF($AW465="", "", I465)</f>
        <v/>
      </c>
      <c r="BE465" s="129" t="str">
        <f t="shared" si="165"/>
        <v/>
      </c>
      <c r="BF465" s="120"/>
      <c r="BG465" s="129" t="str">
        <f>IFERROR(RANK(BE465,$BE$3:$BE$502,0)+COUNTIF($BE$3:BE465,BE465)-1, "")</f>
        <v/>
      </c>
    </row>
    <row r="466" spans="1:59" x14ac:dyDescent="0.25">
      <c r="A466" s="44">
        <v>464</v>
      </c>
      <c r="B466" s="32" t="str">
        <f>IF('Birding Tally List'!D473="", "", 'Birding Tally List'!D473)</f>
        <v/>
      </c>
      <c r="C466" s="45">
        <f>IF('Birding Tally List'!G473="", 0, 'Birding Tally List'!G473)</f>
        <v>0</v>
      </c>
      <c r="D466" s="46">
        <f>IF('Birding Tally List'!H473="", 0, 'Birding Tally List'!H473)</f>
        <v>0</v>
      </c>
      <c r="E466" s="46">
        <f>IF('Birding Tally List'!I473="", 0, 'Birding Tally List'!I473)</f>
        <v>0</v>
      </c>
      <c r="F466" s="46">
        <f>IF('Birding Tally List'!J473="", 0, 'Birding Tally List'!J473)</f>
        <v>0</v>
      </c>
      <c r="G466" s="46">
        <f>IF('Birding Tally List'!K473="", 0, 'Birding Tally List'!K473)</f>
        <v>0</v>
      </c>
      <c r="H466" s="46">
        <f>IF('Birding Tally List'!L473="", 0, 'Birding Tally List'!L473)</f>
        <v>0</v>
      </c>
      <c r="I466" s="47">
        <f>IF('Birding Tally List'!M473="", 0, 'Birding Tally List'!M473)</f>
        <v>0</v>
      </c>
      <c r="J466" s="48">
        <f t="shared" si="156"/>
        <v>0</v>
      </c>
      <c r="L466" s="49" t="str">
        <f t="shared" si="157"/>
        <v/>
      </c>
      <c r="M466" s="48">
        <f t="shared" si="158"/>
        <v>0</v>
      </c>
      <c r="W466" s="52" t="str">
        <f t="shared" si="159"/>
        <v/>
      </c>
      <c r="X466" s="53" t="str">
        <f t="shared" si="155"/>
        <v/>
      </c>
      <c r="Z466" s="54">
        <f>RANK(M466,$M$3:$M$502,0)+COUNTIF($M$3:M466,M466)-1</f>
        <v>464</v>
      </c>
      <c r="AA466" s="44">
        <v>464</v>
      </c>
      <c r="AB466" s="44">
        <f t="shared" si="160"/>
        <v>464</v>
      </c>
      <c r="AC466" s="44" t="str">
        <f t="shared" si="161"/>
        <v/>
      </c>
      <c r="AD466" s="44"/>
      <c r="AE466" s="44" t="str">
        <f t="shared" si="162"/>
        <v/>
      </c>
      <c r="AF466" s="44" t="str">
        <f t="shared" si="163"/>
        <v/>
      </c>
      <c r="AH466" s="44" t="str">
        <f t="shared" si="166"/>
        <v/>
      </c>
      <c r="AJ466" s="44" t="str">
        <f>IF('Birding Tally List'!E473="", "", 'Birding Tally List'!E473)</f>
        <v/>
      </c>
      <c r="AV466" s="93" t="str">
        <f>IF('Birding Tally List'!F473="", "", 'Birding Tally List'!F473)</f>
        <v/>
      </c>
      <c r="AW466" s="93" t="str">
        <f t="shared" si="164"/>
        <v/>
      </c>
      <c r="AX466" s="119" t="str">
        <f t="shared" si="167"/>
        <v/>
      </c>
      <c r="AY466" s="120" t="str">
        <f t="shared" si="168"/>
        <v/>
      </c>
      <c r="AZ466" s="120" t="str">
        <f t="shared" si="169"/>
        <v/>
      </c>
      <c r="BA466" s="120" t="str">
        <f t="shared" si="170"/>
        <v/>
      </c>
      <c r="BB466" s="120" t="str">
        <f t="shared" si="171"/>
        <v/>
      </c>
      <c r="BC466" s="120" t="str">
        <f t="shared" si="172"/>
        <v/>
      </c>
      <c r="BD466" s="120" t="str">
        <f t="shared" si="173"/>
        <v/>
      </c>
      <c r="BE466" s="129" t="str">
        <f t="shared" si="165"/>
        <v/>
      </c>
      <c r="BF466" s="120"/>
      <c r="BG466" s="129" t="str">
        <f>IFERROR(RANK(BE466,$BE$3:$BE$502,0)+COUNTIF($BE$3:BE466,BE466)-1, "")</f>
        <v/>
      </c>
    </row>
    <row r="467" spans="1:59" x14ac:dyDescent="0.25">
      <c r="A467" s="44">
        <v>465</v>
      </c>
      <c r="B467" s="32" t="str">
        <f>IF('Birding Tally List'!D474="", "", 'Birding Tally List'!D474)</f>
        <v/>
      </c>
      <c r="C467" s="45">
        <f>IF('Birding Tally List'!G474="", 0, 'Birding Tally List'!G474)</f>
        <v>0</v>
      </c>
      <c r="D467" s="46">
        <f>IF('Birding Tally List'!H474="", 0, 'Birding Tally List'!H474)</f>
        <v>0</v>
      </c>
      <c r="E467" s="46">
        <f>IF('Birding Tally List'!I474="", 0, 'Birding Tally List'!I474)</f>
        <v>0</v>
      </c>
      <c r="F467" s="46">
        <f>IF('Birding Tally List'!J474="", 0, 'Birding Tally List'!J474)</f>
        <v>0</v>
      </c>
      <c r="G467" s="46">
        <f>IF('Birding Tally List'!K474="", 0, 'Birding Tally List'!K474)</f>
        <v>0</v>
      </c>
      <c r="H467" s="46">
        <f>IF('Birding Tally List'!L474="", 0, 'Birding Tally List'!L474)</f>
        <v>0</v>
      </c>
      <c r="I467" s="47">
        <f>IF('Birding Tally List'!M474="", 0, 'Birding Tally List'!M474)</f>
        <v>0</v>
      </c>
      <c r="J467" s="48">
        <f t="shared" si="156"/>
        <v>0</v>
      </c>
      <c r="L467" s="49" t="str">
        <f t="shared" si="157"/>
        <v/>
      </c>
      <c r="M467" s="48">
        <f t="shared" si="158"/>
        <v>0</v>
      </c>
      <c r="W467" s="52" t="str">
        <f t="shared" si="159"/>
        <v/>
      </c>
      <c r="X467" s="53" t="str">
        <f t="shared" si="155"/>
        <v/>
      </c>
      <c r="Z467" s="54">
        <f>RANK(M467,$M$3:$M$502,0)+COUNTIF($M$3:M467,M467)-1</f>
        <v>465</v>
      </c>
      <c r="AA467" s="44">
        <v>465</v>
      </c>
      <c r="AB467" s="44">
        <f t="shared" si="160"/>
        <v>465</v>
      </c>
      <c r="AC467" s="44" t="str">
        <f t="shared" si="161"/>
        <v/>
      </c>
      <c r="AD467" s="44"/>
      <c r="AE467" s="44" t="str">
        <f t="shared" si="162"/>
        <v/>
      </c>
      <c r="AF467" s="44" t="str">
        <f t="shared" si="163"/>
        <v/>
      </c>
      <c r="AH467" s="44" t="str">
        <f t="shared" si="166"/>
        <v/>
      </c>
      <c r="AJ467" s="44" t="str">
        <f>IF('Birding Tally List'!E474="", "", 'Birding Tally List'!E474)</f>
        <v/>
      </c>
      <c r="AV467" s="93" t="str">
        <f>IF('Birding Tally List'!F474="", "", 'Birding Tally List'!F474)</f>
        <v/>
      </c>
      <c r="AW467" s="93" t="str">
        <f t="shared" si="164"/>
        <v/>
      </c>
      <c r="AX467" s="119" t="str">
        <f t="shared" si="167"/>
        <v/>
      </c>
      <c r="AY467" s="120" t="str">
        <f t="shared" si="168"/>
        <v/>
      </c>
      <c r="AZ467" s="120" t="str">
        <f t="shared" si="169"/>
        <v/>
      </c>
      <c r="BA467" s="120" t="str">
        <f t="shared" si="170"/>
        <v/>
      </c>
      <c r="BB467" s="120" t="str">
        <f t="shared" si="171"/>
        <v/>
      </c>
      <c r="BC467" s="120" t="str">
        <f t="shared" si="172"/>
        <v/>
      </c>
      <c r="BD467" s="120" t="str">
        <f t="shared" si="173"/>
        <v/>
      </c>
      <c r="BE467" s="129" t="str">
        <f t="shared" si="165"/>
        <v/>
      </c>
      <c r="BF467" s="120"/>
      <c r="BG467" s="129" t="str">
        <f>IFERROR(RANK(BE467,$BE$3:$BE$502,0)+COUNTIF($BE$3:BE467,BE467)-1, "")</f>
        <v/>
      </c>
    </row>
    <row r="468" spans="1:59" x14ac:dyDescent="0.25">
      <c r="A468" s="44">
        <v>466</v>
      </c>
      <c r="B468" s="32" t="str">
        <f>IF('Birding Tally List'!D475="", "", 'Birding Tally List'!D475)</f>
        <v/>
      </c>
      <c r="C468" s="45">
        <f>IF('Birding Tally List'!G475="", 0, 'Birding Tally List'!G475)</f>
        <v>0</v>
      </c>
      <c r="D468" s="46">
        <f>IF('Birding Tally List'!H475="", 0, 'Birding Tally List'!H475)</f>
        <v>0</v>
      </c>
      <c r="E468" s="46">
        <f>IF('Birding Tally List'!I475="", 0, 'Birding Tally List'!I475)</f>
        <v>0</v>
      </c>
      <c r="F468" s="46">
        <f>IF('Birding Tally List'!J475="", 0, 'Birding Tally List'!J475)</f>
        <v>0</v>
      </c>
      <c r="G468" s="46">
        <f>IF('Birding Tally List'!K475="", 0, 'Birding Tally List'!K475)</f>
        <v>0</v>
      </c>
      <c r="H468" s="46">
        <f>IF('Birding Tally List'!L475="", 0, 'Birding Tally List'!L475)</f>
        <v>0</v>
      </c>
      <c r="I468" s="47">
        <f>IF('Birding Tally List'!M475="", 0, 'Birding Tally List'!M475)</f>
        <v>0</v>
      </c>
      <c r="J468" s="48">
        <f t="shared" si="156"/>
        <v>0</v>
      </c>
      <c r="L468" s="49" t="str">
        <f t="shared" si="157"/>
        <v/>
      </c>
      <c r="M468" s="48">
        <f t="shared" si="158"/>
        <v>0</v>
      </c>
      <c r="W468" s="52" t="str">
        <f t="shared" si="159"/>
        <v/>
      </c>
      <c r="X468" s="53" t="str">
        <f t="shared" si="155"/>
        <v/>
      </c>
      <c r="Z468" s="54">
        <f>RANK(M468,$M$3:$M$502,0)+COUNTIF($M$3:M468,M468)-1</f>
        <v>466</v>
      </c>
      <c r="AA468" s="44">
        <v>466</v>
      </c>
      <c r="AB468" s="44">
        <f t="shared" si="160"/>
        <v>466</v>
      </c>
      <c r="AC468" s="44" t="str">
        <f t="shared" si="161"/>
        <v/>
      </c>
      <c r="AD468" s="44"/>
      <c r="AE468" s="44" t="str">
        <f t="shared" si="162"/>
        <v/>
      </c>
      <c r="AF468" s="44" t="str">
        <f t="shared" si="163"/>
        <v/>
      </c>
      <c r="AH468" s="44" t="str">
        <f t="shared" si="166"/>
        <v/>
      </c>
      <c r="AJ468" s="44" t="str">
        <f>IF('Birding Tally List'!E475="", "", 'Birding Tally List'!E475)</f>
        <v/>
      </c>
      <c r="AV468" s="93" t="str">
        <f>IF('Birding Tally List'!F475="", "", 'Birding Tally List'!F475)</f>
        <v/>
      </c>
      <c r="AW468" s="93" t="str">
        <f t="shared" si="164"/>
        <v/>
      </c>
      <c r="AX468" s="119" t="str">
        <f t="shared" si="167"/>
        <v/>
      </c>
      <c r="AY468" s="120" t="str">
        <f t="shared" si="168"/>
        <v/>
      </c>
      <c r="AZ468" s="120" t="str">
        <f t="shared" si="169"/>
        <v/>
      </c>
      <c r="BA468" s="120" t="str">
        <f t="shared" si="170"/>
        <v/>
      </c>
      <c r="BB468" s="120" t="str">
        <f t="shared" si="171"/>
        <v/>
      </c>
      <c r="BC468" s="120" t="str">
        <f t="shared" si="172"/>
        <v/>
      </c>
      <c r="BD468" s="120" t="str">
        <f t="shared" si="173"/>
        <v/>
      </c>
      <c r="BE468" s="129" t="str">
        <f t="shared" si="165"/>
        <v/>
      </c>
      <c r="BF468" s="120"/>
      <c r="BG468" s="129" t="str">
        <f>IFERROR(RANK(BE468,$BE$3:$BE$502,0)+COUNTIF($BE$3:BE468,BE468)-1, "")</f>
        <v/>
      </c>
    </row>
    <row r="469" spans="1:59" x14ac:dyDescent="0.25">
      <c r="A469" s="44">
        <v>467</v>
      </c>
      <c r="B469" s="32" t="str">
        <f>IF('Birding Tally List'!D476="", "", 'Birding Tally List'!D476)</f>
        <v/>
      </c>
      <c r="C469" s="45">
        <f>IF('Birding Tally List'!G476="", 0, 'Birding Tally List'!G476)</f>
        <v>0</v>
      </c>
      <c r="D469" s="46">
        <f>IF('Birding Tally List'!H476="", 0, 'Birding Tally List'!H476)</f>
        <v>0</v>
      </c>
      <c r="E469" s="46">
        <f>IF('Birding Tally List'!I476="", 0, 'Birding Tally List'!I476)</f>
        <v>0</v>
      </c>
      <c r="F469" s="46">
        <f>IF('Birding Tally List'!J476="", 0, 'Birding Tally List'!J476)</f>
        <v>0</v>
      </c>
      <c r="G469" s="46">
        <f>IF('Birding Tally List'!K476="", 0, 'Birding Tally List'!K476)</f>
        <v>0</v>
      </c>
      <c r="H469" s="46">
        <f>IF('Birding Tally List'!L476="", 0, 'Birding Tally List'!L476)</f>
        <v>0</v>
      </c>
      <c r="I469" s="47">
        <f>IF('Birding Tally List'!M476="", 0, 'Birding Tally List'!M476)</f>
        <v>0</v>
      </c>
      <c r="J469" s="48">
        <f t="shared" si="156"/>
        <v>0</v>
      </c>
      <c r="L469" s="49" t="str">
        <f t="shared" si="157"/>
        <v/>
      </c>
      <c r="M469" s="48">
        <f t="shared" si="158"/>
        <v>0</v>
      </c>
      <c r="W469" s="52" t="str">
        <f t="shared" si="159"/>
        <v/>
      </c>
      <c r="X469" s="53" t="str">
        <f t="shared" si="155"/>
        <v/>
      </c>
      <c r="Z469" s="54">
        <f>RANK(M469,$M$3:$M$502,0)+COUNTIF($M$3:M469,M469)-1</f>
        <v>467</v>
      </c>
      <c r="AA469" s="44">
        <v>467</v>
      </c>
      <c r="AB469" s="44">
        <f t="shared" si="160"/>
        <v>467</v>
      </c>
      <c r="AC469" s="44" t="str">
        <f t="shared" si="161"/>
        <v/>
      </c>
      <c r="AD469" s="44"/>
      <c r="AE469" s="44" t="str">
        <f t="shared" si="162"/>
        <v/>
      </c>
      <c r="AF469" s="44" t="str">
        <f t="shared" si="163"/>
        <v/>
      </c>
      <c r="AH469" s="44" t="str">
        <f t="shared" si="166"/>
        <v/>
      </c>
      <c r="AJ469" s="44" t="str">
        <f>IF('Birding Tally List'!E476="", "", 'Birding Tally List'!E476)</f>
        <v/>
      </c>
      <c r="AV469" s="93" t="str">
        <f>IF('Birding Tally List'!F476="", "", 'Birding Tally List'!F476)</f>
        <v/>
      </c>
      <c r="AW469" s="93" t="str">
        <f t="shared" si="164"/>
        <v/>
      </c>
      <c r="AX469" s="119" t="str">
        <f t="shared" si="167"/>
        <v/>
      </c>
      <c r="AY469" s="120" t="str">
        <f t="shared" si="168"/>
        <v/>
      </c>
      <c r="AZ469" s="120" t="str">
        <f t="shared" si="169"/>
        <v/>
      </c>
      <c r="BA469" s="120" t="str">
        <f t="shared" si="170"/>
        <v/>
      </c>
      <c r="BB469" s="120" t="str">
        <f t="shared" si="171"/>
        <v/>
      </c>
      <c r="BC469" s="120" t="str">
        <f t="shared" si="172"/>
        <v/>
      </c>
      <c r="BD469" s="120" t="str">
        <f t="shared" si="173"/>
        <v/>
      </c>
      <c r="BE469" s="129" t="str">
        <f t="shared" si="165"/>
        <v/>
      </c>
      <c r="BF469" s="120"/>
      <c r="BG469" s="129" t="str">
        <f>IFERROR(RANK(BE469,$BE$3:$BE$502,0)+COUNTIF($BE$3:BE469,BE469)-1, "")</f>
        <v/>
      </c>
    </row>
    <row r="470" spans="1:59" x14ac:dyDescent="0.25">
      <c r="A470" s="44">
        <v>468</v>
      </c>
      <c r="B470" s="32" t="str">
        <f>IF('Birding Tally List'!D477="", "", 'Birding Tally List'!D477)</f>
        <v/>
      </c>
      <c r="C470" s="45">
        <f>IF('Birding Tally List'!G477="", 0, 'Birding Tally List'!G477)</f>
        <v>0</v>
      </c>
      <c r="D470" s="46">
        <f>IF('Birding Tally List'!H477="", 0, 'Birding Tally List'!H477)</f>
        <v>0</v>
      </c>
      <c r="E470" s="46">
        <f>IF('Birding Tally List'!I477="", 0, 'Birding Tally List'!I477)</f>
        <v>0</v>
      </c>
      <c r="F470" s="46">
        <f>IF('Birding Tally List'!J477="", 0, 'Birding Tally List'!J477)</f>
        <v>0</v>
      </c>
      <c r="G470" s="46">
        <f>IF('Birding Tally List'!K477="", 0, 'Birding Tally List'!K477)</f>
        <v>0</v>
      </c>
      <c r="H470" s="46">
        <f>IF('Birding Tally List'!L477="", 0, 'Birding Tally List'!L477)</f>
        <v>0</v>
      </c>
      <c r="I470" s="47">
        <f>IF('Birding Tally List'!M477="", 0, 'Birding Tally List'!M477)</f>
        <v>0</v>
      </c>
      <c r="J470" s="48">
        <f t="shared" si="156"/>
        <v>0</v>
      </c>
      <c r="L470" s="49" t="str">
        <f t="shared" si="157"/>
        <v/>
      </c>
      <c r="M470" s="48">
        <f t="shared" si="158"/>
        <v>0</v>
      </c>
      <c r="W470" s="52" t="str">
        <f t="shared" si="159"/>
        <v/>
      </c>
      <c r="X470" s="53" t="str">
        <f t="shared" si="155"/>
        <v/>
      </c>
      <c r="Z470" s="54">
        <f>RANK(M470,$M$3:$M$502,0)+COUNTIF($M$3:M470,M470)-1</f>
        <v>468</v>
      </c>
      <c r="AA470" s="44">
        <v>468</v>
      </c>
      <c r="AB470" s="44">
        <f t="shared" si="160"/>
        <v>468</v>
      </c>
      <c r="AC470" s="44" t="str">
        <f t="shared" si="161"/>
        <v/>
      </c>
      <c r="AD470" s="44"/>
      <c r="AE470" s="44" t="str">
        <f t="shared" si="162"/>
        <v/>
      </c>
      <c r="AF470" s="44" t="str">
        <f t="shared" si="163"/>
        <v/>
      </c>
      <c r="AH470" s="44" t="str">
        <f t="shared" si="166"/>
        <v/>
      </c>
      <c r="AJ470" s="44" t="str">
        <f>IF('Birding Tally List'!E477="", "", 'Birding Tally List'!E477)</f>
        <v/>
      </c>
      <c r="AV470" s="93" t="str">
        <f>IF('Birding Tally List'!F477="", "", 'Birding Tally List'!F477)</f>
        <v/>
      </c>
      <c r="AW470" s="93" t="str">
        <f t="shared" si="164"/>
        <v/>
      </c>
      <c r="AX470" s="119" t="str">
        <f t="shared" si="167"/>
        <v/>
      </c>
      <c r="AY470" s="120" t="str">
        <f t="shared" si="168"/>
        <v/>
      </c>
      <c r="AZ470" s="120" t="str">
        <f t="shared" si="169"/>
        <v/>
      </c>
      <c r="BA470" s="120" t="str">
        <f t="shared" si="170"/>
        <v/>
      </c>
      <c r="BB470" s="120" t="str">
        <f t="shared" si="171"/>
        <v/>
      </c>
      <c r="BC470" s="120" t="str">
        <f t="shared" si="172"/>
        <v/>
      </c>
      <c r="BD470" s="120" t="str">
        <f t="shared" si="173"/>
        <v/>
      </c>
      <c r="BE470" s="129" t="str">
        <f t="shared" si="165"/>
        <v/>
      </c>
      <c r="BF470" s="120"/>
      <c r="BG470" s="129" t="str">
        <f>IFERROR(RANK(BE470,$BE$3:$BE$502,0)+COUNTIF($BE$3:BE470,BE470)-1, "")</f>
        <v/>
      </c>
    </row>
    <row r="471" spans="1:59" x14ac:dyDescent="0.25">
      <c r="A471" s="44">
        <v>469</v>
      </c>
      <c r="B471" s="32" t="str">
        <f>IF('Birding Tally List'!D478="", "", 'Birding Tally List'!D478)</f>
        <v/>
      </c>
      <c r="C471" s="45">
        <f>IF('Birding Tally List'!G478="", 0, 'Birding Tally List'!G478)</f>
        <v>0</v>
      </c>
      <c r="D471" s="46">
        <f>IF('Birding Tally List'!H478="", 0, 'Birding Tally List'!H478)</f>
        <v>0</v>
      </c>
      <c r="E471" s="46">
        <f>IF('Birding Tally List'!I478="", 0, 'Birding Tally List'!I478)</f>
        <v>0</v>
      </c>
      <c r="F471" s="46">
        <f>IF('Birding Tally List'!J478="", 0, 'Birding Tally List'!J478)</f>
        <v>0</v>
      </c>
      <c r="G471" s="46">
        <f>IF('Birding Tally List'!K478="", 0, 'Birding Tally List'!K478)</f>
        <v>0</v>
      </c>
      <c r="H471" s="46">
        <f>IF('Birding Tally List'!L478="", 0, 'Birding Tally List'!L478)</f>
        <v>0</v>
      </c>
      <c r="I471" s="47">
        <f>IF('Birding Tally List'!M478="", 0, 'Birding Tally List'!M478)</f>
        <v>0</v>
      </c>
      <c r="J471" s="48">
        <f t="shared" si="156"/>
        <v>0</v>
      </c>
      <c r="L471" s="49" t="str">
        <f t="shared" si="157"/>
        <v/>
      </c>
      <c r="M471" s="48">
        <f t="shared" si="158"/>
        <v>0</v>
      </c>
      <c r="W471" s="52" t="str">
        <f t="shared" si="159"/>
        <v/>
      </c>
      <c r="X471" s="53" t="str">
        <f t="shared" si="155"/>
        <v/>
      </c>
      <c r="Z471" s="54">
        <f>RANK(M471,$M$3:$M$502,0)+COUNTIF($M$3:M471,M471)-1</f>
        <v>469</v>
      </c>
      <c r="AA471" s="44">
        <v>469</v>
      </c>
      <c r="AB471" s="44">
        <f t="shared" si="160"/>
        <v>469</v>
      </c>
      <c r="AC471" s="44" t="str">
        <f t="shared" si="161"/>
        <v/>
      </c>
      <c r="AD471" s="44"/>
      <c r="AE471" s="44" t="str">
        <f t="shared" si="162"/>
        <v/>
      </c>
      <c r="AF471" s="44" t="str">
        <f t="shared" si="163"/>
        <v/>
      </c>
      <c r="AH471" s="44" t="str">
        <f t="shared" si="166"/>
        <v/>
      </c>
      <c r="AJ471" s="44" t="str">
        <f>IF('Birding Tally List'!E478="", "", 'Birding Tally List'!E478)</f>
        <v/>
      </c>
      <c r="AV471" s="93" t="str">
        <f>IF('Birding Tally List'!F478="", "", 'Birding Tally List'!F478)</f>
        <v/>
      </c>
      <c r="AW471" s="93" t="str">
        <f t="shared" si="164"/>
        <v/>
      </c>
      <c r="AX471" s="119" t="str">
        <f t="shared" si="167"/>
        <v/>
      </c>
      <c r="AY471" s="120" t="str">
        <f t="shared" si="168"/>
        <v/>
      </c>
      <c r="AZ471" s="120" t="str">
        <f t="shared" si="169"/>
        <v/>
      </c>
      <c r="BA471" s="120" t="str">
        <f t="shared" si="170"/>
        <v/>
      </c>
      <c r="BB471" s="120" t="str">
        <f t="shared" si="171"/>
        <v/>
      </c>
      <c r="BC471" s="120" t="str">
        <f t="shared" si="172"/>
        <v/>
      </c>
      <c r="BD471" s="120" t="str">
        <f t="shared" si="173"/>
        <v/>
      </c>
      <c r="BE471" s="129" t="str">
        <f t="shared" si="165"/>
        <v/>
      </c>
      <c r="BF471" s="120"/>
      <c r="BG471" s="129" t="str">
        <f>IFERROR(RANK(BE471,$BE$3:$BE$502,0)+COUNTIF($BE$3:BE471,BE471)-1, "")</f>
        <v/>
      </c>
    </row>
    <row r="472" spans="1:59" x14ac:dyDescent="0.25">
      <c r="A472" s="44">
        <v>470</v>
      </c>
      <c r="B472" s="32" t="str">
        <f>IF('Birding Tally List'!D479="", "", 'Birding Tally List'!D479)</f>
        <v/>
      </c>
      <c r="C472" s="45">
        <f>IF('Birding Tally List'!G479="", 0, 'Birding Tally List'!G479)</f>
        <v>0</v>
      </c>
      <c r="D472" s="46">
        <f>IF('Birding Tally List'!H479="", 0, 'Birding Tally List'!H479)</f>
        <v>0</v>
      </c>
      <c r="E472" s="46">
        <f>IF('Birding Tally List'!I479="", 0, 'Birding Tally List'!I479)</f>
        <v>0</v>
      </c>
      <c r="F472" s="46">
        <f>IF('Birding Tally List'!J479="", 0, 'Birding Tally List'!J479)</f>
        <v>0</v>
      </c>
      <c r="G472" s="46">
        <f>IF('Birding Tally List'!K479="", 0, 'Birding Tally List'!K479)</f>
        <v>0</v>
      </c>
      <c r="H472" s="46">
        <f>IF('Birding Tally List'!L479="", 0, 'Birding Tally List'!L479)</f>
        <v>0</v>
      </c>
      <c r="I472" s="47">
        <f>IF('Birding Tally List'!M479="", 0, 'Birding Tally List'!M479)</f>
        <v>0</v>
      </c>
      <c r="J472" s="48">
        <f t="shared" si="156"/>
        <v>0</v>
      </c>
      <c r="L472" s="49" t="str">
        <f t="shared" si="157"/>
        <v/>
      </c>
      <c r="M472" s="48">
        <f t="shared" si="158"/>
        <v>0</v>
      </c>
      <c r="W472" s="52" t="str">
        <f t="shared" si="159"/>
        <v/>
      </c>
      <c r="X472" s="53" t="str">
        <f t="shared" si="155"/>
        <v/>
      </c>
      <c r="Z472" s="54">
        <f>RANK(M472,$M$3:$M$502,0)+COUNTIF($M$3:M472,M472)-1</f>
        <v>470</v>
      </c>
      <c r="AA472" s="44">
        <v>470</v>
      </c>
      <c r="AB472" s="44">
        <f t="shared" si="160"/>
        <v>470</v>
      </c>
      <c r="AC472" s="44" t="str">
        <f t="shared" si="161"/>
        <v/>
      </c>
      <c r="AD472" s="44"/>
      <c r="AE472" s="44" t="str">
        <f t="shared" si="162"/>
        <v/>
      </c>
      <c r="AF472" s="44" t="str">
        <f t="shared" si="163"/>
        <v/>
      </c>
      <c r="AH472" s="44" t="str">
        <f t="shared" si="166"/>
        <v/>
      </c>
      <c r="AJ472" s="44" t="str">
        <f>IF('Birding Tally List'!E479="", "", 'Birding Tally List'!E479)</f>
        <v/>
      </c>
      <c r="AV472" s="93" t="str">
        <f>IF('Birding Tally List'!F479="", "", 'Birding Tally List'!F479)</f>
        <v/>
      </c>
      <c r="AW472" s="93" t="str">
        <f t="shared" si="164"/>
        <v/>
      </c>
      <c r="AX472" s="119" t="str">
        <f t="shared" si="167"/>
        <v/>
      </c>
      <c r="AY472" s="120" t="str">
        <f t="shared" si="168"/>
        <v/>
      </c>
      <c r="AZ472" s="120" t="str">
        <f t="shared" si="169"/>
        <v/>
      </c>
      <c r="BA472" s="120" t="str">
        <f t="shared" si="170"/>
        <v/>
      </c>
      <c r="BB472" s="120" t="str">
        <f t="shared" si="171"/>
        <v/>
      </c>
      <c r="BC472" s="120" t="str">
        <f t="shared" si="172"/>
        <v/>
      </c>
      <c r="BD472" s="120" t="str">
        <f t="shared" si="173"/>
        <v/>
      </c>
      <c r="BE472" s="129" t="str">
        <f t="shared" si="165"/>
        <v/>
      </c>
      <c r="BF472" s="120"/>
      <c r="BG472" s="129" t="str">
        <f>IFERROR(RANK(BE472,$BE$3:$BE$502,0)+COUNTIF($BE$3:BE472,BE472)-1, "")</f>
        <v/>
      </c>
    </row>
    <row r="473" spans="1:59" x14ac:dyDescent="0.25">
      <c r="A473" s="44">
        <v>471</v>
      </c>
      <c r="B473" s="32" t="str">
        <f>IF('Birding Tally List'!D480="", "", 'Birding Tally List'!D480)</f>
        <v/>
      </c>
      <c r="C473" s="45">
        <f>IF('Birding Tally List'!G480="", 0, 'Birding Tally List'!G480)</f>
        <v>0</v>
      </c>
      <c r="D473" s="46">
        <f>IF('Birding Tally List'!H480="", 0, 'Birding Tally List'!H480)</f>
        <v>0</v>
      </c>
      <c r="E473" s="46">
        <f>IF('Birding Tally List'!I480="", 0, 'Birding Tally List'!I480)</f>
        <v>0</v>
      </c>
      <c r="F473" s="46">
        <f>IF('Birding Tally List'!J480="", 0, 'Birding Tally List'!J480)</f>
        <v>0</v>
      </c>
      <c r="G473" s="46">
        <f>IF('Birding Tally List'!K480="", 0, 'Birding Tally List'!K480)</f>
        <v>0</v>
      </c>
      <c r="H473" s="46">
        <f>IF('Birding Tally List'!L480="", 0, 'Birding Tally List'!L480)</f>
        <v>0</v>
      </c>
      <c r="I473" s="47">
        <f>IF('Birding Tally List'!M480="", 0, 'Birding Tally List'!M480)</f>
        <v>0</v>
      </c>
      <c r="J473" s="48">
        <f t="shared" si="156"/>
        <v>0</v>
      </c>
      <c r="L473" s="49" t="str">
        <f t="shared" si="157"/>
        <v/>
      </c>
      <c r="M473" s="48">
        <f t="shared" si="158"/>
        <v>0</v>
      </c>
      <c r="W473" s="52" t="str">
        <f t="shared" si="159"/>
        <v/>
      </c>
      <c r="X473" s="53" t="str">
        <f t="shared" si="155"/>
        <v/>
      </c>
      <c r="Z473" s="54">
        <f>RANK(M473,$M$3:$M$502,0)+COUNTIF($M$3:M473,M473)-1</f>
        <v>471</v>
      </c>
      <c r="AA473" s="44">
        <v>471</v>
      </c>
      <c r="AB473" s="44">
        <f t="shared" si="160"/>
        <v>471</v>
      </c>
      <c r="AC473" s="44" t="str">
        <f t="shared" si="161"/>
        <v/>
      </c>
      <c r="AD473" s="44"/>
      <c r="AE473" s="44" t="str">
        <f t="shared" si="162"/>
        <v/>
      </c>
      <c r="AF473" s="44" t="str">
        <f t="shared" si="163"/>
        <v/>
      </c>
      <c r="AH473" s="44" t="str">
        <f t="shared" si="166"/>
        <v/>
      </c>
      <c r="AJ473" s="44" t="str">
        <f>IF('Birding Tally List'!E480="", "", 'Birding Tally List'!E480)</f>
        <v/>
      </c>
      <c r="AV473" s="93" t="str">
        <f>IF('Birding Tally List'!F480="", "", 'Birding Tally List'!F480)</f>
        <v/>
      </c>
      <c r="AW473" s="93" t="str">
        <f t="shared" si="164"/>
        <v/>
      </c>
      <c r="AX473" s="119" t="str">
        <f t="shared" si="167"/>
        <v/>
      </c>
      <c r="AY473" s="120" t="str">
        <f t="shared" si="168"/>
        <v/>
      </c>
      <c r="AZ473" s="120" t="str">
        <f t="shared" si="169"/>
        <v/>
      </c>
      <c r="BA473" s="120" t="str">
        <f t="shared" si="170"/>
        <v/>
      </c>
      <c r="BB473" s="120" t="str">
        <f t="shared" si="171"/>
        <v/>
      </c>
      <c r="BC473" s="120" t="str">
        <f t="shared" si="172"/>
        <v/>
      </c>
      <c r="BD473" s="120" t="str">
        <f t="shared" si="173"/>
        <v/>
      </c>
      <c r="BE473" s="129" t="str">
        <f t="shared" si="165"/>
        <v/>
      </c>
      <c r="BF473" s="120"/>
      <c r="BG473" s="129" t="str">
        <f>IFERROR(RANK(BE473,$BE$3:$BE$502,0)+COUNTIF($BE$3:BE473,BE473)-1, "")</f>
        <v/>
      </c>
    </row>
    <row r="474" spans="1:59" x14ac:dyDescent="0.25">
      <c r="A474" s="44">
        <v>472</v>
      </c>
      <c r="B474" s="32" t="str">
        <f>IF('Birding Tally List'!D481="", "", 'Birding Tally List'!D481)</f>
        <v/>
      </c>
      <c r="C474" s="45">
        <f>IF('Birding Tally List'!G481="", 0, 'Birding Tally List'!G481)</f>
        <v>0</v>
      </c>
      <c r="D474" s="46">
        <f>IF('Birding Tally List'!H481="", 0, 'Birding Tally List'!H481)</f>
        <v>0</v>
      </c>
      <c r="E474" s="46">
        <f>IF('Birding Tally List'!I481="", 0, 'Birding Tally List'!I481)</f>
        <v>0</v>
      </c>
      <c r="F474" s="46">
        <f>IF('Birding Tally List'!J481="", 0, 'Birding Tally List'!J481)</f>
        <v>0</v>
      </c>
      <c r="G474" s="46">
        <f>IF('Birding Tally List'!K481="", 0, 'Birding Tally List'!K481)</f>
        <v>0</v>
      </c>
      <c r="H474" s="46">
        <f>IF('Birding Tally List'!L481="", 0, 'Birding Tally List'!L481)</f>
        <v>0</v>
      </c>
      <c r="I474" s="47">
        <f>IF('Birding Tally List'!M481="", 0, 'Birding Tally List'!M481)</f>
        <v>0</v>
      </c>
      <c r="J474" s="48">
        <f t="shared" si="156"/>
        <v>0</v>
      </c>
      <c r="L474" s="49" t="str">
        <f t="shared" si="157"/>
        <v/>
      </c>
      <c r="M474" s="48">
        <f t="shared" si="158"/>
        <v>0</v>
      </c>
      <c r="W474" s="52" t="str">
        <f t="shared" si="159"/>
        <v/>
      </c>
      <c r="X474" s="53" t="str">
        <f t="shared" si="155"/>
        <v/>
      </c>
      <c r="Z474" s="54">
        <f>RANK(M474,$M$3:$M$502,0)+COUNTIF($M$3:M474,M474)-1</f>
        <v>472</v>
      </c>
      <c r="AA474" s="44">
        <v>472</v>
      </c>
      <c r="AB474" s="44">
        <f t="shared" si="160"/>
        <v>472</v>
      </c>
      <c r="AC474" s="44" t="str">
        <f t="shared" si="161"/>
        <v/>
      </c>
      <c r="AD474" s="44"/>
      <c r="AE474" s="44" t="str">
        <f t="shared" si="162"/>
        <v/>
      </c>
      <c r="AF474" s="44" t="str">
        <f t="shared" si="163"/>
        <v/>
      </c>
      <c r="AH474" s="44" t="str">
        <f t="shared" si="166"/>
        <v/>
      </c>
      <c r="AJ474" s="44" t="str">
        <f>IF('Birding Tally List'!E481="", "", 'Birding Tally List'!E481)</f>
        <v/>
      </c>
      <c r="AV474" s="93" t="str">
        <f>IF('Birding Tally List'!F481="", "", 'Birding Tally List'!F481)</f>
        <v/>
      </c>
      <c r="AW474" s="93" t="str">
        <f t="shared" si="164"/>
        <v/>
      </c>
      <c r="AX474" s="119" t="str">
        <f t="shared" si="167"/>
        <v/>
      </c>
      <c r="AY474" s="120" t="str">
        <f t="shared" si="168"/>
        <v/>
      </c>
      <c r="AZ474" s="120" t="str">
        <f t="shared" si="169"/>
        <v/>
      </c>
      <c r="BA474" s="120" t="str">
        <f t="shared" si="170"/>
        <v/>
      </c>
      <c r="BB474" s="120" t="str">
        <f t="shared" si="171"/>
        <v/>
      </c>
      <c r="BC474" s="120" t="str">
        <f t="shared" si="172"/>
        <v/>
      </c>
      <c r="BD474" s="120" t="str">
        <f t="shared" si="173"/>
        <v/>
      </c>
      <c r="BE474" s="129" t="str">
        <f t="shared" si="165"/>
        <v/>
      </c>
      <c r="BF474" s="120"/>
      <c r="BG474" s="129" t="str">
        <f>IFERROR(RANK(BE474,$BE$3:$BE$502,0)+COUNTIF($BE$3:BE474,BE474)-1, "")</f>
        <v/>
      </c>
    </row>
    <row r="475" spans="1:59" x14ac:dyDescent="0.25">
      <c r="A475" s="44">
        <v>473</v>
      </c>
      <c r="B475" s="32" t="str">
        <f>IF('Birding Tally List'!D482="", "", 'Birding Tally List'!D482)</f>
        <v/>
      </c>
      <c r="C475" s="45">
        <f>IF('Birding Tally List'!G482="", 0, 'Birding Tally List'!G482)</f>
        <v>0</v>
      </c>
      <c r="D475" s="46">
        <f>IF('Birding Tally List'!H482="", 0, 'Birding Tally List'!H482)</f>
        <v>0</v>
      </c>
      <c r="E475" s="46">
        <f>IF('Birding Tally List'!I482="", 0, 'Birding Tally List'!I482)</f>
        <v>0</v>
      </c>
      <c r="F475" s="46">
        <f>IF('Birding Tally List'!J482="", 0, 'Birding Tally List'!J482)</f>
        <v>0</v>
      </c>
      <c r="G475" s="46">
        <f>IF('Birding Tally List'!K482="", 0, 'Birding Tally List'!K482)</f>
        <v>0</v>
      </c>
      <c r="H475" s="46">
        <f>IF('Birding Tally List'!L482="", 0, 'Birding Tally List'!L482)</f>
        <v>0</v>
      </c>
      <c r="I475" s="47">
        <f>IF('Birding Tally List'!M482="", 0, 'Birding Tally List'!M482)</f>
        <v>0</v>
      </c>
      <c r="J475" s="48">
        <f t="shared" si="156"/>
        <v>0</v>
      </c>
      <c r="L475" s="49" t="str">
        <f t="shared" si="157"/>
        <v/>
      </c>
      <c r="M475" s="48">
        <f t="shared" si="158"/>
        <v>0</v>
      </c>
      <c r="W475" s="52" t="str">
        <f t="shared" si="159"/>
        <v/>
      </c>
      <c r="X475" s="53" t="str">
        <f t="shared" si="155"/>
        <v/>
      </c>
      <c r="Z475" s="54">
        <f>RANK(M475,$M$3:$M$502,0)+COUNTIF($M$3:M475,M475)-1</f>
        <v>473</v>
      </c>
      <c r="AA475" s="44">
        <v>473</v>
      </c>
      <c r="AB475" s="44">
        <f t="shared" si="160"/>
        <v>473</v>
      </c>
      <c r="AC475" s="44" t="str">
        <f t="shared" si="161"/>
        <v/>
      </c>
      <c r="AD475" s="44"/>
      <c r="AE475" s="44" t="str">
        <f t="shared" si="162"/>
        <v/>
      </c>
      <c r="AF475" s="44" t="str">
        <f t="shared" si="163"/>
        <v/>
      </c>
      <c r="AH475" s="44" t="str">
        <f t="shared" si="166"/>
        <v/>
      </c>
      <c r="AJ475" s="44" t="str">
        <f>IF('Birding Tally List'!E482="", "", 'Birding Tally List'!E482)</f>
        <v/>
      </c>
      <c r="AV475" s="93" t="str">
        <f>IF('Birding Tally List'!F482="", "", 'Birding Tally List'!F482)</f>
        <v/>
      </c>
      <c r="AW475" s="93" t="str">
        <f t="shared" si="164"/>
        <v/>
      </c>
      <c r="AX475" s="119" t="str">
        <f t="shared" si="167"/>
        <v/>
      </c>
      <c r="AY475" s="120" t="str">
        <f t="shared" si="168"/>
        <v/>
      </c>
      <c r="AZ475" s="120" t="str">
        <f t="shared" si="169"/>
        <v/>
      </c>
      <c r="BA475" s="120" t="str">
        <f t="shared" si="170"/>
        <v/>
      </c>
      <c r="BB475" s="120" t="str">
        <f t="shared" si="171"/>
        <v/>
      </c>
      <c r="BC475" s="120" t="str">
        <f t="shared" si="172"/>
        <v/>
      </c>
      <c r="BD475" s="120" t="str">
        <f t="shared" si="173"/>
        <v/>
      </c>
      <c r="BE475" s="129" t="str">
        <f t="shared" si="165"/>
        <v/>
      </c>
      <c r="BF475" s="120"/>
      <c r="BG475" s="129" t="str">
        <f>IFERROR(RANK(BE475,$BE$3:$BE$502,0)+COUNTIF($BE$3:BE475,BE475)-1, "")</f>
        <v/>
      </c>
    </row>
    <row r="476" spans="1:59" x14ac:dyDescent="0.25">
      <c r="A476" s="44">
        <v>474</v>
      </c>
      <c r="B476" s="32" t="str">
        <f>IF('Birding Tally List'!D483="", "", 'Birding Tally List'!D483)</f>
        <v/>
      </c>
      <c r="C476" s="45">
        <f>IF('Birding Tally List'!G483="", 0, 'Birding Tally List'!G483)</f>
        <v>0</v>
      </c>
      <c r="D476" s="46">
        <f>IF('Birding Tally List'!H483="", 0, 'Birding Tally List'!H483)</f>
        <v>0</v>
      </c>
      <c r="E476" s="46">
        <f>IF('Birding Tally List'!I483="", 0, 'Birding Tally List'!I483)</f>
        <v>0</v>
      </c>
      <c r="F476" s="46">
        <f>IF('Birding Tally List'!J483="", 0, 'Birding Tally List'!J483)</f>
        <v>0</v>
      </c>
      <c r="G476" s="46">
        <f>IF('Birding Tally List'!K483="", 0, 'Birding Tally List'!K483)</f>
        <v>0</v>
      </c>
      <c r="H476" s="46">
        <f>IF('Birding Tally List'!L483="", 0, 'Birding Tally List'!L483)</f>
        <v>0</v>
      </c>
      <c r="I476" s="47">
        <f>IF('Birding Tally List'!M483="", 0, 'Birding Tally List'!M483)</f>
        <v>0</v>
      </c>
      <c r="J476" s="48">
        <f t="shared" si="156"/>
        <v>0</v>
      </c>
      <c r="L476" s="49" t="str">
        <f t="shared" si="157"/>
        <v/>
      </c>
      <c r="M476" s="48">
        <f t="shared" si="158"/>
        <v>0</v>
      </c>
      <c r="W476" s="52" t="str">
        <f t="shared" si="159"/>
        <v/>
      </c>
      <c r="X476" s="53" t="str">
        <f t="shared" si="155"/>
        <v/>
      </c>
      <c r="Z476" s="54">
        <f>RANK(M476,$M$3:$M$502,0)+COUNTIF($M$3:M476,M476)-1</f>
        <v>474</v>
      </c>
      <c r="AA476" s="44">
        <v>474</v>
      </c>
      <c r="AB476" s="44">
        <f t="shared" si="160"/>
        <v>474</v>
      </c>
      <c r="AC476" s="44" t="str">
        <f t="shared" si="161"/>
        <v/>
      </c>
      <c r="AD476" s="44"/>
      <c r="AE476" s="44" t="str">
        <f t="shared" si="162"/>
        <v/>
      </c>
      <c r="AF476" s="44" t="str">
        <f t="shared" si="163"/>
        <v/>
      </c>
      <c r="AH476" s="44" t="str">
        <f t="shared" si="166"/>
        <v/>
      </c>
      <c r="AJ476" s="44" t="str">
        <f>IF('Birding Tally List'!E483="", "", 'Birding Tally List'!E483)</f>
        <v/>
      </c>
      <c r="AV476" s="93" t="str">
        <f>IF('Birding Tally List'!F483="", "", 'Birding Tally List'!F483)</f>
        <v/>
      </c>
      <c r="AW476" s="93" t="str">
        <f t="shared" si="164"/>
        <v/>
      </c>
      <c r="AX476" s="119" t="str">
        <f t="shared" si="167"/>
        <v/>
      </c>
      <c r="AY476" s="120" t="str">
        <f t="shared" si="168"/>
        <v/>
      </c>
      <c r="AZ476" s="120" t="str">
        <f t="shared" si="169"/>
        <v/>
      </c>
      <c r="BA476" s="120" t="str">
        <f t="shared" si="170"/>
        <v/>
      </c>
      <c r="BB476" s="120" t="str">
        <f t="shared" si="171"/>
        <v/>
      </c>
      <c r="BC476" s="120" t="str">
        <f t="shared" si="172"/>
        <v/>
      </c>
      <c r="BD476" s="120" t="str">
        <f t="shared" si="173"/>
        <v/>
      </c>
      <c r="BE476" s="129" t="str">
        <f t="shared" si="165"/>
        <v/>
      </c>
      <c r="BF476" s="120"/>
      <c r="BG476" s="129" t="str">
        <f>IFERROR(RANK(BE476,$BE$3:$BE$502,0)+COUNTIF($BE$3:BE476,BE476)-1, "")</f>
        <v/>
      </c>
    </row>
    <row r="477" spans="1:59" x14ac:dyDescent="0.25">
      <c r="A477" s="44">
        <v>475</v>
      </c>
      <c r="B477" s="32" t="str">
        <f>IF('Birding Tally List'!D484="", "", 'Birding Tally List'!D484)</f>
        <v/>
      </c>
      <c r="C477" s="45">
        <f>IF('Birding Tally List'!G484="", 0, 'Birding Tally List'!G484)</f>
        <v>0</v>
      </c>
      <c r="D477" s="46">
        <f>IF('Birding Tally List'!H484="", 0, 'Birding Tally List'!H484)</f>
        <v>0</v>
      </c>
      <c r="E477" s="46">
        <f>IF('Birding Tally List'!I484="", 0, 'Birding Tally List'!I484)</f>
        <v>0</v>
      </c>
      <c r="F477" s="46">
        <f>IF('Birding Tally List'!J484="", 0, 'Birding Tally List'!J484)</f>
        <v>0</v>
      </c>
      <c r="G477" s="46">
        <f>IF('Birding Tally List'!K484="", 0, 'Birding Tally List'!K484)</f>
        <v>0</v>
      </c>
      <c r="H477" s="46">
        <f>IF('Birding Tally List'!L484="", 0, 'Birding Tally List'!L484)</f>
        <v>0</v>
      </c>
      <c r="I477" s="47">
        <f>IF('Birding Tally List'!M484="", 0, 'Birding Tally List'!M484)</f>
        <v>0</v>
      </c>
      <c r="J477" s="48">
        <f t="shared" si="156"/>
        <v>0</v>
      </c>
      <c r="L477" s="49" t="str">
        <f t="shared" si="157"/>
        <v/>
      </c>
      <c r="M477" s="48">
        <f t="shared" si="158"/>
        <v>0</v>
      </c>
      <c r="W477" s="52" t="str">
        <f t="shared" si="159"/>
        <v/>
      </c>
      <c r="X477" s="53" t="str">
        <f t="shared" si="155"/>
        <v/>
      </c>
      <c r="Z477" s="54">
        <f>RANK(M477,$M$3:$M$502,0)+COUNTIF($M$3:M477,M477)-1</f>
        <v>475</v>
      </c>
      <c r="AA477" s="44">
        <v>475</v>
      </c>
      <c r="AB477" s="44">
        <f t="shared" si="160"/>
        <v>475</v>
      </c>
      <c r="AC477" s="44" t="str">
        <f t="shared" si="161"/>
        <v/>
      </c>
      <c r="AD477" s="44"/>
      <c r="AE477" s="44" t="str">
        <f t="shared" si="162"/>
        <v/>
      </c>
      <c r="AF477" s="44" t="str">
        <f t="shared" si="163"/>
        <v/>
      </c>
      <c r="AH477" s="44" t="str">
        <f t="shared" si="166"/>
        <v/>
      </c>
      <c r="AJ477" s="44" t="str">
        <f>IF('Birding Tally List'!E484="", "", 'Birding Tally List'!E484)</f>
        <v/>
      </c>
      <c r="AV477" s="93" t="str">
        <f>IF('Birding Tally List'!F484="", "", 'Birding Tally List'!F484)</f>
        <v/>
      </c>
      <c r="AW477" s="93" t="str">
        <f t="shared" si="164"/>
        <v/>
      </c>
      <c r="AX477" s="119" t="str">
        <f t="shared" si="167"/>
        <v/>
      </c>
      <c r="AY477" s="120" t="str">
        <f t="shared" si="168"/>
        <v/>
      </c>
      <c r="AZ477" s="120" t="str">
        <f t="shared" si="169"/>
        <v/>
      </c>
      <c r="BA477" s="120" t="str">
        <f t="shared" si="170"/>
        <v/>
      </c>
      <c r="BB477" s="120" t="str">
        <f t="shared" si="171"/>
        <v/>
      </c>
      <c r="BC477" s="120" t="str">
        <f t="shared" si="172"/>
        <v/>
      </c>
      <c r="BD477" s="120" t="str">
        <f t="shared" si="173"/>
        <v/>
      </c>
      <c r="BE477" s="129" t="str">
        <f t="shared" si="165"/>
        <v/>
      </c>
      <c r="BF477" s="120"/>
      <c r="BG477" s="129" t="str">
        <f>IFERROR(RANK(BE477,$BE$3:$BE$502,0)+COUNTIF($BE$3:BE477,BE477)-1, "")</f>
        <v/>
      </c>
    </row>
    <row r="478" spans="1:59" x14ac:dyDescent="0.25">
      <c r="A478" s="44">
        <v>476</v>
      </c>
      <c r="B478" s="32" t="str">
        <f>IF('Birding Tally List'!D485="", "", 'Birding Tally List'!D485)</f>
        <v/>
      </c>
      <c r="C478" s="45">
        <f>IF('Birding Tally List'!G485="", 0, 'Birding Tally List'!G485)</f>
        <v>0</v>
      </c>
      <c r="D478" s="46">
        <f>IF('Birding Tally List'!H485="", 0, 'Birding Tally List'!H485)</f>
        <v>0</v>
      </c>
      <c r="E478" s="46">
        <f>IF('Birding Tally List'!I485="", 0, 'Birding Tally List'!I485)</f>
        <v>0</v>
      </c>
      <c r="F478" s="46">
        <f>IF('Birding Tally List'!J485="", 0, 'Birding Tally List'!J485)</f>
        <v>0</v>
      </c>
      <c r="G478" s="46">
        <f>IF('Birding Tally List'!K485="", 0, 'Birding Tally List'!K485)</f>
        <v>0</v>
      </c>
      <c r="H478" s="46">
        <f>IF('Birding Tally List'!L485="", 0, 'Birding Tally List'!L485)</f>
        <v>0</v>
      </c>
      <c r="I478" s="47">
        <f>IF('Birding Tally List'!M485="", 0, 'Birding Tally List'!M485)</f>
        <v>0</v>
      </c>
      <c r="J478" s="48">
        <f t="shared" si="156"/>
        <v>0</v>
      </c>
      <c r="L478" s="49" t="str">
        <f t="shared" si="157"/>
        <v/>
      </c>
      <c r="M478" s="48">
        <f t="shared" si="158"/>
        <v>0</v>
      </c>
      <c r="W478" s="52" t="str">
        <f t="shared" si="159"/>
        <v/>
      </c>
      <c r="X478" s="53" t="str">
        <f t="shared" si="155"/>
        <v/>
      </c>
      <c r="Z478" s="54">
        <f>RANK(M478,$M$3:$M$502,0)+COUNTIF($M$3:M478,M478)-1</f>
        <v>476</v>
      </c>
      <c r="AA478" s="44">
        <v>476</v>
      </c>
      <c r="AB478" s="44">
        <f t="shared" si="160"/>
        <v>476</v>
      </c>
      <c r="AC478" s="44" t="str">
        <f t="shared" si="161"/>
        <v/>
      </c>
      <c r="AD478" s="44"/>
      <c r="AE478" s="44" t="str">
        <f t="shared" si="162"/>
        <v/>
      </c>
      <c r="AF478" s="44" t="str">
        <f t="shared" si="163"/>
        <v/>
      </c>
      <c r="AH478" s="44" t="str">
        <f t="shared" si="166"/>
        <v/>
      </c>
      <c r="AJ478" s="44" t="str">
        <f>IF('Birding Tally List'!E485="", "", 'Birding Tally List'!E485)</f>
        <v/>
      </c>
      <c r="AV478" s="93" t="str">
        <f>IF('Birding Tally List'!F485="", "", 'Birding Tally List'!F485)</f>
        <v/>
      </c>
      <c r="AW478" s="93" t="str">
        <f t="shared" si="164"/>
        <v/>
      </c>
      <c r="AX478" s="119" t="str">
        <f t="shared" si="167"/>
        <v/>
      </c>
      <c r="AY478" s="120" t="str">
        <f t="shared" si="168"/>
        <v/>
      </c>
      <c r="AZ478" s="120" t="str">
        <f t="shared" si="169"/>
        <v/>
      </c>
      <c r="BA478" s="120" t="str">
        <f t="shared" si="170"/>
        <v/>
      </c>
      <c r="BB478" s="120" t="str">
        <f t="shared" si="171"/>
        <v/>
      </c>
      <c r="BC478" s="120" t="str">
        <f t="shared" si="172"/>
        <v/>
      </c>
      <c r="BD478" s="120" t="str">
        <f t="shared" si="173"/>
        <v/>
      </c>
      <c r="BE478" s="129" t="str">
        <f t="shared" si="165"/>
        <v/>
      </c>
      <c r="BF478" s="120"/>
      <c r="BG478" s="129" t="str">
        <f>IFERROR(RANK(BE478,$BE$3:$BE$502,0)+COUNTIF($BE$3:BE478,BE478)-1, "")</f>
        <v/>
      </c>
    </row>
    <row r="479" spans="1:59" x14ac:dyDescent="0.25">
      <c r="A479" s="44">
        <v>477</v>
      </c>
      <c r="B479" s="32" t="str">
        <f>IF('Birding Tally List'!D486="", "", 'Birding Tally List'!D486)</f>
        <v/>
      </c>
      <c r="C479" s="45">
        <f>IF('Birding Tally List'!G486="", 0, 'Birding Tally List'!G486)</f>
        <v>0</v>
      </c>
      <c r="D479" s="46">
        <f>IF('Birding Tally List'!H486="", 0, 'Birding Tally List'!H486)</f>
        <v>0</v>
      </c>
      <c r="E479" s="46">
        <f>IF('Birding Tally List'!I486="", 0, 'Birding Tally List'!I486)</f>
        <v>0</v>
      </c>
      <c r="F479" s="46">
        <f>IF('Birding Tally List'!J486="", 0, 'Birding Tally List'!J486)</f>
        <v>0</v>
      </c>
      <c r="G479" s="46">
        <f>IF('Birding Tally List'!K486="", 0, 'Birding Tally List'!K486)</f>
        <v>0</v>
      </c>
      <c r="H479" s="46">
        <f>IF('Birding Tally List'!L486="", 0, 'Birding Tally List'!L486)</f>
        <v>0</v>
      </c>
      <c r="I479" s="47">
        <f>IF('Birding Tally List'!M486="", 0, 'Birding Tally List'!M486)</f>
        <v>0</v>
      </c>
      <c r="J479" s="48">
        <f t="shared" si="156"/>
        <v>0</v>
      </c>
      <c r="L479" s="49" t="str">
        <f t="shared" si="157"/>
        <v/>
      </c>
      <c r="M479" s="48">
        <f t="shared" si="158"/>
        <v>0</v>
      </c>
      <c r="W479" s="52" t="str">
        <f t="shared" si="159"/>
        <v/>
      </c>
      <c r="X479" s="53" t="str">
        <f t="shared" si="155"/>
        <v/>
      </c>
      <c r="Z479" s="54">
        <f>RANK(M479,$M$3:$M$502,0)+COUNTIF($M$3:M479,M479)-1</f>
        <v>477</v>
      </c>
      <c r="AA479" s="44">
        <v>477</v>
      </c>
      <c r="AB479" s="44">
        <f t="shared" si="160"/>
        <v>477</v>
      </c>
      <c r="AC479" s="44" t="str">
        <f t="shared" si="161"/>
        <v/>
      </c>
      <c r="AD479" s="44"/>
      <c r="AE479" s="44" t="str">
        <f t="shared" si="162"/>
        <v/>
      </c>
      <c r="AF479" s="44" t="str">
        <f t="shared" si="163"/>
        <v/>
      </c>
      <c r="AH479" s="44" t="str">
        <f t="shared" si="166"/>
        <v/>
      </c>
      <c r="AJ479" s="44" t="str">
        <f>IF('Birding Tally List'!E486="", "", 'Birding Tally List'!E486)</f>
        <v/>
      </c>
      <c r="AV479" s="93" t="str">
        <f>IF('Birding Tally List'!F486="", "", 'Birding Tally List'!F486)</f>
        <v/>
      </c>
      <c r="AW479" s="93" t="str">
        <f t="shared" si="164"/>
        <v/>
      </c>
      <c r="AX479" s="119" t="str">
        <f t="shared" si="167"/>
        <v/>
      </c>
      <c r="AY479" s="120" t="str">
        <f t="shared" si="168"/>
        <v/>
      </c>
      <c r="AZ479" s="120" t="str">
        <f t="shared" si="169"/>
        <v/>
      </c>
      <c r="BA479" s="120" t="str">
        <f t="shared" si="170"/>
        <v/>
      </c>
      <c r="BB479" s="120" t="str">
        <f t="shared" si="171"/>
        <v/>
      </c>
      <c r="BC479" s="120" t="str">
        <f t="shared" si="172"/>
        <v/>
      </c>
      <c r="BD479" s="120" t="str">
        <f t="shared" si="173"/>
        <v/>
      </c>
      <c r="BE479" s="129" t="str">
        <f t="shared" si="165"/>
        <v/>
      </c>
      <c r="BF479" s="120"/>
      <c r="BG479" s="129" t="str">
        <f>IFERROR(RANK(BE479,$BE$3:$BE$502,0)+COUNTIF($BE$3:BE479,BE479)-1, "")</f>
        <v/>
      </c>
    </row>
    <row r="480" spans="1:59" x14ac:dyDescent="0.25">
      <c r="A480" s="44">
        <v>478</v>
      </c>
      <c r="B480" s="32" t="str">
        <f>IF('Birding Tally List'!D487="", "", 'Birding Tally List'!D487)</f>
        <v/>
      </c>
      <c r="C480" s="45">
        <f>IF('Birding Tally List'!G487="", 0, 'Birding Tally List'!G487)</f>
        <v>0</v>
      </c>
      <c r="D480" s="46">
        <f>IF('Birding Tally List'!H487="", 0, 'Birding Tally List'!H487)</f>
        <v>0</v>
      </c>
      <c r="E480" s="46">
        <f>IF('Birding Tally List'!I487="", 0, 'Birding Tally List'!I487)</f>
        <v>0</v>
      </c>
      <c r="F480" s="46">
        <f>IF('Birding Tally List'!J487="", 0, 'Birding Tally List'!J487)</f>
        <v>0</v>
      </c>
      <c r="G480" s="46">
        <f>IF('Birding Tally List'!K487="", 0, 'Birding Tally List'!K487)</f>
        <v>0</v>
      </c>
      <c r="H480" s="46">
        <f>IF('Birding Tally List'!L487="", 0, 'Birding Tally List'!L487)</f>
        <v>0</v>
      </c>
      <c r="I480" s="47">
        <f>IF('Birding Tally List'!M487="", 0, 'Birding Tally List'!M487)</f>
        <v>0</v>
      </c>
      <c r="J480" s="48">
        <f t="shared" si="156"/>
        <v>0</v>
      </c>
      <c r="L480" s="49" t="str">
        <f t="shared" si="157"/>
        <v/>
      </c>
      <c r="M480" s="48">
        <f t="shared" si="158"/>
        <v>0</v>
      </c>
      <c r="W480" s="52" t="str">
        <f t="shared" si="159"/>
        <v/>
      </c>
      <c r="X480" s="53" t="str">
        <f t="shared" si="155"/>
        <v/>
      </c>
      <c r="Z480" s="54">
        <f>RANK(M480,$M$3:$M$502,0)+COUNTIF($M$3:M480,M480)-1</f>
        <v>478</v>
      </c>
      <c r="AA480" s="44">
        <v>478</v>
      </c>
      <c r="AB480" s="44">
        <f t="shared" si="160"/>
        <v>478</v>
      </c>
      <c r="AC480" s="44" t="str">
        <f t="shared" si="161"/>
        <v/>
      </c>
      <c r="AD480" s="44"/>
      <c r="AE480" s="44" t="str">
        <f t="shared" si="162"/>
        <v/>
      </c>
      <c r="AF480" s="44" t="str">
        <f t="shared" si="163"/>
        <v/>
      </c>
      <c r="AH480" s="44" t="str">
        <f t="shared" si="166"/>
        <v/>
      </c>
      <c r="AJ480" s="44" t="str">
        <f>IF('Birding Tally List'!E487="", "", 'Birding Tally List'!E487)</f>
        <v/>
      </c>
      <c r="AV480" s="93" t="str">
        <f>IF('Birding Tally List'!F487="", "", 'Birding Tally List'!F487)</f>
        <v/>
      </c>
      <c r="AW480" s="93" t="str">
        <f t="shared" si="164"/>
        <v/>
      </c>
      <c r="AX480" s="119" t="str">
        <f t="shared" si="167"/>
        <v/>
      </c>
      <c r="AY480" s="120" t="str">
        <f t="shared" si="168"/>
        <v/>
      </c>
      <c r="AZ480" s="120" t="str">
        <f t="shared" si="169"/>
        <v/>
      </c>
      <c r="BA480" s="120" t="str">
        <f t="shared" si="170"/>
        <v/>
      </c>
      <c r="BB480" s="120" t="str">
        <f t="shared" si="171"/>
        <v/>
      </c>
      <c r="BC480" s="120" t="str">
        <f t="shared" si="172"/>
        <v/>
      </c>
      <c r="BD480" s="120" t="str">
        <f t="shared" si="173"/>
        <v/>
      </c>
      <c r="BE480" s="129" t="str">
        <f t="shared" si="165"/>
        <v/>
      </c>
      <c r="BF480" s="120"/>
      <c r="BG480" s="129" t="str">
        <f>IFERROR(RANK(BE480,$BE$3:$BE$502,0)+COUNTIF($BE$3:BE480,BE480)-1, "")</f>
        <v/>
      </c>
    </row>
    <row r="481" spans="1:59" x14ac:dyDescent="0.25">
      <c r="A481" s="44">
        <v>479</v>
      </c>
      <c r="B481" s="32" t="str">
        <f>IF('Birding Tally List'!D488="", "", 'Birding Tally List'!D488)</f>
        <v/>
      </c>
      <c r="C481" s="45">
        <f>IF('Birding Tally List'!G488="", 0, 'Birding Tally List'!G488)</f>
        <v>0</v>
      </c>
      <c r="D481" s="46">
        <f>IF('Birding Tally List'!H488="", 0, 'Birding Tally List'!H488)</f>
        <v>0</v>
      </c>
      <c r="E481" s="46">
        <f>IF('Birding Tally List'!I488="", 0, 'Birding Tally List'!I488)</f>
        <v>0</v>
      </c>
      <c r="F481" s="46">
        <f>IF('Birding Tally List'!J488="", 0, 'Birding Tally List'!J488)</f>
        <v>0</v>
      </c>
      <c r="G481" s="46">
        <f>IF('Birding Tally List'!K488="", 0, 'Birding Tally List'!K488)</f>
        <v>0</v>
      </c>
      <c r="H481" s="46">
        <f>IF('Birding Tally List'!L488="", 0, 'Birding Tally List'!L488)</f>
        <v>0</v>
      </c>
      <c r="I481" s="47">
        <f>IF('Birding Tally List'!M488="", 0, 'Birding Tally List'!M488)</f>
        <v>0</v>
      </c>
      <c r="J481" s="48">
        <f t="shared" si="156"/>
        <v>0</v>
      </c>
      <c r="L481" s="49" t="str">
        <f t="shared" si="157"/>
        <v/>
      </c>
      <c r="M481" s="48">
        <f t="shared" si="158"/>
        <v>0</v>
      </c>
      <c r="W481" s="52" t="str">
        <f t="shared" si="159"/>
        <v/>
      </c>
      <c r="X481" s="53" t="str">
        <f t="shared" si="155"/>
        <v/>
      </c>
      <c r="Z481" s="54">
        <f>RANK(M481,$M$3:$M$502,0)+COUNTIF($M$3:M481,M481)-1</f>
        <v>479</v>
      </c>
      <c r="AA481" s="44">
        <v>479</v>
      </c>
      <c r="AB481" s="44">
        <f t="shared" si="160"/>
        <v>479</v>
      </c>
      <c r="AC481" s="44" t="str">
        <f t="shared" si="161"/>
        <v/>
      </c>
      <c r="AD481" s="44"/>
      <c r="AE481" s="44" t="str">
        <f t="shared" si="162"/>
        <v/>
      </c>
      <c r="AF481" s="44" t="str">
        <f t="shared" si="163"/>
        <v/>
      </c>
      <c r="AH481" s="44" t="str">
        <f t="shared" si="166"/>
        <v/>
      </c>
      <c r="AJ481" s="44" t="str">
        <f>IF('Birding Tally List'!E488="", "", 'Birding Tally List'!E488)</f>
        <v/>
      </c>
      <c r="AV481" s="93" t="str">
        <f>IF('Birding Tally List'!F488="", "", 'Birding Tally List'!F488)</f>
        <v/>
      </c>
      <c r="AW481" s="93" t="str">
        <f t="shared" si="164"/>
        <v/>
      </c>
      <c r="AX481" s="119" t="str">
        <f t="shared" si="167"/>
        <v/>
      </c>
      <c r="AY481" s="120" t="str">
        <f t="shared" si="168"/>
        <v/>
      </c>
      <c r="AZ481" s="120" t="str">
        <f t="shared" si="169"/>
        <v/>
      </c>
      <c r="BA481" s="120" t="str">
        <f t="shared" si="170"/>
        <v/>
      </c>
      <c r="BB481" s="120" t="str">
        <f t="shared" si="171"/>
        <v/>
      </c>
      <c r="BC481" s="120" t="str">
        <f t="shared" si="172"/>
        <v/>
      </c>
      <c r="BD481" s="120" t="str">
        <f t="shared" si="173"/>
        <v/>
      </c>
      <c r="BE481" s="129" t="str">
        <f t="shared" si="165"/>
        <v/>
      </c>
      <c r="BF481" s="120"/>
      <c r="BG481" s="129" t="str">
        <f>IFERROR(RANK(BE481,$BE$3:$BE$502,0)+COUNTIF($BE$3:BE481,BE481)-1, "")</f>
        <v/>
      </c>
    </row>
    <row r="482" spans="1:59" x14ac:dyDescent="0.25">
      <c r="A482" s="44">
        <v>480</v>
      </c>
      <c r="B482" s="32" t="str">
        <f>IF('Birding Tally List'!D489="", "", 'Birding Tally List'!D489)</f>
        <v/>
      </c>
      <c r="C482" s="45">
        <f>IF('Birding Tally List'!G489="", 0, 'Birding Tally List'!G489)</f>
        <v>0</v>
      </c>
      <c r="D482" s="46">
        <f>IF('Birding Tally List'!H489="", 0, 'Birding Tally List'!H489)</f>
        <v>0</v>
      </c>
      <c r="E482" s="46">
        <f>IF('Birding Tally List'!I489="", 0, 'Birding Tally List'!I489)</f>
        <v>0</v>
      </c>
      <c r="F482" s="46">
        <f>IF('Birding Tally List'!J489="", 0, 'Birding Tally List'!J489)</f>
        <v>0</v>
      </c>
      <c r="G482" s="46">
        <f>IF('Birding Tally List'!K489="", 0, 'Birding Tally List'!K489)</f>
        <v>0</v>
      </c>
      <c r="H482" s="46">
        <f>IF('Birding Tally List'!L489="", 0, 'Birding Tally List'!L489)</f>
        <v>0</v>
      </c>
      <c r="I482" s="47">
        <f>IF('Birding Tally List'!M489="", 0, 'Birding Tally List'!M489)</f>
        <v>0</v>
      </c>
      <c r="J482" s="48">
        <f t="shared" si="156"/>
        <v>0</v>
      </c>
      <c r="L482" s="49" t="str">
        <f t="shared" si="157"/>
        <v/>
      </c>
      <c r="M482" s="48">
        <f t="shared" si="158"/>
        <v>0</v>
      </c>
      <c r="W482" s="52" t="str">
        <f t="shared" si="159"/>
        <v/>
      </c>
      <c r="X482" s="53" t="str">
        <f t="shared" si="155"/>
        <v/>
      </c>
      <c r="Z482" s="54">
        <f>RANK(M482,$M$3:$M$502,0)+COUNTIF($M$3:M482,M482)-1</f>
        <v>480</v>
      </c>
      <c r="AA482" s="44">
        <v>480</v>
      </c>
      <c r="AB482" s="44">
        <f t="shared" si="160"/>
        <v>480</v>
      </c>
      <c r="AC482" s="44" t="str">
        <f t="shared" si="161"/>
        <v/>
      </c>
      <c r="AD482" s="44"/>
      <c r="AE482" s="44" t="str">
        <f t="shared" si="162"/>
        <v/>
      </c>
      <c r="AF482" s="44" t="str">
        <f t="shared" si="163"/>
        <v/>
      </c>
      <c r="AH482" s="44" t="str">
        <f t="shared" si="166"/>
        <v/>
      </c>
      <c r="AJ482" s="44" t="str">
        <f>IF('Birding Tally List'!E489="", "", 'Birding Tally List'!E489)</f>
        <v/>
      </c>
      <c r="AV482" s="93" t="str">
        <f>IF('Birding Tally List'!F489="", "", 'Birding Tally List'!F489)</f>
        <v/>
      </c>
      <c r="AW482" s="93" t="str">
        <f t="shared" si="164"/>
        <v/>
      </c>
      <c r="AX482" s="119" t="str">
        <f t="shared" si="167"/>
        <v/>
      </c>
      <c r="AY482" s="120" t="str">
        <f t="shared" si="168"/>
        <v/>
      </c>
      <c r="AZ482" s="120" t="str">
        <f t="shared" si="169"/>
        <v/>
      </c>
      <c r="BA482" s="120" t="str">
        <f t="shared" si="170"/>
        <v/>
      </c>
      <c r="BB482" s="120" t="str">
        <f t="shared" si="171"/>
        <v/>
      </c>
      <c r="BC482" s="120" t="str">
        <f t="shared" si="172"/>
        <v/>
      </c>
      <c r="BD482" s="120" t="str">
        <f t="shared" si="173"/>
        <v/>
      </c>
      <c r="BE482" s="129" t="str">
        <f t="shared" si="165"/>
        <v/>
      </c>
      <c r="BF482" s="120"/>
      <c r="BG482" s="129" t="str">
        <f>IFERROR(RANK(BE482,$BE$3:$BE$502,0)+COUNTIF($BE$3:BE482,BE482)-1, "")</f>
        <v/>
      </c>
    </row>
    <row r="483" spans="1:59" x14ac:dyDescent="0.25">
      <c r="A483" s="44">
        <v>481</v>
      </c>
      <c r="B483" s="32" t="str">
        <f>IF('Birding Tally List'!D490="", "", 'Birding Tally List'!D490)</f>
        <v/>
      </c>
      <c r="C483" s="45">
        <f>IF('Birding Tally List'!G490="", 0, 'Birding Tally List'!G490)</f>
        <v>0</v>
      </c>
      <c r="D483" s="46">
        <f>IF('Birding Tally List'!H490="", 0, 'Birding Tally List'!H490)</f>
        <v>0</v>
      </c>
      <c r="E483" s="46">
        <f>IF('Birding Tally List'!I490="", 0, 'Birding Tally List'!I490)</f>
        <v>0</v>
      </c>
      <c r="F483" s="46">
        <f>IF('Birding Tally List'!J490="", 0, 'Birding Tally List'!J490)</f>
        <v>0</v>
      </c>
      <c r="G483" s="46">
        <f>IF('Birding Tally List'!K490="", 0, 'Birding Tally List'!K490)</f>
        <v>0</v>
      </c>
      <c r="H483" s="46">
        <f>IF('Birding Tally List'!L490="", 0, 'Birding Tally List'!L490)</f>
        <v>0</v>
      </c>
      <c r="I483" s="47">
        <f>IF('Birding Tally List'!M490="", 0, 'Birding Tally List'!M490)</f>
        <v>0</v>
      </c>
      <c r="J483" s="48">
        <f t="shared" si="156"/>
        <v>0</v>
      </c>
      <c r="L483" s="49" t="str">
        <f t="shared" si="157"/>
        <v/>
      </c>
      <c r="M483" s="48">
        <f t="shared" si="158"/>
        <v>0</v>
      </c>
      <c r="W483" s="52" t="str">
        <f t="shared" si="159"/>
        <v/>
      </c>
      <c r="X483" s="53" t="str">
        <f t="shared" si="155"/>
        <v/>
      </c>
      <c r="Z483" s="54">
        <f>RANK(M483,$M$3:$M$502,0)+COUNTIF($M$3:M483,M483)-1</f>
        <v>481</v>
      </c>
      <c r="AA483" s="44">
        <v>481</v>
      </c>
      <c r="AB483" s="44">
        <f t="shared" si="160"/>
        <v>481</v>
      </c>
      <c r="AC483" s="44" t="str">
        <f t="shared" si="161"/>
        <v/>
      </c>
      <c r="AD483" s="44"/>
      <c r="AE483" s="44" t="str">
        <f t="shared" si="162"/>
        <v/>
      </c>
      <c r="AF483" s="44" t="str">
        <f t="shared" si="163"/>
        <v/>
      </c>
      <c r="AH483" s="44" t="str">
        <f t="shared" si="166"/>
        <v/>
      </c>
      <c r="AJ483" s="44" t="str">
        <f>IF('Birding Tally List'!E490="", "", 'Birding Tally List'!E490)</f>
        <v/>
      </c>
      <c r="AV483" s="93" t="str">
        <f>IF('Birding Tally List'!F490="", "", 'Birding Tally List'!F490)</f>
        <v/>
      </c>
      <c r="AW483" s="93" t="str">
        <f t="shared" si="164"/>
        <v/>
      </c>
      <c r="AX483" s="119" t="str">
        <f t="shared" si="167"/>
        <v/>
      </c>
      <c r="AY483" s="120" t="str">
        <f t="shared" si="168"/>
        <v/>
      </c>
      <c r="AZ483" s="120" t="str">
        <f t="shared" si="169"/>
        <v/>
      </c>
      <c r="BA483" s="120" t="str">
        <f t="shared" si="170"/>
        <v/>
      </c>
      <c r="BB483" s="120" t="str">
        <f t="shared" si="171"/>
        <v/>
      </c>
      <c r="BC483" s="120" t="str">
        <f t="shared" si="172"/>
        <v/>
      </c>
      <c r="BD483" s="120" t="str">
        <f t="shared" si="173"/>
        <v/>
      </c>
      <c r="BE483" s="129" t="str">
        <f t="shared" si="165"/>
        <v/>
      </c>
      <c r="BF483" s="120"/>
      <c r="BG483" s="129" t="str">
        <f>IFERROR(RANK(BE483,$BE$3:$BE$502,0)+COUNTIF($BE$3:BE483,BE483)-1, "")</f>
        <v/>
      </c>
    </row>
    <row r="484" spans="1:59" x14ac:dyDescent="0.25">
      <c r="A484" s="44">
        <v>482</v>
      </c>
      <c r="B484" s="32" t="str">
        <f>IF('Birding Tally List'!D491="", "", 'Birding Tally List'!D491)</f>
        <v/>
      </c>
      <c r="C484" s="45">
        <f>IF('Birding Tally List'!G491="", 0, 'Birding Tally List'!G491)</f>
        <v>0</v>
      </c>
      <c r="D484" s="46">
        <f>IF('Birding Tally List'!H491="", 0, 'Birding Tally List'!H491)</f>
        <v>0</v>
      </c>
      <c r="E484" s="46">
        <f>IF('Birding Tally List'!I491="", 0, 'Birding Tally List'!I491)</f>
        <v>0</v>
      </c>
      <c r="F484" s="46">
        <f>IF('Birding Tally List'!J491="", 0, 'Birding Tally List'!J491)</f>
        <v>0</v>
      </c>
      <c r="G484" s="46">
        <f>IF('Birding Tally List'!K491="", 0, 'Birding Tally List'!K491)</f>
        <v>0</v>
      </c>
      <c r="H484" s="46">
        <f>IF('Birding Tally List'!L491="", 0, 'Birding Tally List'!L491)</f>
        <v>0</v>
      </c>
      <c r="I484" s="47">
        <f>IF('Birding Tally List'!M491="", 0, 'Birding Tally List'!M491)</f>
        <v>0</v>
      </c>
      <c r="J484" s="48">
        <f t="shared" si="156"/>
        <v>0</v>
      </c>
      <c r="L484" s="49" t="str">
        <f t="shared" si="157"/>
        <v/>
      </c>
      <c r="M484" s="48">
        <f t="shared" si="158"/>
        <v>0</v>
      </c>
      <c r="W484" s="52" t="str">
        <f t="shared" si="159"/>
        <v/>
      </c>
      <c r="X484" s="53" t="str">
        <f t="shared" si="155"/>
        <v/>
      </c>
      <c r="Z484" s="54">
        <f>RANK(M484,$M$3:$M$502,0)+COUNTIF($M$3:M484,M484)-1</f>
        <v>482</v>
      </c>
      <c r="AA484" s="44">
        <v>482</v>
      </c>
      <c r="AB484" s="44">
        <f t="shared" si="160"/>
        <v>482</v>
      </c>
      <c r="AC484" s="44" t="str">
        <f t="shared" si="161"/>
        <v/>
      </c>
      <c r="AD484" s="44"/>
      <c r="AE484" s="44" t="str">
        <f t="shared" si="162"/>
        <v/>
      </c>
      <c r="AF484" s="44" t="str">
        <f t="shared" si="163"/>
        <v/>
      </c>
      <c r="AH484" s="44" t="str">
        <f t="shared" si="166"/>
        <v/>
      </c>
      <c r="AJ484" s="44" t="str">
        <f>IF('Birding Tally List'!E491="", "", 'Birding Tally List'!E491)</f>
        <v/>
      </c>
      <c r="AV484" s="93" t="str">
        <f>IF('Birding Tally List'!F491="", "", 'Birding Tally List'!F491)</f>
        <v/>
      </c>
      <c r="AW484" s="93" t="str">
        <f t="shared" si="164"/>
        <v/>
      </c>
      <c r="AX484" s="119" t="str">
        <f t="shared" si="167"/>
        <v/>
      </c>
      <c r="AY484" s="120" t="str">
        <f t="shared" si="168"/>
        <v/>
      </c>
      <c r="AZ484" s="120" t="str">
        <f t="shared" si="169"/>
        <v/>
      </c>
      <c r="BA484" s="120" t="str">
        <f t="shared" si="170"/>
        <v/>
      </c>
      <c r="BB484" s="120" t="str">
        <f t="shared" si="171"/>
        <v/>
      </c>
      <c r="BC484" s="120" t="str">
        <f t="shared" si="172"/>
        <v/>
      </c>
      <c r="BD484" s="120" t="str">
        <f t="shared" si="173"/>
        <v/>
      </c>
      <c r="BE484" s="129" t="str">
        <f t="shared" si="165"/>
        <v/>
      </c>
      <c r="BF484" s="120"/>
      <c r="BG484" s="129" t="str">
        <f>IFERROR(RANK(BE484,$BE$3:$BE$502,0)+COUNTIF($BE$3:BE484,BE484)-1, "")</f>
        <v/>
      </c>
    </row>
    <row r="485" spans="1:59" x14ac:dyDescent="0.25">
      <c r="A485" s="44">
        <v>483</v>
      </c>
      <c r="B485" s="32" t="str">
        <f>IF('Birding Tally List'!D492="", "", 'Birding Tally List'!D492)</f>
        <v/>
      </c>
      <c r="C485" s="45">
        <f>IF('Birding Tally List'!G492="", 0, 'Birding Tally List'!G492)</f>
        <v>0</v>
      </c>
      <c r="D485" s="46">
        <f>IF('Birding Tally List'!H492="", 0, 'Birding Tally List'!H492)</f>
        <v>0</v>
      </c>
      <c r="E485" s="46">
        <f>IF('Birding Tally List'!I492="", 0, 'Birding Tally List'!I492)</f>
        <v>0</v>
      </c>
      <c r="F485" s="46">
        <f>IF('Birding Tally List'!J492="", 0, 'Birding Tally List'!J492)</f>
        <v>0</v>
      </c>
      <c r="G485" s="46">
        <f>IF('Birding Tally List'!K492="", 0, 'Birding Tally List'!K492)</f>
        <v>0</v>
      </c>
      <c r="H485" s="46">
        <f>IF('Birding Tally List'!L492="", 0, 'Birding Tally List'!L492)</f>
        <v>0</v>
      </c>
      <c r="I485" s="47">
        <f>IF('Birding Tally List'!M492="", 0, 'Birding Tally List'!M492)</f>
        <v>0</v>
      </c>
      <c r="J485" s="48">
        <f t="shared" si="156"/>
        <v>0</v>
      </c>
      <c r="L485" s="49" t="str">
        <f t="shared" si="157"/>
        <v/>
      </c>
      <c r="M485" s="48">
        <f t="shared" si="158"/>
        <v>0</v>
      </c>
      <c r="W485" s="52" t="str">
        <f t="shared" si="159"/>
        <v/>
      </c>
      <c r="X485" s="53" t="str">
        <f t="shared" ref="X485:X501" si="174">IF(AND(W485="X", W486=""), 1, IF(AND(X486&gt;0, X486&lt;10), X486+1, ""))</f>
        <v/>
      </c>
      <c r="Z485" s="54">
        <f>RANK(M485,$M$3:$M$502,0)+COUNTIF($M$3:M485,M485)-1</f>
        <v>483</v>
      </c>
      <c r="AA485" s="44">
        <v>483</v>
      </c>
      <c r="AB485" s="44">
        <f t="shared" si="160"/>
        <v>483</v>
      </c>
      <c r="AC485" s="44" t="str">
        <f t="shared" si="161"/>
        <v/>
      </c>
      <c r="AD485" s="44"/>
      <c r="AE485" s="44" t="str">
        <f t="shared" si="162"/>
        <v/>
      </c>
      <c r="AF485" s="44" t="str">
        <f t="shared" si="163"/>
        <v/>
      </c>
      <c r="AH485" s="44" t="str">
        <f t="shared" si="166"/>
        <v/>
      </c>
      <c r="AJ485" s="44" t="str">
        <f>IF('Birding Tally List'!E492="", "", 'Birding Tally List'!E492)</f>
        <v/>
      </c>
      <c r="AV485" s="93" t="str">
        <f>IF('Birding Tally List'!F492="", "", 'Birding Tally List'!F492)</f>
        <v/>
      </c>
      <c r="AW485" s="93" t="str">
        <f t="shared" si="164"/>
        <v/>
      </c>
      <c r="AX485" s="119" t="str">
        <f t="shared" si="167"/>
        <v/>
      </c>
      <c r="AY485" s="120" t="str">
        <f t="shared" si="168"/>
        <v/>
      </c>
      <c r="AZ485" s="120" t="str">
        <f t="shared" si="169"/>
        <v/>
      </c>
      <c r="BA485" s="120" t="str">
        <f t="shared" si="170"/>
        <v/>
      </c>
      <c r="BB485" s="120" t="str">
        <f t="shared" si="171"/>
        <v/>
      </c>
      <c r="BC485" s="120" t="str">
        <f t="shared" si="172"/>
        <v/>
      </c>
      <c r="BD485" s="120" t="str">
        <f t="shared" si="173"/>
        <v/>
      </c>
      <c r="BE485" s="129" t="str">
        <f t="shared" si="165"/>
        <v/>
      </c>
      <c r="BF485" s="120"/>
      <c r="BG485" s="129" t="str">
        <f>IFERROR(RANK(BE485,$BE$3:$BE$502,0)+COUNTIF($BE$3:BE485,BE485)-1, "")</f>
        <v/>
      </c>
    </row>
    <row r="486" spans="1:59" x14ac:dyDescent="0.25">
      <c r="A486" s="44">
        <v>484</v>
      </c>
      <c r="B486" s="32" t="str">
        <f>IF('Birding Tally List'!D493="", "", 'Birding Tally List'!D493)</f>
        <v/>
      </c>
      <c r="C486" s="45">
        <f>IF('Birding Tally List'!G493="", 0, 'Birding Tally List'!G493)</f>
        <v>0</v>
      </c>
      <c r="D486" s="46">
        <f>IF('Birding Tally List'!H493="", 0, 'Birding Tally List'!H493)</f>
        <v>0</v>
      </c>
      <c r="E486" s="46">
        <f>IF('Birding Tally List'!I493="", 0, 'Birding Tally List'!I493)</f>
        <v>0</v>
      </c>
      <c r="F486" s="46">
        <f>IF('Birding Tally List'!J493="", 0, 'Birding Tally List'!J493)</f>
        <v>0</v>
      </c>
      <c r="G486" s="46">
        <f>IF('Birding Tally List'!K493="", 0, 'Birding Tally List'!K493)</f>
        <v>0</v>
      </c>
      <c r="H486" s="46">
        <f>IF('Birding Tally List'!L493="", 0, 'Birding Tally List'!L493)</f>
        <v>0</v>
      </c>
      <c r="I486" s="47">
        <f>IF('Birding Tally List'!M493="", 0, 'Birding Tally List'!M493)</f>
        <v>0</v>
      </c>
      <c r="J486" s="48">
        <f t="shared" si="156"/>
        <v>0</v>
      </c>
      <c r="L486" s="49" t="str">
        <f t="shared" si="157"/>
        <v/>
      </c>
      <c r="M486" s="48">
        <f t="shared" si="158"/>
        <v>0</v>
      </c>
      <c r="W486" s="52" t="str">
        <f t="shared" si="159"/>
        <v/>
      </c>
      <c r="X486" s="53" t="str">
        <f t="shared" si="174"/>
        <v/>
      </c>
      <c r="Z486" s="54">
        <f>RANK(M486,$M$3:$M$502,0)+COUNTIF($M$3:M486,M486)-1</f>
        <v>484</v>
      </c>
      <c r="AA486" s="44">
        <v>484</v>
      </c>
      <c r="AB486" s="44">
        <f t="shared" si="160"/>
        <v>484</v>
      </c>
      <c r="AC486" s="44" t="str">
        <f t="shared" si="161"/>
        <v/>
      </c>
      <c r="AD486" s="44"/>
      <c r="AE486" s="44" t="str">
        <f t="shared" si="162"/>
        <v/>
      </c>
      <c r="AF486" s="44" t="str">
        <f t="shared" si="163"/>
        <v/>
      </c>
      <c r="AH486" s="44" t="str">
        <f t="shared" si="166"/>
        <v/>
      </c>
      <c r="AJ486" s="44" t="str">
        <f>IF('Birding Tally List'!E493="", "", 'Birding Tally List'!E493)</f>
        <v/>
      </c>
      <c r="AV486" s="93" t="str">
        <f>IF('Birding Tally List'!F493="", "", 'Birding Tally List'!F493)</f>
        <v/>
      </c>
      <c r="AW486" s="93" t="str">
        <f t="shared" si="164"/>
        <v/>
      </c>
      <c r="AX486" s="119" t="str">
        <f t="shared" si="167"/>
        <v/>
      </c>
      <c r="AY486" s="120" t="str">
        <f t="shared" si="168"/>
        <v/>
      </c>
      <c r="AZ486" s="120" t="str">
        <f t="shared" si="169"/>
        <v/>
      </c>
      <c r="BA486" s="120" t="str">
        <f t="shared" si="170"/>
        <v/>
      </c>
      <c r="BB486" s="120" t="str">
        <f t="shared" si="171"/>
        <v/>
      </c>
      <c r="BC486" s="120" t="str">
        <f t="shared" si="172"/>
        <v/>
      </c>
      <c r="BD486" s="120" t="str">
        <f t="shared" si="173"/>
        <v/>
      </c>
      <c r="BE486" s="129" t="str">
        <f t="shared" si="165"/>
        <v/>
      </c>
      <c r="BF486" s="120"/>
      <c r="BG486" s="129" t="str">
        <f>IFERROR(RANK(BE486,$BE$3:$BE$502,0)+COUNTIF($BE$3:BE486,BE486)-1, "")</f>
        <v/>
      </c>
    </row>
    <row r="487" spans="1:59" x14ac:dyDescent="0.25">
      <c r="A487" s="44">
        <v>485</v>
      </c>
      <c r="B487" s="32" t="str">
        <f>IF('Birding Tally List'!D494="", "", 'Birding Tally List'!D494)</f>
        <v/>
      </c>
      <c r="C487" s="45">
        <f>IF('Birding Tally List'!G494="", 0, 'Birding Tally List'!G494)</f>
        <v>0</v>
      </c>
      <c r="D487" s="46">
        <f>IF('Birding Tally List'!H494="", 0, 'Birding Tally List'!H494)</f>
        <v>0</v>
      </c>
      <c r="E487" s="46">
        <f>IF('Birding Tally List'!I494="", 0, 'Birding Tally List'!I494)</f>
        <v>0</v>
      </c>
      <c r="F487" s="46">
        <f>IF('Birding Tally List'!J494="", 0, 'Birding Tally List'!J494)</f>
        <v>0</v>
      </c>
      <c r="G487" s="46">
        <f>IF('Birding Tally List'!K494="", 0, 'Birding Tally List'!K494)</f>
        <v>0</v>
      </c>
      <c r="H487" s="46">
        <f>IF('Birding Tally List'!L494="", 0, 'Birding Tally List'!L494)</f>
        <v>0</v>
      </c>
      <c r="I487" s="47">
        <f>IF('Birding Tally List'!M494="", 0, 'Birding Tally List'!M494)</f>
        <v>0</v>
      </c>
      <c r="J487" s="48">
        <f t="shared" si="156"/>
        <v>0</v>
      </c>
      <c r="L487" s="49" t="str">
        <f t="shared" si="157"/>
        <v/>
      </c>
      <c r="M487" s="48">
        <f t="shared" si="158"/>
        <v>0</v>
      </c>
      <c r="W487" s="52" t="str">
        <f t="shared" si="159"/>
        <v/>
      </c>
      <c r="X487" s="53" t="str">
        <f t="shared" si="174"/>
        <v/>
      </c>
      <c r="Z487" s="54">
        <f>RANK(M487,$M$3:$M$502,0)+COUNTIF($M$3:M487,M487)-1</f>
        <v>485</v>
      </c>
      <c r="AA487" s="44">
        <v>485</v>
      </c>
      <c r="AB487" s="44">
        <f t="shared" si="160"/>
        <v>485</v>
      </c>
      <c r="AC487" s="44" t="str">
        <f t="shared" si="161"/>
        <v/>
      </c>
      <c r="AD487" s="44"/>
      <c r="AE487" s="44" t="str">
        <f t="shared" si="162"/>
        <v/>
      </c>
      <c r="AF487" s="44" t="str">
        <f t="shared" si="163"/>
        <v/>
      </c>
      <c r="AH487" s="44" t="str">
        <f t="shared" si="166"/>
        <v/>
      </c>
      <c r="AJ487" s="44" t="str">
        <f>IF('Birding Tally List'!E494="", "", 'Birding Tally List'!E494)</f>
        <v/>
      </c>
      <c r="AV487" s="93" t="str">
        <f>IF('Birding Tally List'!F494="", "", 'Birding Tally List'!F494)</f>
        <v/>
      </c>
      <c r="AW487" s="93" t="str">
        <f t="shared" si="164"/>
        <v/>
      </c>
      <c r="AX487" s="119" t="str">
        <f t="shared" si="167"/>
        <v/>
      </c>
      <c r="AY487" s="120" t="str">
        <f t="shared" si="168"/>
        <v/>
      </c>
      <c r="AZ487" s="120" t="str">
        <f t="shared" si="169"/>
        <v/>
      </c>
      <c r="BA487" s="120" t="str">
        <f t="shared" si="170"/>
        <v/>
      </c>
      <c r="BB487" s="120" t="str">
        <f t="shared" si="171"/>
        <v/>
      </c>
      <c r="BC487" s="120" t="str">
        <f t="shared" si="172"/>
        <v/>
      </c>
      <c r="BD487" s="120" t="str">
        <f t="shared" si="173"/>
        <v/>
      </c>
      <c r="BE487" s="129" t="str">
        <f t="shared" si="165"/>
        <v/>
      </c>
      <c r="BF487" s="120"/>
      <c r="BG487" s="129" t="str">
        <f>IFERROR(RANK(BE487,$BE$3:$BE$502,0)+COUNTIF($BE$3:BE487,BE487)-1, "")</f>
        <v/>
      </c>
    </row>
    <row r="488" spans="1:59" x14ac:dyDescent="0.25">
      <c r="A488" s="44">
        <v>486</v>
      </c>
      <c r="B488" s="32" t="str">
        <f>IF('Birding Tally List'!D495="", "", 'Birding Tally List'!D495)</f>
        <v/>
      </c>
      <c r="C488" s="45">
        <f>IF('Birding Tally List'!G495="", 0, 'Birding Tally List'!G495)</f>
        <v>0</v>
      </c>
      <c r="D488" s="46">
        <f>IF('Birding Tally List'!H495="", 0, 'Birding Tally List'!H495)</f>
        <v>0</v>
      </c>
      <c r="E488" s="46">
        <f>IF('Birding Tally List'!I495="", 0, 'Birding Tally List'!I495)</f>
        <v>0</v>
      </c>
      <c r="F488" s="46">
        <f>IF('Birding Tally List'!J495="", 0, 'Birding Tally List'!J495)</f>
        <v>0</v>
      </c>
      <c r="G488" s="46">
        <f>IF('Birding Tally List'!K495="", 0, 'Birding Tally List'!K495)</f>
        <v>0</v>
      </c>
      <c r="H488" s="46">
        <f>IF('Birding Tally List'!L495="", 0, 'Birding Tally List'!L495)</f>
        <v>0</v>
      </c>
      <c r="I488" s="47">
        <f>IF('Birding Tally List'!M495="", 0, 'Birding Tally List'!M495)</f>
        <v>0</v>
      </c>
      <c r="J488" s="48">
        <f t="shared" si="156"/>
        <v>0</v>
      </c>
      <c r="L488" s="49" t="str">
        <f t="shared" si="157"/>
        <v/>
      </c>
      <c r="M488" s="48">
        <f t="shared" si="158"/>
        <v>0</v>
      </c>
      <c r="W488" s="52" t="str">
        <f t="shared" si="159"/>
        <v/>
      </c>
      <c r="X488" s="53" t="str">
        <f t="shared" si="174"/>
        <v/>
      </c>
      <c r="Z488" s="54">
        <f>RANK(M488,$M$3:$M$502,0)+COUNTIF($M$3:M488,M488)-1</f>
        <v>486</v>
      </c>
      <c r="AA488" s="44">
        <v>486</v>
      </c>
      <c r="AB488" s="44">
        <f t="shared" si="160"/>
        <v>486</v>
      </c>
      <c r="AC488" s="44" t="str">
        <f t="shared" si="161"/>
        <v/>
      </c>
      <c r="AD488" s="44"/>
      <c r="AE488" s="44" t="str">
        <f t="shared" si="162"/>
        <v/>
      </c>
      <c r="AF488" s="44" t="str">
        <f t="shared" si="163"/>
        <v/>
      </c>
      <c r="AH488" s="44" t="str">
        <f t="shared" si="166"/>
        <v/>
      </c>
      <c r="AJ488" s="44" t="str">
        <f>IF('Birding Tally List'!E495="", "", 'Birding Tally List'!E495)</f>
        <v/>
      </c>
      <c r="AV488" s="93" t="str">
        <f>IF('Birding Tally List'!F495="", "", 'Birding Tally List'!F495)</f>
        <v/>
      </c>
      <c r="AW488" s="93" t="str">
        <f t="shared" si="164"/>
        <v/>
      </c>
      <c r="AX488" s="119" t="str">
        <f t="shared" si="167"/>
        <v/>
      </c>
      <c r="AY488" s="120" t="str">
        <f t="shared" si="168"/>
        <v/>
      </c>
      <c r="AZ488" s="120" t="str">
        <f t="shared" si="169"/>
        <v/>
      </c>
      <c r="BA488" s="120" t="str">
        <f t="shared" si="170"/>
        <v/>
      </c>
      <c r="BB488" s="120" t="str">
        <f t="shared" si="171"/>
        <v/>
      </c>
      <c r="BC488" s="120" t="str">
        <f t="shared" si="172"/>
        <v/>
      </c>
      <c r="BD488" s="120" t="str">
        <f t="shared" si="173"/>
        <v/>
      </c>
      <c r="BE488" s="129" t="str">
        <f t="shared" si="165"/>
        <v/>
      </c>
      <c r="BF488" s="120"/>
      <c r="BG488" s="129" t="str">
        <f>IFERROR(RANK(BE488,$BE$3:$BE$502,0)+COUNTIF($BE$3:BE488,BE488)-1, "")</f>
        <v/>
      </c>
    </row>
    <row r="489" spans="1:59" x14ac:dyDescent="0.25">
      <c r="A489" s="44">
        <v>487</v>
      </c>
      <c r="B489" s="32" t="str">
        <f>IF('Birding Tally List'!D496="", "", 'Birding Tally List'!D496)</f>
        <v/>
      </c>
      <c r="C489" s="45">
        <f>IF('Birding Tally List'!G496="", 0, 'Birding Tally List'!G496)</f>
        <v>0</v>
      </c>
      <c r="D489" s="46">
        <f>IF('Birding Tally List'!H496="", 0, 'Birding Tally List'!H496)</f>
        <v>0</v>
      </c>
      <c r="E489" s="46">
        <f>IF('Birding Tally List'!I496="", 0, 'Birding Tally List'!I496)</f>
        <v>0</v>
      </c>
      <c r="F489" s="46">
        <f>IF('Birding Tally List'!J496="", 0, 'Birding Tally List'!J496)</f>
        <v>0</v>
      </c>
      <c r="G489" s="46">
        <f>IF('Birding Tally List'!K496="", 0, 'Birding Tally List'!K496)</f>
        <v>0</v>
      </c>
      <c r="H489" s="46">
        <f>IF('Birding Tally List'!L496="", 0, 'Birding Tally List'!L496)</f>
        <v>0</v>
      </c>
      <c r="I489" s="47">
        <f>IF('Birding Tally List'!M496="", 0, 'Birding Tally List'!M496)</f>
        <v>0</v>
      </c>
      <c r="J489" s="48">
        <f t="shared" si="156"/>
        <v>0</v>
      </c>
      <c r="L489" s="49" t="str">
        <f t="shared" si="157"/>
        <v/>
      </c>
      <c r="M489" s="48">
        <f t="shared" si="158"/>
        <v>0</v>
      </c>
      <c r="W489" s="52" t="str">
        <f t="shared" si="159"/>
        <v/>
      </c>
      <c r="X489" s="53" t="str">
        <f t="shared" si="174"/>
        <v/>
      </c>
      <c r="Z489" s="54">
        <f>RANK(M489,$M$3:$M$502,0)+COUNTIF($M$3:M489,M489)-1</f>
        <v>487</v>
      </c>
      <c r="AA489" s="44">
        <v>487</v>
      </c>
      <c r="AB489" s="44">
        <f t="shared" si="160"/>
        <v>487</v>
      </c>
      <c r="AC489" s="44" t="str">
        <f t="shared" si="161"/>
        <v/>
      </c>
      <c r="AD489" s="44"/>
      <c r="AE489" s="44" t="str">
        <f t="shared" si="162"/>
        <v/>
      </c>
      <c r="AF489" s="44" t="str">
        <f t="shared" si="163"/>
        <v/>
      </c>
      <c r="AH489" s="44" t="str">
        <f t="shared" si="166"/>
        <v/>
      </c>
      <c r="AJ489" s="44" t="str">
        <f>IF('Birding Tally List'!E496="", "", 'Birding Tally List'!E496)</f>
        <v/>
      </c>
      <c r="AV489" s="93" t="str">
        <f>IF('Birding Tally List'!F496="", "", 'Birding Tally List'!F496)</f>
        <v/>
      </c>
      <c r="AW489" s="93" t="str">
        <f t="shared" si="164"/>
        <v/>
      </c>
      <c r="AX489" s="119" t="str">
        <f t="shared" si="167"/>
        <v/>
      </c>
      <c r="AY489" s="120" t="str">
        <f t="shared" si="168"/>
        <v/>
      </c>
      <c r="AZ489" s="120" t="str">
        <f t="shared" si="169"/>
        <v/>
      </c>
      <c r="BA489" s="120" t="str">
        <f t="shared" si="170"/>
        <v/>
      </c>
      <c r="BB489" s="120" t="str">
        <f t="shared" si="171"/>
        <v/>
      </c>
      <c r="BC489" s="120" t="str">
        <f t="shared" si="172"/>
        <v/>
      </c>
      <c r="BD489" s="120" t="str">
        <f t="shared" si="173"/>
        <v/>
      </c>
      <c r="BE489" s="129" t="str">
        <f t="shared" si="165"/>
        <v/>
      </c>
      <c r="BF489" s="120"/>
      <c r="BG489" s="129" t="str">
        <f>IFERROR(RANK(BE489,$BE$3:$BE$502,0)+COUNTIF($BE$3:BE489,BE489)-1, "")</f>
        <v/>
      </c>
    </row>
    <row r="490" spans="1:59" x14ac:dyDescent="0.25">
      <c r="A490" s="44">
        <v>488</v>
      </c>
      <c r="B490" s="32" t="str">
        <f>IF('Birding Tally List'!D497="", "", 'Birding Tally List'!D497)</f>
        <v/>
      </c>
      <c r="C490" s="45">
        <f>IF('Birding Tally List'!G497="", 0, 'Birding Tally List'!G497)</f>
        <v>0</v>
      </c>
      <c r="D490" s="46">
        <f>IF('Birding Tally List'!H497="", 0, 'Birding Tally List'!H497)</f>
        <v>0</v>
      </c>
      <c r="E490" s="46">
        <f>IF('Birding Tally List'!I497="", 0, 'Birding Tally List'!I497)</f>
        <v>0</v>
      </c>
      <c r="F490" s="46">
        <f>IF('Birding Tally List'!J497="", 0, 'Birding Tally List'!J497)</f>
        <v>0</v>
      </c>
      <c r="G490" s="46">
        <f>IF('Birding Tally List'!K497="", 0, 'Birding Tally List'!K497)</f>
        <v>0</v>
      </c>
      <c r="H490" s="46">
        <f>IF('Birding Tally List'!L497="", 0, 'Birding Tally List'!L497)</f>
        <v>0</v>
      </c>
      <c r="I490" s="47">
        <f>IF('Birding Tally List'!M497="", 0, 'Birding Tally List'!M497)</f>
        <v>0</v>
      </c>
      <c r="J490" s="48">
        <f t="shared" si="156"/>
        <v>0</v>
      </c>
      <c r="L490" s="49" t="str">
        <f t="shared" si="157"/>
        <v/>
      </c>
      <c r="M490" s="48">
        <f t="shared" si="158"/>
        <v>0</v>
      </c>
      <c r="W490" s="52" t="str">
        <f t="shared" si="159"/>
        <v/>
      </c>
      <c r="X490" s="53" t="str">
        <f t="shared" si="174"/>
        <v/>
      </c>
      <c r="Z490" s="54">
        <f>RANK(M490,$M$3:$M$502,0)+COUNTIF($M$3:M490,M490)-1</f>
        <v>488</v>
      </c>
      <c r="AA490" s="44">
        <v>488</v>
      </c>
      <c r="AB490" s="44">
        <f t="shared" si="160"/>
        <v>488</v>
      </c>
      <c r="AC490" s="44" t="str">
        <f t="shared" si="161"/>
        <v/>
      </c>
      <c r="AD490" s="44"/>
      <c r="AE490" s="44" t="str">
        <f t="shared" si="162"/>
        <v/>
      </c>
      <c r="AF490" s="44" t="str">
        <f t="shared" si="163"/>
        <v/>
      </c>
      <c r="AH490" s="44" t="str">
        <f t="shared" si="166"/>
        <v/>
      </c>
      <c r="AJ490" s="44" t="str">
        <f>IF('Birding Tally List'!E497="", "", 'Birding Tally List'!E497)</f>
        <v/>
      </c>
      <c r="AV490" s="93" t="str">
        <f>IF('Birding Tally List'!F497="", "", 'Birding Tally List'!F497)</f>
        <v/>
      </c>
      <c r="AW490" s="93" t="str">
        <f t="shared" si="164"/>
        <v/>
      </c>
      <c r="AX490" s="119" t="str">
        <f t="shared" si="167"/>
        <v/>
      </c>
      <c r="AY490" s="120" t="str">
        <f t="shared" si="168"/>
        <v/>
      </c>
      <c r="AZ490" s="120" t="str">
        <f t="shared" si="169"/>
        <v/>
      </c>
      <c r="BA490" s="120" t="str">
        <f t="shared" si="170"/>
        <v/>
      </c>
      <c r="BB490" s="120" t="str">
        <f t="shared" si="171"/>
        <v/>
      </c>
      <c r="BC490" s="120" t="str">
        <f t="shared" si="172"/>
        <v/>
      </c>
      <c r="BD490" s="120" t="str">
        <f t="shared" si="173"/>
        <v/>
      </c>
      <c r="BE490" s="129" t="str">
        <f t="shared" si="165"/>
        <v/>
      </c>
      <c r="BF490" s="120"/>
      <c r="BG490" s="129" t="str">
        <f>IFERROR(RANK(BE490,$BE$3:$BE$502,0)+COUNTIF($BE$3:BE490,BE490)-1, "")</f>
        <v/>
      </c>
    </row>
    <row r="491" spans="1:59" x14ac:dyDescent="0.25">
      <c r="A491" s="44">
        <v>489</v>
      </c>
      <c r="B491" s="32" t="str">
        <f>IF('Birding Tally List'!D498="", "", 'Birding Tally List'!D498)</f>
        <v/>
      </c>
      <c r="C491" s="45">
        <f>IF('Birding Tally List'!G498="", 0, 'Birding Tally List'!G498)</f>
        <v>0</v>
      </c>
      <c r="D491" s="46">
        <f>IF('Birding Tally List'!H498="", 0, 'Birding Tally List'!H498)</f>
        <v>0</v>
      </c>
      <c r="E491" s="46">
        <f>IF('Birding Tally List'!I498="", 0, 'Birding Tally List'!I498)</f>
        <v>0</v>
      </c>
      <c r="F491" s="46">
        <f>IF('Birding Tally List'!J498="", 0, 'Birding Tally List'!J498)</f>
        <v>0</v>
      </c>
      <c r="G491" s="46">
        <f>IF('Birding Tally List'!K498="", 0, 'Birding Tally List'!K498)</f>
        <v>0</v>
      </c>
      <c r="H491" s="46">
        <f>IF('Birding Tally List'!L498="", 0, 'Birding Tally List'!L498)</f>
        <v>0</v>
      </c>
      <c r="I491" s="47">
        <f>IF('Birding Tally List'!M498="", 0, 'Birding Tally List'!M498)</f>
        <v>0</v>
      </c>
      <c r="J491" s="48">
        <f t="shared" si="156"/>
        <v>0</v>
      </c>
      <c r="L491" s="49" t="str">
        <f t="shared" si="157"/>
        <v/>
      </c>
      <c r="M491" s="48">
        <f t="shared" si="158"/>
        <v>0</v>
      </c>
      <c r="W491" s="52" t="str">
        <f t="shared" si="159"/>
        <v/>
      </c>
      <c r="X491" s="53" t="str">
        <f t="shared" si="174"/>
        <v/>
      </c>
      <c r="Z491" s="54">
        <f>RANK(M491,$M$3:$M$502,0)+COUNTIF($M$3:M491,M491)-1</f>
        <v>489</v>
      </c>
      <c r="AA491" s="44">
        <v>489</v>
      </c>
      <c r="AB491" s="44">
        <f t="shared" si="160"/>
        <v>489</v>
      </c>
      <c r="AC491" s="44" t="str">
        <f t="shared" si="161"/>
        <v/>
      </c>
      <c r="AD491" s="44"/>
      <c r="AE491" s="44" t="str">
        <f t="shared" si="162"/>
        <v/>
      </c>
      <c r="AF491" s="44" t="str">
        <f t="shared" si="163"/>
        <v/>
      </c>
      <c r="AH491" s="44" t="str">
        <f t="shared" si="166"/>
        <v/>
      </c>
      <c r="AJ491" s="44" t="str">
        <f>IF('Birding Tally List'!E498="", "", 'Birding Tally List'!E498)</f>
        <v/>
      </c>
      <c r="AV491" s="93" t="str">
        <f>IF('Birding Tally List'!F498="", "", 'Birding Tally List'!F498)</f>
        <v/>
      </c>
      <c r="AW491" s="93" t="str">
        <f t="shared" si="164"/>
        <v/>
      </c>
      <c r="AX491" s="119" t="str">
        <f t="shared" si="167"/>
        <v/>
      </c>
      <c r="AY491" s="120" t="str">
        <f t="shared" si="168"/>
        <v/>
      </c>
      <c r="AZ491" s="120" t="str">
        <f t="shared" si="169"/>
        <v/>
      </c>
      <c r="BA491" s="120" t="str">
        <f t="shared" si="170"/>
        <v/>
      </c>
      <c r="BB491" s="120" t="str">
        <f t="shared" si="171"/>
        <v/>
      </c>
      <c r="BC491" s="120" t="str">
        <f t="shared" si="172"/>
        <v/>
      </c>
      <c r="BD491" s="120" t="str">
        <f t="shared" si="173"/>
        <v/>
      </c>
      <c r="BE491" s="129" t="str">
        <f t="shared" si="165"/>
        <v/>
      </c>
      <c r="BF491" s="120"/>
      <c r="BG491" s="129" t="str">
        <f>IFERROR(RANK(BE491,$BE$3:$BE$502,0)+COUNTIF($BE$3:BE491,BE491)-1, "")</f>
        <v/>
      </c>
    </row>
    <row r="492" spans="1:59" x14ac:dyDescent="0.25">
      <c r="A492" s="44">
        <v>490</v>
      </c>
      <c r="B492" s="32" t="str">
        <f>IF('Birding Tally List'!D499="", "", 'Birding Tally List'!D499)</f>
        <v/>
      </c>
      <c r="C492" s="45">
        <f>IF('Birding Tally List'!G499="", 0, 'Birding Tally List'!G499)</f>
        <v>0</v>
      </c>
      <c r="D492" s="46">
        <f>IF('Birding Tally List'!H499="", 0, 'Birding Tally List'!H499)</f>
        <v>0</v>
      </c>
      <c r="E492" s="46">
        <f>IF('Birding Tally List'!I499="", 0, 'Birding Tally List'!I499)</f>
        <v>0</v>
      </c>
      <c r="F492" s="46">
        <f>IF('Birding Tally List'!J499="", 0, 'Birding Tally List'!J499)</f>
        <v>0</v>
      </c>
      <c r="G492" s="46">
        <f>IF('Birding Tally List'!K499="", 0, 'Birding Tally List'!K499)</f>
        <v>0</v>
      </c>
      <c r="H492" s="46">
        <f>IF('Birding Tally List'!L499="", 0, 'Birding Tally List'!L499)</f>
        <v>0</v>
      </c>
      <c r="I492" s="47">
        <f>IF('Birding Tally List'!M499="", 0, 'Birding Tally List'!M499)</f>
        <v>0</v>
      </c>
      <c r="J492" s="48">
        <f t="shared" si="156"/>
        <v>0</v>
      </c>
      <c r="L492" s="49" t="str">
        <f t="shared" si="157"/>
        <v/>
      </c>
      <c r="M492" s="48">
        <f t="shared" si="158"/>
        <v>0</v>
      </c>
      <c r="W492" s="52" t="str">
        <f t="shared" si="159"/>
        <v/>
      </c>
      <c r="X492" s="53" t="str">
        <f t="shared" si="174"/>
        <v/>
      </c>
      <c r="Z492" s="54">
        <f>RANK(M492,$M$3:$M$502,0)+COUNTIF($M$3:M492,M492)-1</f>
        <v>490</v>
      </c>
      <c r="AA492" s="44">
        <v>490</v>
      </c>
      <c r="AB492" s="44">
        <f t="shared" si="160"/>
        <v>490</v>
      </c>
      <c r="AC492" s="44" t="str">
        <f t="shared" si="161"/>
        <v/>
      </c>
      <c r="AD492" s="44"/>
      <c r="AE492" s="44" t="str">
        <f t="shared" si="162"/>
        <v/>
      </c>
      <c r="AF492" s="44" t="str">
        <f t="shared" si="163"/>
        <v/>
      </c>
      <c r="AH492" s="44" t="str">
        <f t="shared" si="166"/>
        <v/>
      </c>
      <c r="AJ492" s="44" t="str">
        <f>IF('Birding Tally List'!E499="", "", 'Birding Tally List'!E499)</f>
        <v/>
      </c>
      <c r="AV492" s="93" t="str">
        <f>IF('Birding Tally List'!F499="", "", 'Birding Tally List'!F499)</f>
        <v/>
      </c>
      <c r="AW492" s="93" t="str">
        <f t="shared" si="164"/>
        <v/>
      </c>
      <c r="AX492" s="119" t="str">
        <f t="shared" si="167"/>
        <v/>
      </c>
      <c r="AY492" s="120" t="str">
        <f t="shared" si="168"/>
        <v/>
      </c>
      <c r="AZ492" s="120" t="str">
        <f t="shared" si="169"/>
        <v/>
      </c>
      <c r="BA492" s="120" t="str">
        <f t="shared" si="170"/>
        <v/>
      </c>
      <c r="BB492" s="120" t="str">
        <f t="shared" si="171"/>
        <v/>
      </c>
      <c r="BC492" s="120" t="str">
        <f t="shared" si="172"/>
        <v/>
      </c>
      <c r="BD492" s="120" t="str">
        <f t="shared" si="173"/>
        <v/>
      </c>
      <c r="BE492" s="129" t="str">
        <f t="shared" si="165"/>
        <v/>
      </c>
      <c r="BF492" s="120"/>
      <c r="BG492" s="129" t="str">
        <f>IFERROR(RANK(BE492,$BE$3:$BE$502,0)+COUNTIF($BE$3:BE492,BE492)-1, "")</f>
        <v/>
      </c>
    </row>
    <row r="493" spans="1:59" x14ac:dyDescent="0.25">
      <c r="A493" s="44">
        <v>491</v>
      </c>
      <c r="B493" s="32" t="str">
        <f>IF('Birding Tally List'!D500="", "", 'Birding Tally List'!D500)</f>
        <v/>
      </c>
      <c r="C493" s="45">
        <f>IF('Birding Tally List'!G500="", 0, 'Birding Tally List'!G500)</f>
        <v>0</v>
      </c>
      <c r="D493" s="46">
        <f>IF('Birding Tally List'!H500="", 0, 'Birding Tally List'!H500)</f>
        <v>0</v>
      </c>
      <c r="E493" s="46">
        <f>IF('Birding Tally List'!I500="", 0, 'Birding Tally List'!I500)</f>
        <v>0</v>
      </c>
      <c r="F493" s="46">
        <f>IF('Birding Tally List'!J500="", 0, 'Birding Tally List'!J500)</f>
        <v>0</v>
      </c>
      <c r="G493" s="46">
        <f>IF('Birding Tally List'!K500="", 0, 'Birding Tally List'!K500)</f>
        <v>0</v>
      </c>
      <c r="H493" s="46">
        <f>IF('Birding Tally List'!L500="", 0, 'Birding Tally List'!L500)</f>
        <v>0</v>
      </c>
      <c r="I493" s="47">
        <f>IF('Birding Tally List'!M500="", 0, 'Birding Tally List'!M500)</f>
        <v>0</v>
      </c>
      <c r="J493" s="48">
        <f t="shared" si="156"/>
        <v>0</v>
      </c>
      <c r="L493" s="49" t="str">
        <f t="shared" si="157"/>
        <v/>
      </c>
      <c r="M493" s="48">
        <f t="shared" si="158"/>
        <v>0</v>
      </c>
      <c r="W493" s="52" t="str">
        <f t="shared" si="159"/>
        <v/>
      </c>
      <c r="X493" s="53" t="str">
        <f t="shared" si="174"/>
        <v/>
      </c>
      <c r="Z493" s="54">
        <f>RANK(M493,$M$3:$M$502,0)+COUNTIF($M$3:M493,M493)-1</f>
        <v>491</v>
      </c>
      <c r="AA493" s="44">
        <v>491</v>
      </c>
      <c r="AB493" s="44">
        <f t="shared" si="160"/>
        <v>491</v>
      </c>
      <c r="AC493" s="44" t="str">
        <f t="shared" si="161"/>
        <v/>
      </c>
      <c r="AD493" s="44"/>
      <c r="AE493" s="44" t="str">
        <f t="shared" si="162"/>
        <v/>
      </c>
      <c r="AF493" s="44" t="str">
        <f t="shared" si="163"/>
        <v/>
      </c>
      <c r="AH493" s="44" t="str">
        <f t="shared" si="166"/>
        <v/>
      </c>
      <c r="AJ493" s="44" t="str">
        <f>IF('Birding Tally List'!E500="", "", 'Birding Tally List'!E500)</f>
        <v/>
      </c>
      <c r="AV493" s="93" t="str">
        <f>IF('Birding Tally List'!F500="", "", 'Birding Tally List'!F500)</f>
        <v/>
      </c>
      <c r="AW493" s="93" t="str">
        <f t="shared" si="164"/>
        <v/>
      </c>
      <c r="AX493" s="119" t="str">
        <f t="shared" si="167"/>
        <v/>
      </c>
      <c r="AY493" s="120" t="str">
        <f t="shared" si="168"/>
        <v/>
      </c>
      <c r="AZ493" s="120" t="str">
        <f t="shared" si="169"/>
        <v/>
      </c>
      <c r="BA493" s="120" t="str">
        <f t="shared" si="170"/>
        <v/>
      </c>
      <c r="BB493" s="120" t="str">
        <f t="shared" si="171"/>
        <v/>
      </c>
      <c r="BC493" s="120" t="str">
        <f t="shared" si="172"/>
        <v/>
      </c>
      <c r="BD493" s="120" t="str">
        <f t="shared" si="173"/>
        <v/>
      </c>
      <c r="BE493" s="129" t="str">
        <f t="shared" si="165"/>
        <v/>
      </c>
      <c r="BF493" s="120"/>
      <c r="BG493" s="129" t="str">
        <f>IFERROR(RANK(BE493,$BE$3:$BE$502,0)+COUNTIF($BE$3:BE493,BE493)-1, "")</f>
        <v/>
      </c>
    </row>
    <row r="494" spans="1:59" x14ac:dyDescent="0.25">
      <c r="A494" s="44">
        <v>492</v>
      </c>
      <c r="B494" s="32" t="str">
        <f>IF('Birding Tally List'!D501="", "", 'Birding Tally List'!D501)</f>
        <v/>
      </c>
      <c r="C494" s="45">
        <f>IF('Birding Tally List'!G501="", 0, 'Birding Tally List'!G501)</f>
        <v>0</v>
      </c>
      <c r="D494" s="46">
        <f>IF('Birding Tally List'!H501="", 0, 'Birding Tally List'!H501)</f>
        <v>0</v>
      </c>
      <c r="E494" s="46">
        <f>IF('Birding Tally List'!I501="", 0, 'Birding Tally List'!I501)</f>
        <v>0</v>
      </c>
      <c r="F494" s="46">
        <f>IF('Birding Tally List'!J501="", 0, 'Birding Tally List'!J501)</f>
        <v>0</v>
      </c>
      <c r="G494" s="46">
        <f>IF('Birding Tally List'!K501="", 0, 'Birding Tally List'!K501)</f>
        <v>0</v>
      </c>
      <c r="H494" s="46">
        <f>IF('Birding Tally List'!L501="", 0, 'Birding Tally List'!L501)</f>
        <v>0</v>
      </c>
      <c r="I494" s="47">
        <f>IF('Birding Tally List'!M501="", 0, 'Birding Tally List'!M501)</f>
        <v>0</v>
      </c>
      <c r="J494" s="48">
        <f t="shared" si="156"/>
        <v>0</v>
      </c>
      <c r="L494" s="49" t="str">
        <f t="shared" si="157"/>
        <v/>
      </c>
      <c r="M494" s="48">
        <f t="shared" si="158"/>
        <v>0</v>
      </c>
      <c r="W494" s="52" t="str">
        <f t="shared" si="159"/>
        <v/>
      </c>
      <c r="X494" s="53" t="str">
        <f t="shared" si="174"/>
        <v/>
      </c>
      <c r="Z494" s="54">
        <f>RANK(M494,$M$3:$M$502,0)+COUNTIF($M$3:M494,M494)-1</f>
        <v>492</v>
      </c>
      <c r="AA494" s="44">
        <v>492</v>
      </c>
      <c r="AB494" s="44">
        <f t="shared" si="160"/>
        <v>492</v>
      </c>
      <c r="AC494" s="44" t="str">
        <f t="shared" si="161"/>
        <v/>
      </c>
      <c r="AD494" s="44"/>
      <c r="AE494" s="44" t="str">
        <f t="shared" si="162"/>
        <v/>
      </c>
      <c r="AF494" s="44" t="str">
        <f t="shared" si="163"/>
        <v/>
      </c>
      <c r="AH494" s="44" t="str">
        <f t="shared" si="166"/>
        <v/>
      </c>
      <c r="AJ494" s="44" t="str">
        <f>IF('Birding Tally List'!E501="", "", 'Birding Tally List'!E501)</f>
        <v/>
      </c>
      <c r="AV494" s="93" t="str">
        <f>IF('Birding Tally List'!F501="", "", 'Birding Tally List'!F501)</f>
        <v/>
      </c>
      <c r="AW494" s="93" t="str">
        <f t="shared" si="164"/>
        <v/>
      </c>
      <c r="AX494" s="119" t="str">
        <f t="shared" si="167"/>
        <v/>
      </c>
      <c r="AY494" s="120" t="str">
        <f t="shared" si="168"/>
        <v/>
      </c>
      <c r="AZ494" s="120" t="str">
        <f t="shared" si="169"/>
        <v/>
      </c>
      <c r="BA494" s="120" t="str">
        <f t="shared" si="170"/>
        <v/>
      </c>
      <c r="BB494" s="120" t="str">
        <f t="shared" si="171"/>
        <v/>
      </c>
      <c r="BC494" s="120" t="str">
        <f t="shared" si="172"/>
        <v/>
      </c>
      <c r="BD494" s="120" t="str">
        <f t="shared" si="173"/>
        <v/>
      </c>
      <c r="BE494" s="129" t="str">
        <f t="shared" si="165"/>
        <v/>
      </c>
      <c r="BF494" s="120"/>
      <c r="BG494" s="129" t="str">
        <f>IFERROR(RANK(BE494,$BE$3:$BE$502,0)+COUNTIF($BE$3:BE494,BE494)-1, "")</f>
        <v/>
      </c>
    </row>
    <row r="495" spans="1:59" x14ac:dyDescent="0.25">
      <c r="A495" s="44">
        <v>493</v>
      </c>
      <c r="B495" s="32" t="str">
        <f>IF('Birding Tally List'!D502="", "", 'Birding Tally List'!D502)</f>
        <v/>
      </c>
      <c r="C495" s="45">
        <f>IF('Birding Tally List'!G502="", 0, 'Birding Tally List'!G502)</f>
        <v>0</v>
      </c>
      <c r="D495" s="46">
        <f>IF('Birding Tally List'!H502="", 0, 'Birding Tally List'!H502)</f>
        <v>0</v>
      </c>
      <c r="E495" s="46">
        <f>IF('Birding Tally List'!I502="", 0, 'Birding Tally List'!I502)</f>
        <v>0</v>
      </c>
      <c r="F495" s="46">
        <f>IF('Birding Tally List'!J502="", 0, 'Birding Tally List'!J502)</f>
        <v>0</v>
      </c>
      <c r="G495" s="46">
        <f>IF('Birding Tally List'!K502="", 0, 'Birding Tally List'!K502)</f>
        <v>0</v>
      </c>
      <c r="H495" s="46">
        <f>IF('Birding Tally List'!L502="", 0, 'Birding Tally List'!L502)</f>
        <v>0</v>
      </c>
      <c r="I495" s="47">
        <f>IF('Birding Tally List'!M502="", 0, 'Birding Tally List'!M502)</f>
        <v>0</v>
      </c>
      <c r="J495" s="48">
        <f t="shared" si="156"/>
        <v>0</v>
      </c>
      <c r="L495" s="49" t="str">
        <f t="shared" si="157"/>
        <v/>
      </c>
      <c r="M495" s="48">
        <f t="shared" si="158"/>
        <v>0</v>
      </c>
      <c r="W495" s="52" t="str">
        <f t="shared" si="159"/>
        <v/>
      </c>
      <c r="X495" s="53" t="str">
        <f t="shared" si="174"/>
        <v/>
      </c>
      <c r="Z495" s="54">
        <f>RANK(M495,$M$3:$M$502,0)+COUNTIF($M$3:M495,M495)-1</f>
        <v>493</v>
      </c>
      <c r="AA495" s="44">
        <v>493</v>
      </c>
      <c r="AB495" s="44">
        <f t="shared" si="160"/>
        <v>493</v>
      </c>
      <c r="AC495" s="44" t="str">
        <f t="shared" si="161"/>
        <v/>
      </c>
      <c r="AD495" s="44"/>
      <c r="AE495" s="44" t="str">
        <f t="shared" si="162"/>
        <v/>
      </c>
      <c r="AF495" s="44" t="str">
        <f t="shared" si="163"/>
        <v/>
      </c>
      <c r="AH495" s="44" t="str">
        <f t="shared" si="166"/>
        <v/>
      </c>
      <c r="AJ495" s="44" t="str">
        <f>IF('Birding Tally List'!E502="", "", 'Birding Tally List'!E502)</f>
        <v/>
      </c>
      <c r="AV495" s="93" t="str">
        <f>IF('Birding Tally List'!F502="", "", 'Birding Tally List'!F502)</f>
        <v/>
      </c>
      <c r="AW495" s="93" t="str">
        <f t="shared" si="164"/>
        <v/>
      </c>
      <c r="AX495" s="119" t="str">
        <f t="shared" si="167"/>
        <v/>
      </c>
      <c r="AY495" s="120" t="str">
        <f t="shared" si="168"/>
        <v/>
      </c>
      <c r="AZ495" s="120" t="str">
        <f t="shared" si="169"/>
        <v/>
      </c>
      <c r="BA495" s="120" t="str">
        <f t="shared" si="170"/>
        <v/>
      </c>
      <c r="BB495" s="120" t="str">
        <f t="shared" si="171"/>
        <v/>
      </c>
      <c r="BC495" s="120" t="str">
        <f t="shared" si="172"/>
        <v/>
      </c>
      <c r="BD495" s="120" t="str">
        <f t="shared" si="173"/>
        <v/>
      </c>
      <c r="BE495" s="129" t="str">
        <f t="shared" si="165"/>
        <v/>
      </c>
      <c r="BF495" s="120"/>
      <c r="BG495" s="129" t="str">
        <f>IFERROR(RANK(BE495,$BE$3:$BE$502,0)+COUNTIF($BE$3:BE495,BE495)-1, "")</f>
        <v/>
      </c>
    </row>
    <row r="496" spans="1:59" x14ac:dyDescent="0.25">
      <c r="A496" s="44">
        <v>494</v>
      </c>
      <c r="B496" s="32" t="str">
        <f>IF('Birding Tally List'!D503="", "", 'Birding Tally List'!D503)</f>
        <v/>
      </c>
      <c r="C496" s="45">
        <f>IF('Birding Tally List'!G503="", 0, 'Birding Tally List'!G503)</f>
        <v>0</v>
      </c>
      <c r="D496" s="46">
        <f>IF('Birding Tally List'!H503="", 0, 'Birding Tally List'!H503)</f>
        <v>0</v>
      </c>
      <c r="E496" s="46">
        <f>IF('Birding Tally List'!I503="", 0, 'Birding Tally List'!I503)</f>
        <v>0</v>
      </c>
      <c r="F496" s="46">
        <f>IF('Birding Tally List'!J503="", 0, 'Birding Tally List'!J503)</f>
        <v>0</v>
      </c>
      <c r="G496" s="46">
        <f>IF('Birding Tally List'!K503="", 0, 'Birding Tally List'!K503)</f>
        <v>0</v>
      </c>
      <c r="H496" s="46">
        <f>IF('Birding Tally List'!L503="", 0, 'Birding Tally List'!L503)</f>
        <v>0</v>
      </c>
      <c r="I496" s="47">
        <f>IF('Birding Tally List'!M503="", 0, 'Birding Tally List'!M503)</f>
        <v>0</v>
      </c>
      <c r="J496" s="48">
        <f t="shared" si="156"/>
        <v>0</v>
      </c>
      <c r="L496" s="49" t="str">
        <f t="shared" si="157"/>
        <v/>
      </c>
      <c r="M496" s="48">
        <f t="shared" si="158"/>
        <v>0</v>
      </c>
      <c r="W496" s="52" t="str">
        <f t="shared" si="159"/>
        <v/>
      </c>
      <c r="X496" s="53" t="str">
        <f t="shared" si="174"/>
        <v/>
      </c>
      <c r="Z496" s="54">
        <f>RANK(M496,$M$3:$M$502,0)+COUNTIF($M$3:M496,M496)-1</f>
        <v>494</v>
      </c>
      <c r="AA496" s="44">
        <v>494</v>
      </c>
      <c r="AB496" s="44">
        <f t="shared" si="160"/>
        <v>494</v>
      </c>
      <c r="AC496" s="44" t="str">
        <f t="shared" si="161"/>
        <v/>
      </c>
      <c r="AD496" s="44"/>
      <c r="AE496" s="44" t="str">
        <f t="shared" si="162"/>
        <v/>
      </c>
      <c r="AF496" s="44" t="str">
        <f t="shared" si="163"/>
        <v/>
      </c>
      <c r="AH496" s="44" t="str">
        <f t="shared" si="166"/>
        <v/>
      </c>
      <c r="AJ496" s="44" t="str">
        <f>IF('Birding Tally List'!E503="", "", 'Birding Tally List'!E503)</f>
        <v/>
      </c>
      <c r="AV496" s="93" t="str">
        <f>IF('Birding Tally List'!F503="", "", 'Birding Tally List'!F503)</f>
        <v/>
      </c>
      <c r="AW496" s="93" t="str">
        <f t="shared" si="164"/>
        <v/>
      </c>
      <c r="AX496" s="119" t="str">
        <f t="shared" si="167"/>
        <v/>
      </c>
      <c r="AY496" s="120" t="str">
        <f t="shared" si="168"/>
        <v/>
      </c>
      <c r="AZ496" s="120" t="str">
        <f t="shared" si="169"/>
        <v/>
      </c>
      <c r="BA496" s="120" t="str">
        <f t="shared" si="170"/>
        <v/>
      </c>
      <c r="BB496" s="120" t="str">
        <f t="shared" si="171"/>
        <v/>
      </c>
      <c r="BC496" s="120" t="str">
        <f t="shared" si="172"/>
        <v/>
      </c>
      <c r="BD496" s="120" t="str">
        <f t="shared" si="173"/>
        <v/>
      </c>
      <c r="BE496" s="129" t="str">
        <f t="shared" si="165"/>
        <v/>
      </c>
      <c r="BF496" s="120"/>
      <c r="BG496" s="129" t="str">
        <f>IFERROR(RANK(BE496,$BE$3:$BE$502,0)+COUNTIF($BE$3:BE496,BE496)-1, "")</f>
        <v/>
      </c>
    </row>
    <row r="497" spans="1:59" x14ac:dyDescent="0.25">
      <c r="A497" s="44">
        <v>495</v>
      </c>
      <c r="B497" s="32" t="str">
        <f>IF('Birding Tally List'!D504="", "", 'Birding Tally List'!D504)</f>
        <v/>
      </c>
      <c r="C497" s="45">
        <f>IF('Birding Tally List'!G504="", 0, 'Birding Tally List'!G504)</f>
        <v>0</v>
      </c>
      <c r="D497" s="46">
        <f>IF('Birding Tally List'!H504="", 0, 'Birding Tally List'!H504)</f>
        <v>0</v>
      </c>
      <c r="E497" s="46">
        <f>IF('Birding Tally List'!I504="", 0, 'Birding Tally List'!I504)</f>
        <v>0</v>
      </c>
      <c r="F497" s="46">
        <f>IF('Birding Tally List'!J504="", 0, 'Birding Tally List'!J504)</f>
        <v>0</v>
      </c>
      <c r="G497" s="46">
        <f>IF('Birding Tally List'!K504="", 0, 'Birding Tally List'!K504)</f>
        <v>0</v>
      </c>
      <c r="H497" s="46">
        <f>IF('Birding Tally List'!L504="", 0, 'Birding Tally List'!L504)</f>
        <v>0</v>
      </c>
      <c r="I497" s="47">
        <f>IF('Birding Tally List'!M504="", 0, 'Birding Tally List'!M504)</f>
        <v>0</v>
      </c>
      <c r="J497" s="48">
        <f t="shared" si="156"/>
        <v>0</v>
      </c>
      <c r="L497" s="49" t="str">
        <f t="shared" si="157"/>
        <v/>
      </c>
      <c r="M497" s="48">
        <f t="shared" si="158"/>
        <v>0</v>
      </c>
      <c r="W497" s="52" t="str">
        <f t="shared" si="159"/>
        <v/>
      </c>
      <c r="X497" s="53" t="str">
        <f t="shared" si="174"/>
        <v/>
      </c>
      <c r="Z497" s="54">
        <f>RANK(M497,$M$3:$M$502,0)+COUNTIF($M$3:M497,M497)-1</f>
        <v>495</v>
      </c>
      <c r="AA497" s="44">
        <v>495</v>
      </c>
      <c r="AB497" s="44">
        <f t="shared" si="160"/>
        <v>495</v>
      </c>
      <c r="AC497" s="44" t="str">
        <f t="shared" si="161"/>
        <v/>
      </c>
      <c r="AD497" s="44"/>
      <c r="AE497" s="44" t="str">
        <f t="shared" si="162"/>
        <v/>
      </c>
      <c r="AF497" s="44" t="str">
        <f t="shared" si="163"/>
        <v/>
      </c>
      <c r="AH497" s="44" t="str">
        <f t="shared" si="166"/>
        <v/>
      </c>
      <c r="AJ497" s="44" t="str">
        <f>IF('Birding Tally List'!E504="", "", 'Birding Tally List'!E504)</f>
        <v/>
      </c>
      <c r="AV497" s="93" t="str">
        <f>IF('Birding Tally List'!F504="", "", 'Birding Tally List'!F504)</f>
        <v/>
      </c>
      <c r="AW497" s="93" t="str">
        <f t="shared" si="164"/>
        <v/>
      </c>
      <c r="AX497" s="119" t="str">
        <f t="shared" si="167"/>
        <v/>
      </c>
      <c r="AY497" s="120" t="str">
        <f t="shared" si="168"/>
        <v/>
      </c>
      <c r="AZ497" s="120" t="str">
        <f t="shared" si="169"/>
        <v/>
      </c>
      <c r="BA497" s="120" t="str">
        <f t="shared" si="170"/>
        <v/>
      </c>
      <c r="BB497" s="120" t="str">
        <f t="shared" si="171"/>
        <v/>
      </c>
      <c r="BC497" s="120" t="str">
        <f t="shared" si="172"/>
        <v/>
      </c>
      <c r="BD497" s="120" t="str">
        <f t="shared" si="173"/>
        <v/>
      </c>
      <c r="BE497" s="129" t="str">
        <f t="shared" si="165"/>
        <v/>
      </c>
      <c r="BF497" s="120"/>
      <c r="BG497" s="129" t="str">
        <f>IFERROR(RANK(BE497,$BE$3:$BE$502,0)+COUNTIF($BE$3:BE497,BE497)-1, "")</f>
        <v/>
      </c>
    </row>
    <row r="498" spans="1:59" x14ac:dyDescent="0.25">
      <c r="A498" s="44">
        <v>496</v>
      </c>
      <c r="B498" s="32" t="str">
        <f>IF('Birding Tally List'!D505="", "", 'Birding Tally List'!D505)</f>
        <v/>
      </c>
      <c r="C498" s="45">
        <f>IF('Birding Tally List'!G505="", 0, 'Birding Tally List'!G505)</f>
        <v>0</v>
      </c>
      <c r="D498" s="46">
        <f>IF('Birding Tally List'!H505="", 0, 'Birding Tally List'!H505)</f>
        <v>0</v>
      </c>
      <c r="E498" s="46">
        <f>IF('Birding Tally List'!I505="", 0, 'Birding Tally List'!I505)</f>
        <v>0</v>
      </c>
      <c r="F498" s="46">
        <f>IF('Birding Tally List'!J505="", 0, 'Birding Tally List'!J505)</f>
        <v>0</v>
      </c>
      <c r="G498" s="46">
        <f>IF('Birding Tally List'!K505="", 0, 'Birding Tally List'!K505)</f>
        <v>0</v>
      </c>
      <c r="H498" s="46">
        <f>IF('Birding Tally List'!L505="", 0, 'Birding Tally List'!L505)</f>
        <v>0</v>
      </c>
      <c r="I498" s="47">
        <f>IF('Birding Tally List'!M505="", 0, 'Birding Tally List'!M505)</f>
        <v>0</v>
      </c>
      <c r="J498" s="48">
        <f t="shared" si="156"/>
        <v>0</v>
      </c>
      <c r="L498" s="49" t="str">
        <f t="shared" si="157"/>
        <v/>
      </c>
      <c r="M498" s="48">
        <f t="shared" si="158"/>
        <v>0</v>
      </c>
      <c r="W498" s="52" t="str">
        <f t="shared" si="159"/>
        <v/>
      </c>
      <c r="X498" s="53" t="str">
        <f t="shared" si="174"/>
        <v/>
      </c>
      <c r="Z498" s="54">
        <f>RANK(M498,$M$3:$M$502,0)+COUNTIF($M$3:M498,M498)-1</f>
        <v>496</v>
      </c>
      <c r="AA498" s="44">
        <v>496</v>
      </c>
      <c r="AB498" s="44">
        <f t="shared" si="160"/>
        <v>496</v>
      </c>
      <c r="AC498" s="44" t="str">
        <f t="shared" si="161"/>
        <v/>
      </c>
      <c r="AD498" s="44"/>
      <c r="AE498" s="44" t="str">
        <f t="shared" si="162"/>
        <v/>
      </c>
      <c r="AF498" s="44" t="str">
        <f t="shared" si="163"/>
        <v/>
      </c>
      <c r="AH498" s="44" t="str">
        <f t="shared" si="166"/>
        <v/>
      </c>
      <c r="AJ498" s="44" t="str">
        <f>IF('Birding Tally List'!E505="", "", 'Birding Tally List'!E505)</f>
        <v/>
      </c>
      <c r="AV498" s="93" t="str">
        <f>IF('Birding Tally List'!F505="", "", 'Birding Tally List'!F505)</f>
        <v/>
      </c>
      <c r="AW498" s="93" t="str">
        <f t="shared" si="164"/>
        <v/>
      </c>
      <c r="AX498" s="119" t="str">
        <f t="shared" si="167"/>
        <v/>
      </c>
      <c r="AY498" s="120" t="str">
        <f t="shared" si="168"/>
        <v/>
      </c>
      <c r="AZ498" s="120" t="str">
        <f t="shared" si="169"/>
        <v/>
      </c>
      <c r="BA498" s="120" t="str">
        <f t="shared" si="170"/>
        <v/>
      </c>
      <c r="BB498" s="120" t="str">
        <f t="shared" si="171"/>
        <v/>
      </c>
      <c r="BC498" s="120" t="str">
        <f t="shared" si="172"/>
        <v/>
      </c>
      <c r="BD498" s="120" t="str">
        <f t="shared" si="173"/>
        <v/>
      </c>
      <c r="BE498" s="129" t="str">
        <f t="shared" si="165"/>
        <v/>
      </c>
      <c r="BF498" s="120"/>
      <c r="BG498" s="129" t="str">
        <f>IFERROR(RANK(BE498,$BE$3:$BE$502,0)+COUNTIF($BE$3:BE498,BE498)-1, "")</f>
        <v/>
      </c>
    </row>
    <row r="499" spans="1:59" x14ac:dyDescent="0.25">
      <c r="A499" s="44">
        <v>497</v>
      </c>
      <c r="B499" s="32" t="str">
        <f>IF('Birding Tally List'!D506="", "", 'Birding Tally List'!D506)</f>
        <v/>
      </c>
      <c r="C499" s="45">
        <f>IF('Birding Tally List'!G506="", 0, 'Birding Tally List'!G506)</f>
        <v>0</v>
      </c>
      <c r="D499" s="46">
        <f>IF('Birding Tally List'!H506="", 0, 'Birding Tally List'!H506)</f>
        <v>0</v>
      </c>
      <c r="E499" s="46">
        <f>IF('Birding Tally List'!I506="", 0, 'Birding Tally List'!I506)</f>
        <v>0</v>
      </c>
      <c r="F499" s="46">
        <f>IF('Birding Tally List'!J506="", 0, 'Birding Tally List'!J506)</f>
        <v>0</v>
      </c>
      <c r="G499" s="46">
        <f>IF('Birding Tally List'!K506="", 0, 'Birding Tally List'!K506)</f>
        <v>0</v>
      </c>
      <c r="H499" s="46">
        <f>IF('Birding Tally List'!L506="", 0, 'Birding Tally List'!L506)</f>
        <v>0</v>
      </c>
      <c r="I499" s="47">
        <f>IF('Birding Tally List'!M506="", 0, 'Birding Tally List'!M506)</f>
        <v>0</v>
      </c>
      <c r="J499" s="48">
        <f t="shared" si="156"/>
        <v>0</v>
      </c>
      <c r="L499" s="49" t="str">
        <f t="shared" si="157"/>
        <v/>
      </c>
      <c r="M499" s="48">
        <f t="shared" si="158"/>
        <v>0</v>
      </c>
      <c r="W499" s="52" t="str">
        <f t="shared" si="159"/>
        <v/>
      </c>
      <c r="X499" s="53" t="str">
        <f t="shared" si="174"/>
        <v/>
      </c>
      <c r="Z499" s="54">
        <f>RANK(M499,$M$3:$M$502,0)+COUNTIF($M$3:M499,M499)-1</f>
        <v>497</v>
      </c>
      <c r="AA499" s="44">
        <v>497</v>
      </c>
      <c r="AB499" s="44">
        <f t="shared" si="160"/>
        <v>497</v>
      </c>
      <c r="AC499" s="44" t="str">
        <f t="shared" si="161"/>
        <v/>
      </c>
      <c r="AD499" s="44"/>
      <c r="AE499" s="44" t="str">
        <f t="shared" si="162"/>
        <v/>
      </c>
      <c r="AF499" s="44" t="str">
        <f t="shared" si="163"/>
        <v/>
      </c>
      <c r="AH499" s="44" t="str">
        <f t="shared" si="166"/>
        <v/>
      </c>
      <c r="AJ499" s="44" t="str">
        <f>IF('Birding Tally List'!E506="", "", 'Birding Tally List'!E506)</f>
        <v/>
      </c>
      <c r="AV499" s="93" t="str">
        <f>IF('Birding Tally List'!F506="", "", 'Birding Tally List'!F506)</f>
        <v/>
      </c>
      <c r="AW499" s="93" t="str">
        <f t="shared" si="164"/>
        <v/>
      </c>
      <c r="AX499" s="119" t="str">
        <f t="shared" si="167"/>
        <v/>
      </c>
      <c r="AY499" s="120" t="str">
        <f t="shared" si="168"/>
        <v/>
      </c>
      <c r="AZ499" s="120" t="str">
        <f t="shared" si="169"/>
        <v/>
      </c>
      <c r="BA499" s="120" t="str">
        <f t="shared" si="170"/>
        <v/>
      </c>
      <c r="BB499" s="120" t="str">
        <f t="shared" si="171"/>
        <v/>
      </c>
      <c r="BC499" s="120" t="str">
        <f t="shared" si="172"/>
        <v/>
      </c>
      <c r="BD499" s="120" t="str">
        <f t="shared" si="173"/>
        <v/>
      </c>
      <c r="BE499" s="129" t="str">
        <f t="shared" si="165"/>
        <v/>
      </c>
      <c r="BF499" s="120"/>
      <c r="BG499" s="129" t="str">
        <f>IFERROR(RANK(BE499,$BE$3:$BE$502,0)+COUNTIF($BE$3:BE499,BE499)-1, "")</f>
        <v/>
      </c>
    </row>
    <row r="500" spans="1:59" x14ac:dyDescent="0.25">
      <c r="A500" s="44">
        <v>498</v>
      </c>
      <c r="B500" s="32" t="str">
        <f>IF('Birding Tally List'!D507="", "", 'Birding Tally List'!D507)</f>
        <v/>
      </c>
      <c r="C500" s="45">
        <f>IF('Birding Tally List'!G507="", 0, 'Birding Tally List'!G507)</f>
        <v>0</v>
      </c>
      <c r="D500" s="46">
        <f>IF('Birding Tally List'!H507="", 0, 'Birding Tally List'!H507)</f>
        <v>0</v>
      </c>
      <c r="E500" s="46">
        <f>IF('Birding Tally List'!I507="", 0, 'Birding Tally List'!I507)</f>
        <v>0</v>
      </c>
      <c r="F500" s="46">
        <f>IF('Birding Tally List'!J507="", 0, 'Birding Tally List'!J507)</f>
        <v>0</v>
      </c>
      <c r="G500" s="46">
        <f>IF('Birding Tally List'!K507="", 0, 'Birding Tally List'!K507)</f>
        <v>0</v>
      </c>
      <c r="H500" s="46">
        <f>IF('Birding Tally List'!L507="", 0, 'Birding Tally List'!L507)</f>
        <v>0</v>
      </c>
      <c r="I500" s="47">
        <f>IF('Birding Tally List'!M507="", 0, 'Birding Tally List'!M507)</f>
        <v>0</v>
      </c>
      <c r="J500" s="48">
        <f t="shared" si="156"/>
        <v>0</v>
      </c>
      <c r="L500" s="49" t="str">
        <f t="shared" si="157"/>
        <v/>
      </c>
      <c r="M500" s="48">
        <f t="shared" si="158"/>
        <v>0</v>
      </c>
      <c r="W500" s="52" t="str">
        <f t="shared" si="159"/>
        <v/>
      </c>
      <c r="X500" s="53" t="str">
        <f t="shared" si="174"/>
        <v/>
      </c>
      <c r="Z500" s="54">
        <f>RANK(M500,$M$3:$M$502,0)+COUNTIF($M$3:M500,M500)-1</f>
        <v>498</v>
      </c>
      <c r="AA500" s="44">
        <v>498</v>
      </c>
      <c r="AB500" s="44">
        <f t="shared" si="160"/>
        <v>498</v>
      </c>
      <c r="AC500" s="44" t="str">
        <f t="shared" si="161"/>
        <v/>
      </c>
      <c r="AD500" s="44"/>
      <c r="AE500" s="44" t="str">
        <f t="shared" si="162"/>
        <v/>
      </c>
      <c r="AF500" s="44" t="str">
        <f t="shared" si="163"/>
        <v/>
      </c>
      <c r="AH500" s="44" t="str">
        <f t="shared" si="166"/>
        <v/>
      </c>
      <c r="AJ500" s="44" t="str">
        <f>IF('Birding Tally List'!E507="", "", 'Birding Tally List'!E507)</f>
        <v/>
      </c>
      <c r="AV500" s="93" t="str">
        <f>IF('Birding Tally List'!F507="", "", 'Birding Tally List'!F507)</f>
        <v/>
      </c>
      <c r="AW500" s="93" t="str">
        <f t="shared" si="164"/>
        <v/>
      </c>
      <c r="AX500" s="119" t="str">
        <f t="shared" si="167"/>
        <v/>
      </c>
      <c r="AY500" s="120" t="str">
        <f t="shared" si="168"/>
        <v/>
      </c>
      <c r="AZ500" s="120" t="str">
        <f t="shared" si="169"/>
        <v/>
      </c>
      <c r="BA500" s="120" t="str">
        <f t="shared" si="170"/>
        <v/>
      </c>
      <c r="BB500" s="120" t="str">
        <f t="shared" si="171"/>
        <v/>
      </c>
      <c r="BC500" s="120" t="str">
        <f t="shared" si="172"/>
        <v/>
      </c>
      <c r="BD500" s="120" t="str">
        <f t="shared" si="173"/>
        <v/>
      </c>
      <c r="BE500" s="129" t="str">
        <f t="shared" si="165"/>
        <v/>
      </c>
      <c r="BF500" s="120"/>
      <c r="BG500" s="129" t="str">
        <f>IFERROR(RANK(BE500,$BE$3:$BE$502,0)+COUNTIF($BE$3:BE500,BE500)-1, "")</f>
        <v/>
      </c>
    </row>
    <row r="501" spans="1:59" x14ac:dyDescent="0.25">
      <c r="A501" s="44">
        <v>499</v>
      </c>
      <c r="B501" s="32" t="str">
        <f>IF('Birding Tally List'!D508="", "", 'Birding Tally List'!D508)</f>
        <v/>
      </c>
      <c r="C501" s="45">
        <f>IF('Birding Tally List'!G508="", 0, 'Birding Tally List'!G508)</f>
        <v>0</v>
      </c>
      <c r="D501" s="46">
        <f>IF('Birding Tally List'!H508="", 0, 'Birding Tally List'!H508)</f>
        <v>0</v>
      </c>
      <c r="E501" s="46">
        <f>IF('Birding Tally List'!I508="", 0, 'Birding Tally List'!I508)</f>
        <v>0</v>
      </c>
      <c r="F501" s="46">
        <f>IF('Birding Tally List'!J508="", 0, 'Birding Tally List'!J508)</f>
        <v>0</v>
      </c>
      <c r="G501" s="46">
        <f>IF('Birding Tally List'!K508="", 0, 'Birding Tally List'!K508)</f>
        <v>0</v>
      </c>
      <c r="H501" s="46">
        <f>IF('Birding Tally List'!L508="", 0, 'Birding Tally List'!L508)</f>
        <v>0</v>
      </c>
      <c r="I501" s="47">
        <f>IF('Birding Tally List'!M508="", 0, 'Birding Tally List'!M508)</f>
        <v>0</v>
      </c>
      <c r="J501" s="48">
        <f t="shared" si="156"/>
        <v>0</v>
      </c>
      <c r="L501" s="49" t="str">
        <f t="shared" si="157"/>
        <v/>
      </c>
      <c r="M501" s="48">
        <f t="shared" si="158"/>
        <v>0</v>
      </c>
      <c r="W501" s="52" t="str">
        <f t="shared" si="159"/>
        <v/>
      </c>
      <c r="X501" s="53" t="str">
        <f t="shared" si="174"/>
        <v/>
      </c>
      <c r="Z501" s="54">
        <f>RANK(M501,$M$3:$M$502,0)+COUNTIF($M$3:M501,M501)-1</f>
        <v>499</v>
      </c>
      <c r="AA501" s="44">
        <v>499</v>
      </c>
      <c r="AB501" s="44">
        <f t="shared" si="160"/>
        <v>499</v>
      </c>
      <c r="AC501" s="44" t="str">
        <f t="shared" si="161"/>
        <v/>
      </c>
      <c r="AD501" s="44"/>
      <c r="AE501" s="44" t="str">
        <f t="shared" si="162"/>
        <v/>
      </c>
      <c r="AF501" s="44" t="str">
        <f t="shared" si="163"/>
        <v/>
      </c>
      <c r="AH501" s="44" t="str">
        <f t="shared" si="166"/>
        <v/>
      </c>
      <c r="AJ501" s="44" t="str">
        <f>IF('Birding Tally List'!E508="", "", 'Birding Tally List'!E508)</f>
        <v/>
      </c>
      <c r="AV501" s="93" t="str">
        <f>IF('Birding Tally List'!F508="", "", 'Birding Tally List'!F508)</f>
        <v/>
      </c>
      <c r="AW501" s="93" t="str">
        <f t="shared" si="164"/>
        <v/>
      </c>
      <c r="AX501" s="119" t="str">
        <f t="shared" si="167"/>
        <v/>
      </c>
      <c r="AY501" s="120" t="str">
        <f t="shared" si="168"/>
        <v/>
      </c>
      <c r="AZ501" s="120" t="str">
        <f t="shared" si="169"/>
        <v/>
      </c>
      <c r="BA501" s="120" t="str">
        <f t="shared" si="170"/>
        <v/>
      </c>
      <c r="BB501" s="120" t="str">
        <f t="shared" si="171"/>
        <v/>
      </c>
      <c r="BC501" s="120" t="str">
        <f t="shared" si="172"/>
        <v/>
      </c>
      <c r="BD501" s="120" t="str">
        <f t="shared" si="173"/>
        <v/>
      </c>
      <c r="BE501" s="129" t="str">
        <f t="shared" si="165"/>
        <v/>
      </c>
      <c r="BF501" s="120"/>
      <c r="BG501" s="129" t="str">
        <f>IFERROR(RANK(BE501,$BE$3:$BE$502,0)+COUNTIF($BE$3:BE501,BE501)-1, "")</f>
        <v/>
      </c>
    </row>
    <row r="502" spans="1:59" x14ac:dyDescent="0.25">
      <c r="A502" s="71">
        <v>500</v>
      </c>
      <c r="B502" s="32" t="str">
        <f>IF('Birding Tally List'!D509="", "", 'Birding Tally List'!D509)</f>
        <v/>
      </c>
      <c r="C502" s="64">
        <f>IF('Birding Tally List'!G509="", 0, 'Birding Tally List'!G509)</f>
        <v>0</v>
      </c>
      <c r="D502" s="65">
        <f>IF('Birding Tally List'!H509="", 0, 'Birding Tally List'!H509)</f>
        <v>0</v>
      </c>
      <c r="E502" s="65">
        <f>IF('Birding Tally List'!I509="", 0, 'Birding Tally List'!I509)</f>
        <v>0</v>
      </c>
      <c r="F502" s="65">
        <f>IF('Birding Tally List'!J509="", 0, 'Birding Tally List'!J509)</f>
        <v>0</v>
      </c>
      <c r="G502" s="65">
        <f>IF('Birding Tally List'!K509="", 0, 'Birding Tally List'!K509)</f>
        <v>0</v>
      </c>
      <c r="H502" s="65">
        <f>IF('Birding Tally List'!L509="", 0, 'Birding Tally List'!L509)</f>
        <v>0</v>
      </c>
      <c r="I502" s="66">
        <f>IF('Birding Tally List'!M509="", 0, 'Birding Tally List'!M509)</f>
        <v>0</v>
      </c>
      <c r="J502" s="62">
        <f t="shared" si="156"/>
        <v>0</v>
      </c>
      <c r="L502" s="63" t="str">
        <f t="shared" si="157"/>
        <v/>
      </c>
      <c r="M502" s="62">
        <f t="shared" si="158"/>
        <v>0</v>
      </c>
      <c r="W502" s="72" t="str">
        <f t="shared" si="159"/>
        <v/>
      </c>
      <c r="X502" s="73" t="str">
        <f>IF(AND(W502="X", W503=""), 1, IF(AND(X503&gt;0, X503&lt;10), X503+1, ""))</f>
        <v/>
      </c>
      <c r="Z502" s="74">
        <f>RANK(M502,$M$3:$M$502,0)+COUNTIF($M$3:M502,M502)-1</f>
        <v>500</v>
      </c>
      <c r="AA502" s="71">
        <v>500</v>
      </c>
      <c r="AB502" s="71">
        <f t="shared" si="160"/>
        <v>500</v>
      </c>
      <c r="AC502" s="71" t="str">
        <f t="shared" si="161"/>
        <v/>
      </c>
      <c r="AD502" s="71"/>
      <c r="AE502" s="71" t="str">
        <f t="shared" si="162"/>
        <v/>
      </c>
      <c r="AF502" s="71" t="str">
        <f t="shared" si="163"/>
        <v/>
      </c>
      <c r="AH502" s="71" t="str">
        <f t="shared" si="166"/>
        <v/>
      </c>
      <c r="AJ502" s="71" t="str">
        <f>IF('Birding Tally List'!E509="", "", 'Birding Tally List'!E509)</f>
        <v/>
      </c>
      <c r="AV502" s="94" t="str">
        <f>IF('Birding Tally List'!F509="", "", 'Birding Tally List'!F509)</f>
        <v/>
      </c>
      <c r="AW502" s="94" t="str">
        <f t="shared" si="164"/>
        <v/>
      </c>
      <c r="AX502" s="121" t="str">
        <f t="shared" si="167"/>
        <v/>
      </c>
      <c r="AY502" s="122" t="str">
        <f t="shared" si="168"/>
        <v/>
      </c>
      <c r="AZ502" s="122" t="str">
        <f t="shared" si="169"/>
        <v/>
      </c>
      <c r="BA502" s="122" t="str">
        <f t="shared" si="170"/>
        <v/>
      </c>
      <c r="BB502" s="122" t="str">
        <f t="shared" si="171"/>
        <v/>
      </c>
      <c r="BC502" s="122" t="str">
        <f t="shared" si="172"/>
        <v/>
      </c>
      <c r="BD502" s="122" t="str">
        <f t="shared" si="173"/>
        <v/>
      </c>
      <c r="BE502" s="130" t="str">
        <f t="shared" si="165"/>
        <v/>
      </c>
      <c r="BF502" s="120"/>
      <c r="BG502" s="130" t="str">
        <f>IFERROR(RANK(BE502,$BE$3:$BE$502,0)+COUNTIF($BE$3:BE502,BE502)-1, "")</f>
        <v/>
      </c>
    </row>
    <row r="503" spans="1:59" x14ac:dyDescent="0.25">
      <c r="C503" s="63">
        <f>SUM(C3:C502)</f>
        <v>0</v>
      </c>
      <c r="D503" s="61">
        <f t="shared" ref="D503:I503" si="175">SUM(D3:D502)</f>
        <v>0</v>
      </c>
      <c r="E503" s="61">
        <f t="shared" si="175"/>
        <v>0</v>
      </c>
      <c r="F503" s="61">
        <f t="shared" si="175"/>
        <v>0</v>
      </c>
      <c r="G503" s="61">
        <f t="shared" si="175"/>
        <v>0</v>
      </c>
      <c r="H503" s="61">
        <f t="shared" si="175"/>
        <v>0</v>
      </c>
      <c r="I503" s="62">
        <f t="shared" si="175"/>
        <v>0</v>
      </c>
    </row>
  </sheetData>
  <sheetProtection algorithmName="SHA-512" hashValue="m2C+EmUwMIGcjABBdpt/cTT08WvM3huAeAJO/2dq3a2dy51SF6J+oSnHZgihPV11jX8vQnAi3FVft9WfXwD0ng==" saltValue="0ncNCqCe62BQ83s7MonzTg==" spinCount="100000" sheet="1" objects="1" scenarios="1"/>
  <pageMargins left="0.7" right="0.7" top="0.75" bottom="0.75" header="0.3" footer="0.3"/>
  <pageSetup paperSize="9" orientation="portrait"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A1:BD67"/>
  <sheetViews>
    <sheetView tabSelected="1" zoomScaleNormal="100" workbookViewId="0"/>
  </sheetViews>
  <sheetFormatPr defaultColWidth="0" defaultRowHeight="15" customHeight="1" zeroHeight="1" x14ac:dyDescent="0.25"/>
  <cols>
    <col min="1" max="46" width="2.85546875" style="13" customWidth="1"/>
    <col min="47" max="51" width="2.85546875" style="9" hidden="1" customWidth="1"/>
    <col min="52" max="52" width="8.5703125" style="9" hidden="1" customWidth="1"/>
    <col min="53" max="53" width="18.5703125" style="9" hidden="1" customWidth="1"/>
    <col min="54" max="16384" width="2.85546875" style="9" hidden="1"/>
  </cols>
  <sheetData>
    <row r="1" spans="1:56" ht="15" customHeight="1" x14ac:dyDescent="0.25">
      <c r="A1" s="102"/>
      <c r="B1" s="102"/>
      <c r="C1" s="102"/>
      <c r="D1" s="102"/>
      <c r="E1" s="102"/>
      <c r="F1" s="102"/>
      <c r="G1" s="102"/>
      <c r="H1" s="102"/>
      <c r="I1" s="102"/>
      <c r="J1" s="102"/>
      <c r="K1" s="102"/>
      <c r="L1" s="102"/>
      <c r="M1" s="102"/>
      <c r="N1" s="102"/>
      <c r="O1" s="102"/>
      <c r="P1" s="102"/>
      <c r="Q1" s="102"/>
      <c r="R1" s="102"/>
      <c r="S1" s="102"/>
      <c r="T1" s="102"/>
      <c r="U1" s="102"/>
      <c r="V1" s="102"/>
      <c r="W1" s="102"/>
      <c r="X1" s="102"/>
      <c r="Y1" s="102"/>
      <c r="Z1" s="102"/>
      <c r="AA1" s="102"/>
      <c r="AB1" s="102"/>
      <c r="AC1" s="102"/>
      <c r="AD1" s="102"/>
      <c r="AE1" s="102"/>
      <c r="AF1" s="102"/>
      <c r="AG1" s="102"/>
      <c r="AH1" s="102"/>
      <c r="AI1" s="102"/>
      <c r="AJ1" s="102"/>
      <c r="AK1" s="102"/>
      <c r="AL1" s="102"/>
      <c r="AM1" s="102"/>
      <c r="AN1" s="102"/>
      <c r="AO1" s="102"/>
      <c r="AP1" s="102"/>
      <c r="AQ1" s="102"/>
      <c r="AR1" s="102"/>
      <c r="AS1" s="102"/>
      <c r="AT1" s="102"/>
    </row>
    <row r="2" spans="1:56" ht="15" customHeight="1" x14ac:dyDescent="0.25">
      <c r="A2" s="102"/>
      <c r="B2" s="528" t="s">
        <v>113</v>
      </c>
      <c r="C2" s="529"/>
      <c r="D2" s="529"/>
      <c r="E2" s="529"/>
      <c r="F2" s="529"/>
      <c r="G2" s="529"/>
      <c r="H2" s="529"/>
      <c r="I2" s="529"/>
      <c r="J2" s="529"/>
      <c r="K2" s="529"/>
      <c r="L2" s="529"/>
      <c r="M2" s="529"/>
      <c r="N2" s="529"/>
      <c r="O2" s="529"/>
      <c r="P2" s="529"/>
      <c r="Q2" s="529"/>
      <c r="R2" s="529"/>
      <c r="S2" s="529"/>
      <c r="T2" s="529"/>
      <c r="U2" s="529"/>
      <c r="V2" s="529"/>
      <c r="W2" s="529"/>
      <c r="X2" s="529"/>
      <c r="Y2" s="529"/>
      <c r="Z2" s="529"/>
      <c r="AA2" s="529"/>
      <c r="AB2" s="529"/>
      <c r="AC2" s="529"/>
      <c r="AD2" s="529"/>
      <c r="AE2" s="529"/>
      <c r="AF2" s="529"/>
      <c r="AG2" s="529"/>
      <c r="AH2" s="529"/>
      <c r="AI2" s="529"/>
      <c r="AJ2" s="529"/>
      <c r="AK2" s="529"/>
      <c r="AL2" s="529"/>
      <c r="AM2" s="529"/>
      <c r="AN2" s="529"/>
      <c r="AO2" s="529"/>
      <c r="AP2" s="529"/>
      <c r="AQ2" s="529"/>
      <c r="AR2" s="529"/>
      <c r="AS2" s="530"/>
      <c r="AT2" s="102"/>
    </row>
    <row r="3" spans="1:56" ht="15" customHeight="1" x14ac:dyDescent="0.25">
      <c r="A3" s="102"/>
      <c r="B3" s="531"/>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532"/>
      <c r="AJ3" s="532"/>
      <c r="AK3" s="532"/>
      <c r="AL3" s="532"/>
      <c r="AM3" s="532"/>
      <c r="AN3" s="532"/>
      <c r="AO3" s="532"/>
      <c r="AP3" s="532"/>
      <c r="AQ3" s="532"/>
      <c r="AR3" s="532"/>
      <c r="AS3" s="533"/>
      <c r="AT3" s="102"/>
    </row>
    <row r="4" spans="1:56" ht="15" customHeight="1" x14ac:dyDescent="0.25">
      <c r="A4" s="102"/>
      <c r="B4" s="102"/>
      <c r="C4" s="102"/>
      <c r="D4" s="102"/>
      <c r="E4" s="102"/>
      <c r="F4" s="102"/>
      <c r="G4" s="102"/>
      <c r="H4" s="102"/>
      <c r="I4" s="102"/>
      <c r="J4" s="102"/>
      <c r="K4" s="102"/>
      <c r="L4" s="102"/>
      <c r="M4" s="102"/>
      <c r="N4" s="102"/>
      <c r="O4" s="102"/>
      <c r="P4" s="102"/>
      <c r="Q4" s="102"/>
      <c r="R4" s="102"/>
      <c r="S4" s="102"/>
      <c r="T4" s="102"/>
      <c r="U4" s="102"/>
      <c r="V4" s="102"/>
      <c r="W4" s="102"/>
      <c r="X4" s="102"/>
      <c r="Y4" s="102"/>
      <c r="Z4" s="102"/>
      <c r="AA4" s="102"/>
      <c r="AB4" s="102"/>
      <c r="AC4" s="102"/>
      <c r="AD4" s="102"/>
      <c r="AE4" s="102"/>
      <c r="AF4" s="102"/>
      <c r="AG4" s="102"/>
      <c r="AH4" s="102"/>
      <c r="AI4" s="102"/>
      <c r="AJ4" s="102"/>
      <c r="AK4" s="102"/>
      <c r="AL4" s="102"/>
      <c r="AM4" s="102"/>
      <c r="AN4" s="102"/>
      <c r="AO4" s="102"/>
      <c r="AP4" s="102"/>
      <c r="AQ4" s="102"/>
      <c r="AR4" s="102"/>
      <c r="AS4" s="102"/>
      <c r="AT4" s="102"/>
    </row>
    <row r="5" spans="1:56" ht="15" customHeight="1" x14ac:dyDescent="0.25">
      <c r="A5" s="102"/>
      <c r="B5" s="522" t="s">
        <v>101</v>
      </c>
      <c r="C5" s="523"/>
      <c r="D5" s="523"/>
      <c r="E5" s="523"/>
      <c r="F5" s="523"/>
      <c r="G5" s="523"/>
      <c r="H5" s="523"/>
      <c r="I5" s="523"/>
      <c r="J5" s="523"/>
      <c r="K5" s="523"/>
      <c r="L5" s="523"/>
      <c r="M5" s="523"/>
      <c r="N5" s="523"/>
      <c r="O5" s="523"/>
      <c r="P5" s="523"/>
      <c r="Q5" s="523"/>
      <c r="R5" s="523"/>
      <c r="S5" s="523"/>
      <c r="T5" s="523"/>
      <c r="U5" s="523"/>
      <c r="V5" s="523"/>
      <c r="W5" s="523"/>
      <c r="X5" s="523"/>
      <c r="Y5" s="523"/>
      <c r="Z5" s="523"/>
      <c r="AA5" s="523"/>
      <c r="AB5" s="523"/>
      <c r="AC5" s="523"/>
      <c r="AD5" s="523"/>
      <c r="AE5" s="523"/>
      <c r="AF5" s="523"/>
      <c r="AG5" s="523"/>
      <c r="AH5" s="523"/>
      <c r="AI5" s="523"/>
      <c r="AJ5" s="523"/>
      <c r="AK5" s="523"/>
      <c r="AL5" s="523"/>
      <c r="AM5" s="523"/>
      <c r="AN5" s="523"/>
      <c r="AO5" s="523"/>
      <c r="AP5" s="523"/>
      <c r="AQ5" s="523"/>
      <c r="AR5" s="523"/>
      <c r="AS5" s="524"/>
      <c r="AT5" s="102"/>
    </row>
    <row r="6" spans="1:56" ht="15" customHeight="1" x14ac:dyDescent="0.25">
      <c r="A6" s="102"/>
      <c r="B6" s="102"/>
      <c r="C6" s="102"/>
      <c r="D6" s="102"/>
      <c r="E6" s="102"/>
      <c r="F6" s="102"/>
      <c r="G6" s="102"/>
      <c r="H6" s="102"/>
      <c r="I6" s="102"/>
      <c r="J6" s="102"/>
      <c r="K6" s="102"/>
      <c r="L6" s="102"/>
      <c r="M6" s="102"/>
      <c r="N6" s="102"/>
      <c r="O6" s="102"/>
      <c r="P6" s="102"/>
      <c r="Q6" s="102"/>
      <c r="R6" s="102"/>
      <c r="S6" s="102"/>
      <c r="T6" s="102"/>
      <c r="U6" s="102"/>
      <c r="V6" s="102"/>
      <c r="W6" s="102"/>
      <c r="X6" s="102"/>
      <c r="Y6" s="102"/>
      <c r="Z6" s="102"/>
      <c r="AA6" s="102"/>
      <c r="AB6" s="102"/>
      <c r="AC6" s="102"/>
      <c r="AD6" s="102"/>
      <c r="AE6" s="102"/>
      <c r="AF6" s="102"/>
      <c r="AG6" s="102"/>
      <c r="AH6" s="102"/>
      <c r="AI6" s="102"/>
      <c r="AJ6" s="102"/>
      <c r="AK6" s="102"/>
      <c r="AL6" s="102"/>
      <c r="AM6" s="102"/>
      <c r="AN6" s="102"/>
      <c r="AO6" s="102"/>
      <c r="AP6" s="102"/>
      <c r="AQ6" s="102"/>
      <c r="AR6" s="102"/>
      <c r="AS6" s="102"/>
      <c r="AT6" s="102"/>
    </row>
    <row r="7" spans="1:56" ht="15" customHeight="1" x14ac:dyDescent="0.25">
      <c r="A7" s="102"/>
      <c r="B7" s="525" t="s">
        <v>102</v>
      </c>
      <c r="C7" s="526"/>
      <c r="D7" s="526"/>
      <c r="E7" s="526"/>
      <c r="F7" s="526"/>
      <c r="G7" s="527"/>
      <c r="H7" s="175" t="s">
        <v>127</v>
      </c>
      <c r="I7" s="176"/>
      <c r="J7" s="176"/>
      <c r="K7" s="176"/>
      <c r="L7" s="176"/>
      <c r="M7" s="176"/>
      <c r="N7" s="176"/>
      <c r="O7" s="176"/>
      <c r="P7" s="176"/>
      <c r="Q7" s="176"/>
      <c r="R7" s="176"/>
      <c r="S7" s="176"/>
      <c r="T7" s="176"/>
      <c r="U7" s="176"/>
      <c r="V7" s="176"/>
      <c r="W7" s="176"/>
      <c r="X7" s="176"/>
      <c r="Y7" s="176"/>
      <c r="Z7" s="176"/>
      <c r="AA7" s="176"/>
      <c r="AB7" s="176"/>
      <c r="AC7" s="176"/>
      <c r="AD7" s="176"/>
      <c r="AE7" s="176"/>
      <c r="AF7" s="176"/>
      <c r="AG7" s="176"/>
      <c r="AH7" s="176"/>
      <c r="AI7" s="176"/>
      <c r="AJ7" s="176"/>
      <c r="AK7" s="176"/>
      <c r="AL7" s="176"/>
      <c r="AM7" s="176"/>
      <c r="AN7" s="176"/>
      <c r="AO7" s="176"/>
      <c r="AP7" s="176"/>
      <c r="AQ7" s="176"/>
      <c r="AR7" s="176"/>
      <c r="AS7" s="177"/>
      <c r="AT7" s="102"/>
      <c r="BA7" s="110">
        <f t="shared" ref="BA7:BA13" si="0">G22</f>
        <v>0</v>
      </c>
      <c r="BC7" s="33">
        <f>RANK(BA7,$BA$7:$BA$13,1)+COUNTIF($BA$7:BA7,BA7)-1</f>
        <v>1</v>
      </c>
      <c r="BD7" s="35" t="str">
        <f t="shared" ref="BD7:BD13" si="1">IF(G22="", "", BC7)</f>
        <v/>
      </c>
    </row>
    <row r="8" spans="1:56" ht="15" customHeight="1" x14ac:dyDescent="0.25">
      <c r="A8" s="102"/>
      <c r="B8" s="522" t="s">
        <v>103</v>
      </c>
      <c r="C8" s="523"/>
      <c r="D8" s="523"/>
      <c r="E8" s="523"/>
      <c r="F8" s="523"/>
      <c r="G8" s="524"/>
      <c r="H8" s="175" t="s">
        <v>128</v>
      </c>
      <c r="I8" s="176"/>
      <c r="J8" s="176"/>
      <c r="K8" s="176"/>
      <c r="L8" s="176"/>
      <c r="M8" s="176"/>
      <c r="N8" s="176"/>
      <c r="O8" s="176"/>
      <c r="P8" s="176"/>
      <c r="Q8" s="176"/>
      <c r="R8" s="176"/>
      <c r="S8" s="176"/>
      <c r="T8" s="176"/>
      <c r="U8" s="176"/>
      <c r="V8" s="176"/>
      <c r="W8" s="176"/>
      <c r="X8" s="176"/>
      <c r="Y8" s="176"/>
      <c r="Z8" s="176"/>
      <c r="AA8" s="176"/>
      <c r="AB8" s="176"/>
      <c r="AC8" s="176"/>
      <c r="AD8" s="176"/>
      <c r="AE8" s="176"/>
      <c r="AF8" s="176"/>
      <c r="AG8" s="176"/>
      <c r="AH8" s="176"/>
      <c r="AI8" s="176"/>
      <c r="AJ8" s="176"/>
      <c r="AK8" s="176"/>
      <c r="AL8" s="176"/>
      <c r="AM8" s="176"/>
      <c r="AN8" s="176"/>
      <c r="AO8" s="176"/>
      <c r="AP8" s="176"/>
      <c r="AQ8" s="176"/>
      <c r="AR8" s="176"/>
      <c r="AS8" s="177"/>
      <c r="AT8" s="102"/>
      <c r="BA8" s="111">
        <f t="shared" si="0"/>
        <v>0</v>
      </c>
      <c r="BC8" s="45">
        <f>RANK(BA8,$BA$7:$BA$13,1)+COUNTIF($BA$7:BA8,BA8)-1</f>
        <v>2</v>
      </c>
      <c r="BD8" s="47" t="str">
        <f t="shared" si="1"/>
        <v/>
      </c>
    </row>
    <row r="9" spans="1:56" ht="15" customHeight="1" x14ac:dyDescent="0.25">
      <c r="A9" s="102"/>
      <c r="B9" s="175" t="s">
        <v>104</v>
      </c>
      <c r="C9" s="176"/>
      <c r="D9" s="176"/>
      <c r="E9" s="176"/>
      <c r="F9" s="176"/>
      <c r="G9" s="176"/>
      <c r="H9" s="176"/>
      <c r="I9" s="176"/>
      <c r="J9" s="176"/>
      <c r="K9" s="176"/>
      <c r="L9" s="176"/>
      <c r="M9" s="176"/>
      <c r="N9" s="176"/>
      <c r="O9" s="176"/>
      <c r="P9" s="176"/>
      <c r="Q9" s="176"/>
      <c r="R9" s="176"/>
      <c r="S9" s="176"/>
      <c r="T9" s="176"/>
      <c r="U9" s="176"/>
      <c r="V9" s="176"/>
      <c r="W9" s="176"/>
      <c r="X9" s="176"/>
      <c r="Y9" s="176"/>
      <c r="Z9" s="176"/>
      <c r="AA9" s="176"/>
      <c r="AB9" s="176"/>
      <c r="AC9" s="176"/>
      <c r="AD9" s="176"/>
      <c r="AE9" s="176"/>
      <c r="AF9" s="176"/>
      <c r="AG9" s="176"/>
      <c r="AH9" s="176"/>
      <c r="AI9" s="176"/>
      <c r="AJ9" s="176"/>
      <c r="AK9" s="176"/>
      <c r="AL9" s="176"/>
      <c r="AM9" s="176"/>
      <c r="AN9" s="176"/>
      <c r="AO9" s="176"/>
      <c r="AP9" s="176"/>
      <c r="AQ9" s="176"/>
      <c r="AR9" s="176"/>
      <c r="AS9" s="177"/>
      <c r="AT9" s="102"/>
      <c r="BA9" s="111">
        <f t="shared" si="0"/>
        <v>0</v>
      </c>
      <c r="BC9" s="45">
        <f>RANK(BA9,$BA$7:$BA$13,1)+COUNTIF($BA$7:BA9,BA9)-1</f>
        <v>3</v>
      </c>
      <c r="BD9" s="47" t="str">
        <f t="shared" si="1"/>
        <v/>
      </c>
    </row>
    <row r="10" spans="1:56" ht="15" customHeight="1" x14ac:dyDescent="0.25">
      <c r="A10" s="102"/>
      <c r="B10" s="175" t="s">
        <v>105</v>
      </c>
      <c r="C10" s="176"/>
      <c r="D10" s="176"/>
      <c r="E10" s="176"/>
      <c r="F10" s="176"/>
      <c r="G10" s="176"/>
      <c r="H10" s="176"/>
      <c r="I10" s="176"/>
      <c r="J10" s="176"/>
      <c r="K10" s="176"/>
      <c r="L10" s="176"/>
      <c r="M10" s="176"/>
      <c r="N10" s="176"/>
      <c r="O10" s="176"/>
      <c r="P10" s="176"/>
      <c r="Q10" s="176"/>
      <c r="R10" s="176"/>
      <c r="S10" s="176"/>
      <c r="T10" s="176"/>
      <c r="U10" s="176"/>
      <c r="V10" s="176"/>
      <c r="W10" s="176"/>
      <c r="X10" s="176"/>
      <c r="Y10" s="176"/>
      <c r="Z10" s="176"/>
      <c r="AA10" s="176"/>
      <c r="AB10" s="176"/>
      <c r="AC10" s="176"/>
      <c r="AD10" s="176"/>
      <c r="AE10" s="176"/>
      <c r="AF10" s="176"/>
      <c r="AG10" s="176"/>
      <c r="AH10" s="176"/>
      <c r="AI10" s="176"/>
      <c r="AJ10" s="176"/>
      <c r="AK10" s="176"/>
      <c r="AL10" s="176"/>
      <c r="AM10" s="176"/>
      <c r="AN10" s="176"/>
      <c r="AO10" s="176"/>
      <c r="AP10" s="176"/>
      <c r="AQ10" s="176"/>
      <c r="AR10" s="176"/>
      <c r="AS10" s="177"/>
      <c r="AT10" s="102"/>
      <c r="BA10" s="111">
        <f t="shared" si="0"/>
        <v>0</v>
      </c>
      <c r="BC10" s="45">
        <f>RANK(BA10,$BA$7:$BA$13,1)+COUNTIF($BA$7:BA10,BA10)-1</f>
        <v>4</v>
      </c>
      <c r="BD10" s="47" t="str">
        <f t="shared" si="1"/>
        <v/>
      </c>
    </row>
    <row r="11" spans="1:56" ht="15" customHeight="1" x14ac:dyDescent="0.25">
      <c r="A11" s="102"/>
      <c r="B11" s="175" t="s">
        <v>106</v>
      </c>
      <c r="C11" s="176"/>
      <c r="D11" s="176"/>
      <c r="E11" s="176"/>
      <c r="F11" s="176"/>
      <c r="G11" s="176"/>
      <c r="H11" s="176"/>
      <c r="I11" s="176"/>
      <c r="J11" s="176"/>
      <c r="K11" s="176"/>
      <c r="L11" s="176"/>
      <c r="M11" s="176"/>
      <c r="N11" s="176"/>
      <c r="O11" s="176"/>
      <c r="P11" s="176"/>
      <c r="Q11" s="176"/>
      <c r="R11" s="176"/>
      <c r="S11" s="176"/>
      <c r="T11" s="176"/>
      <c r="U11" s="176"/>
      <c r="V11" s="176"/>
      <c r="W11" s="176"/>
      <c r="X11" s="176"/>
      <c r="Y11" s="176"/>
      <c r="Z11" s="176"/>
      <c r="AA11" s="176"/>
      <c r="AB11" s="176"/>
      <c r="AC11" s="176"/>
      <c r="AD11" s="176"/>
      <c r="AE11" s="176"/>
      <c r="AF11" s="176"/>
      <c r="AG11" s="176"/>
      <c r="AH11" s="176"/>
      <c r="AI11" s="176"/>
      <c r="AJ11" s="176"/>
      <c r="AK11" s="176"/>
      <c r="AL11" s="176"/>
      <c r="AM11" s="176"/>
      <c r="AN11" s="176"/>
      <c r="AO11" s="176"/>
      <c r="AP11" s="176"/>
      <c r="AQ11" s="176"/>
      <c r="AR11" s="176"/>
      <c r="AS11" s="177"/>
      <c r="AT11" s="102"/>
      <c r="BA11" s="111">
        <f t="shared" si="0"/>
        <v>0</v>
      </c>
      <c r="BC11" s="45">
        <f>RANK(BA11,$BA$7:$BA$13,1)+COUNTIF($BA$7:BA11,BA11)-1</f>
        <v>5</v>
      </c>
      <c r="BD11" s="47" t="str">
        <f t="shared" si="1"/>
        <v/>
      </c>
    </row>
    <row r="12" spans="1:56" ht="15" customHeight="1" x14ac:dyDescent="0.25">
      <c r="A12" s="102"/>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BA12" s="111">
        <f t="shared" si="0"/>
        <v>0</v>
      </c>
      <c r="BC12" s="45">
        <f>RANK(BA12,$BA$7:$BA$13,1)+COUNTIF($BA$7:BA12,BA12)-1</f>
        <v>6</v>
      </c>
      <c r="BD12" s="47" t="str">
        <f t="shared" si="1"/>
        <v/>
      </c>
    </row>
    <row r="13" spans="1:56" ht="15" customHeight="1" x14ac:dyDescent="0.25">
      <c r="A13" s="102"/>
      <c r="B13" s="102"/>
      <c r="C13" s="102"/>
      <c r="D13" s="102"/>
      <c r="E13" s="102"/>
      <c r="F13" s="102"/>
      <c r="G13" s="102"/>
      <c r="H13" s="102"/>
      <c r="I13" s="102"/>
      <c r="J13" s="102"/>
      <c r="K13" s="102"/>
      <c r="L13" s="102"/>
      <c r="M13" s="102"/>
      <c r="N13" s="102"/>
      <c r="O13" s="102"/>
      <c r="P13" s="102"/>
      <c r="Q13" s="102"/>
      <c r="R13" s="102"/>
      <c r="S13" s="102"/>
      <c r="T13" s="102"/>
      <c r="U13" s="102"/>
      <c r="V13" s="102"/>
      <c r="W13" s="102"/>
      <c r="X13" s="102"/>
      <c r="Y13" s="102"/>
      <c r="Z13" s="102"/>
      <c r="AA13" s="102"/>
      <c r="AB13" s="102"/>
      <c r="AC13" s="102"/>
      <c r="AD13" s="102"/>
      <c r="AE13" s="102"/>
      <c r="AF13" s="102"/>
      <c r="AG13" s="102"/>
      <c r="AH13" s="102"/>
      <c r="AI13" s="102"/>
      <c r="AJ13" s="102"/>
      <c r="AK13" s="102"/>
      <c r="AL13" s="102"/>
      <c r="AM13" s="102"/>
      <c r="AN13" s="102"/>
      <c r="AO13" s="102"/>
      <c r="AP13" s="102"/>
      <c r="AQ13" s="102"/>
      <c r="AR13" s="102"/>
      <c r="AS13" s="102"/>
      <c r="AT13" s="102"/>
      <c r="BA13" s="109">
        <f t="shared" si="0"/>
        <v>0</v>
      </c>
      <c r="BC13" s="64">
        <f>RANK(BA13,$BA$7:$BA$13,1)+COUNTIF($BA$7:BA13,BA13)-1</f>
        <v>7</v>
      </c>
      <c r="BD13" s="66" t="str">
        <f t="shared" si="1"/>
        <v/>
      </c>
    </row>
    <row r="14" spans="1:56" ht="15" customHeight="1" x14ac:dyDescent="0.25">
      <c r="A14" s="102"/>
      <c r="B14" s="522" t="s">
        <v>107</v>
      </c>
      <c r="C14" s="523"/>
      <c r="D14" s="523"/>
      <c r="E14" s="523"/>
      <c r="F14" s="523"/>
      <c r="G14" s="523"/>
      <c r="H14" s="523"/>
      <c r="I14" s="523"/>
      <c r="J14" s="523"/>
      <c r="K14" s="523"/>
      <c r="L14" s="523"/>
      <c r="M14" s="523"/>
      <c r="N14" s="523"/>
      <c r="O14" s="523"/>
      <c r="P14" s="523"/>
      <c r="Q14" s="523"/>
      <c r="R14" s="523"/>
      <c r="S14" s="523"/>
      <c r="T14" s="523"/>
      <c r="U14" s="523"/>
      <c r="V14" s="523"/>
      <c r="W14" s="523"/>
      <c r="X14" s="523"/>
      <c r="Y14" s="523"/>
      <c r="Z14" s="523"/>
      <c r="AA14" s="523"/>
      <c r="AB14" s="523"/>
      <c r="AC14" s="523"/>
      <c r="AD14" s="523"/>
      <c r="AE14" s="523"/>
      <c r="AF14" s="523"/>
      <c r="AG14" s="523"/>
      <c r="AH14" s="523"/>
      <c r="AI14" s="523"/>
      <c r="AJ14" s="523"/>
      <c r="AK14" s="523"/>
      <c r="AL14" s="523"/>
      <c r="AM14" s="523"/>
      <c r="AN14" s="523"/>
      <c r="AO14" s="523"/>
      <c r="AP14" s="523"/>
      <c r="AQ14" s="523"/>
      <c r="AR14" s="523"/>
      <c r="AS14" s="524"/>
      <c r="AT14" s="102"/>
    </row>
    <row r="15" spans="1:56" ht="15" customHeight="1" x14ac:dyDescent="0.25">
      <c r="A15" s="102"/>
      <c r="B15" s="102"/>
      <c r="C15" s="102"/>
      <c r="D15" s="102"/>
      <c r="E15" s="102"/>
      <c r="F15" s="102"/>
      <c r="G15" s="102"/>
      <c r="H15" s="102"/>
      <c r="I15" s="102"/>
      <c r="J15" s="102"/>
      <c r="K15" s="102"/>
      <c r="L15" s="102"/>
      <c r="M15" s="102"/>
      <c r="N15" s="102"/>
      <c r="O15" s="102"/>
      <c r="P15" s="102"/>
      <c r="Q15" s="102"/>
      <c r="R15" s="102"/>
      <c r="S15" s="102"/>
      <c r="T15" s="102"/>
      <c r="U15" s="102"/>
      <c r="V15" s="102"/>
      <c r="W15" s="102"/>
      <c r="X15" s="102"/>
      <c r="Y15" s="102"/>
      <c r="Z15" s="102"/>
      <c r="AA15" s="102"/>
      <c r="AB15" s="102"/>
      <c r="AC15" s="102"/>
      <c r="AD15" s="102"/>
      <c r="AE15" s="102"/>
      <c r="AF15" s="102"/>
      <c r="AG15" s="102"/>
      <c r="AH15" s="102"/>
      <c r="AI15" s="102"/>
      <c r="AJ15" s="102"/>
      <c r="AK15" s="102"/>
      <c r="AL15" s="102"/>
      <c r="AM15" s="102"/>
      <c r="AN15" s="102"/>
      <c r="AO15" s="102"/>
      <c r="AP15" s="102"/>
      <c r="AQ15" s="102"/>
      <c r="AR15" s="102"/>
      <c r="AS15" s="102"/>
      <c r="AT15" s="102"/>
      <c r="AZ15" s="33">
        <f>MIN($BD$7:$BD$13)</f>
        <v>0</v>
      </c>
      <c r="BA15" s="107" t="e">
        <f>INDEX($BA$7:$BA$13, MATCH(AZ15, $BD$7:$BD$13, 0))</f>
        <v>#N/A</v>
      </c>
    </row>
    <row r="16" spans="1:56" ht="15" customHeight="1" x14ac:dyDescent="0.25">
      <c r="A16" s="102"/>
      <c r="B16" s="102"/>
      <c r="C16" s="102"/>
      <c r="D16" s="102"/>
      <c r="E16" s="102"/>
      <c r="F16" s="102"/>
      <c r="G16" s="102"/>
      <c r="H16" s="102"/>
      <c r="I16" s="102"/>
      <c r="J16" s="102"/>
      <c r="K16" s="102"/>
      <c r="L16" s="102"/>
      <c r="M16" s="102"/>
      <c r="N16" s="102"/>
      <c r="O16" s="102"/>
      <c r="P16" s="194" t="s">
        <v>79</v>
      </c>
      <c r="Q16" s="195"/>
      <c r="R16" s="195"/>
      <c r="S16" s="195"/>
      <c r="T16" s="195"/>
      <c r="U16" s="195"/>
      <c r="V16" s="195"/>
      <c r="W16" s="195"/>
      <c r="X16" s="195"/>
      <c r="Y16" s="195"/>
      <c r="Z16" s="195"/>
      <c r="AA16" s="195"/>
      <c r="AB16" s="195"/>
      <c r="AC16" s="195"/>
      <c r="AD16" s="195"/>
      <c r="AE16" s="195"/>
      <c r="AF16" s="195"/>
      <c r="AG16" s="195"/>
      <c r="AH16" s="195"/>
      <c r="AI16" s="195"/>
      <c r="AJ16" s="195"/>
      <c r="AK16" s="195"/>
      <c r="AL16" s="195"/>
      <c r="AM16" s="195"/>
      <c r="AN16" s="195"/>
      <c r="AO16" s="195"/>
      <c r="AP16" s="195"/>
      <c r="AQ16" s="195"/>
      <c r="AR16" s="195"/>
      <c r="AS16" s="196"/>
      <c r="AT16" s="102"/>
      <c r="AZ16" s="64">
        <f>MAX($BD$7:$BD$13)</f>
        <v>0</v>
      </c>
      <c r="BA16" s="108" t="e">
        <f>INDEX(BA7:BA13, MATCH(AZ16, $BD$7:$BD$13, 0))</f>
        <v>#N/A</v>
      </c>
    </row>
    <row r="17" spans="1:53" ht="15" customHeight="1" x14ac:dyDescent="0.25">
      <c r="A17" s="102"/>
      <c r="B17" s="473" t="s">
        <v>91</v>
      </c>
      <c r="C17" s="474"/>
      <c r="D17" s="474"/>
      <c r="E17" s="474"/>
      <c r="F17" s="475"/>
      <c r="G17" s="169"/>
      <c r="H17" s="170"/>
      <c r="I17" s="170"/>
      <c r="J17" s="170"/>
      <c r="K17" s="170"/>
      <c r="L17" s="170"/>
      <c r="M17" s="170"/>
      <c r="N17" s="171"/>
      <c r="O17" s="102"/>
      <c r="P17" s="197"/>
      <c r="Q17" s="198"/>
      <c r="R17" s="198"/>
      <c r="S17" s="198"/>
      <c r="T17" s="198"/>
      <c r="U17" s="198"/>
      <c r="V17" s="198"/>
      <c r="W17" s="198"/>
      <c r="X17" s="198"/>
      <c r="Y17" s="198"/>
      <c r="Z17" s="198"/>
      <c r="AA17" s="198"/>
      <c r="AB17" s="198"/>
      <c r="AC17" s="198"/>
      <c r="AD17" s="198"/>
      <c r="AE17" s="198"/>
      <c r="AF17" s="198"/>
      <c r="AG17" s="198"/>
      <c r="AH17" s="198"/>
      <c r="AI17" s="198"/>
      <c r="AJ17" s="198"/>
      <c r="AK17" s="198"/>
      <c r="AL17" s="198"/>
      <c r="AM17" s="198"/>
      <c r="AN17" s="198"/>
      <c r="AO17" s="198"/>
      <c r="AP17" s="198"/>
      <c r="AQ17" s="198"/>
      <c r="AR17" s="198"/>
      <c r="AS17" s="199"/>
      <c r="AT17" s="102"/>
    </row>
    <row r="18" spans="1:53" ht="15" customHeight="1" x14ac:dyDescent="0.25">
      <c r="A18" s="102"/>
      <c r="B18" s="8"/>
      <c r="C18" s="8"/>
      <c r="D18" s="8"/>
      <c r="E18" s="8"/>
      <c r="F18" s="8"/>
      <c r="G18" s="8"/>
      <c r="H18" s="8"/>
      <c r="I18" s="8"/>
      <c r="J18" s="8"/>
      <c r="K18" s="8"/>
      <c r="L18" s="8"/>
      <c r="M18" s="8"/>
      <c r="N18" s="8"/>
      <c r="O18" s="102"/>
      <c r="P18" s="197"/>
      <c r="Q18" s="198"/>
      <c r="R18" s="198"/>
      <c r="S18" s="198"/>
      <c r="T18" s="198"/>
      <c r="U18" s="198"/>
      <c r="V18" s="198"/>
      <c r="W18" s="198"/>
      <c r="X18" s="198"/>
      <c r="Y18" s="198"/>
      <c r="Z18" s="198"/>
      <c r="AA18" s="198"/>
      <c r="AB18" s="198"/>
      <c r="AC18" s="198"/>
      <c r="AD18" s="198"/>
      <c r="AE18" s="198"/>
      <c r="AF18" s="198"/>
      <c r="AG18" s="198"/>
      <c r="AH18" s="198"/>
      <c r="AI18" s="198"/>
      <c r="AJ18" s="198"/>
      <c r="AK18" s="198"/>
      <c r="AL18" s="198"/>
      <c r="AM18" s="198"/>
      <c r="AN18" s="198"/>
      <c r="AO18" s="198"/>
      <c r="AP18" s="198"/>
      <c r="AQ18" s="198"/>
      <c r="AR18" s="198"/>
      <c r="AS18" s="199"/>
      <c r="AT18" s="102"/>
      <c r="BA18" s="92" t="e">
        <f>TEXT(BA15, "dd mmmm yyyy")</f>
        <v>#N/A</v>
      </c>
    </row>
    <row r="19" spans="1:53" ht="15" customHeight="1" x14ac:dyDescent="0.25">
      <c r="A19" s="102"/>
      <c r="B19" s="473" t="s">
        <v>92</v>
      </c>
      <c r="C19" s="474"/>
      <c r="D19" s="474"/>
      <c r="E19" s="474"/>
      <c r="F19" s="475"/>
      <c r="G19" s="169"/>
      <c r="H19" s="170"/>
      <c r="I19" s="170"/>
      <c r="J19" s="170"/>
      <c r="K19" s="170"/>
      <c r="L19" s="170"/>
      <c r="M19" s="170"/>
      <c r="N19" s="171"/>
      <c r="O19" s="102"/>
      <c r="P19" s="200"/>
      <c r="Q19" s="201"/>
      <c r="R19" s="201"/>
      <c r="S19" s="201"/>
      <c r="T19" s="201"/>
      <c r="U19" s="201"/>
      <c r="V19" s="201"/>
      <c r="W19" s="201"/>
      <c r="X19" s="201"/>
      <c r="Y19" s="201"/>
      <c r="Z19" s="201"/>
      <c r="AA19" s="201"/>
      <c r="AB19" s="201"/>
      <c r="AC19" s="201"/>
      <c r="AD19" s="201"/>
      <c r="AE19" s="201"/>
      <c r="AF19" s="201"/>
      <c r="AG19" s="201"/>
      <c r="AH19" s="201"/>
      <c r="AI19" s="201"/>
      <c r="AJ19" s="201"/>
      <c r="AK19" s="201"/>
      <c r="AL19" s="201"/>
      <c r="AM19" s="201"/>
      <c r="AN19" s="201"/>
      <c r="AO19" s="201"/>
      <c r="AP19" s="201"/>
      <c r="AQ19" s="201"/>
      <c r="AR19" s="201"/>
      <c r="AS19" s="202"/>
      <c r="AT19" s="102"/>
      <c r="BA19" s="94" t="e">
        <f>TEXT(BA16, "dd mmmm yyyy")</f>
        <v>#N/A</v>
      </c>
    </row>
    <row r="20" spans="1:53" ht="15" customHeight="1" x14ac:dyDescent="0.25">
      <c r="A20" s="102"/>
      <c r="B20" s="102"/>
      <c r="C20" s="102"/>
      <c r="D20" s="102"/>
      <c r="E20" s="102"/>
      <c r="F20" s="102"/>
      <c r="G20" s="102"/>
      <c r="H20" s="102"/>
      <c r="I20" s="102"/>
      <c r="J20" s="102"/>
      <c r="K20" s="102"/>
      <c r="L20" s="102"/>
      <c r="M20" s="102"/>
      <c r="N20" s="102"/>
      <c r="O20" s="102"/>
      <c r="P20" s="102"/>
      <c r="Q20" s="102"/>
      <c r="R20" s="102"/>
      <c r="S20" s="102"/>
      <c r="T20" s="102"/>
      <c r="U20" s="102"/>
      <c r="V20" s="102"/>
      <c r="W20" s="102"/>
      <c r="X20" s="102"/>
      <c r="Y20" s="102"/>
      <c r="Z20" s="102"/>
      <c r="AA20" s="102"/>
      <c r="AB20" s="102"/>
      <c r="AC20" s="102"/>
      <c r="AD20" s="102"/>
      <c r="AE20" s="102"/>
      <c r="AF20" s="102"/>
      <c r="AG20" s="102"/>
      <c r="AH20" s="102"/>
      <c r="AI20" s="102"/>
      <c r="AJ20" s="102"/>
      <c r="AK20" s="102"/>
      <c r="AL20" s="102"/>
      <c r="AM20" s="102"/>
      <c r="AN20" s="102"/>
      <c r="AO20" s="102"/>
      <c r="AP20" s="102"/>
      <c r="AQ20" s="102"/>
      <c r="AR20" s="102"/>
      <c r="AS20" s="102"/>
      <c r="AT20" s="102"/>
    </row>
    <row r="21" spans="1:53" ht="15" customHeight="1" x14ac:dyDescent="0.25">
      <c r="A21" s="102"/>
      <c r="B21" s="102"/>
      <c r="C21" s="102"/>
      <c r="D21" s="102"/>
      <c r="E21" s="102"/>
      <c r="F21" s="102"/>
      <c r="G21" s="102"/>
      <c r="H21" s="102"/>
      <c r="I21" s="102"/>
      <c r="J21" s="102"/>
      <c r="K21" s="102"/>
      <c r="L21" s="102"/>
      <c r="M21" s="102"/>
      <c r="N21" s="102"/>
      <c r="O21" s="102"/>
      <c r="P21" s="102"/>
      <c r="Q21" s="102"/>
      <c r="R21" s="102"/>
      <c r="S21" s="102"/>
      <c r="T21" s="102"/>
      <c r="U21" s="102"/>
      <c r="V21" s="102"/>
      <c r="W21" s="102"/>
      <c r="X21" s="102"/>
      <c r="Y21" s="102"/>
      <c r="Z21" s="102"/>
      <c r="AA21" s="102"/>
      <c r="AB21" s="102"/>
      <c r="AC21" s="102"/>
      <c r="AD21" s="102"/>
      <c r="AE21" s="102"/>
      <c r="AF21" s="102"/>
      <c r="AG21" s="102"/>
      <c r="AH21" s="102"/>
      <c r="AI21" s="102"/>
      <c r="AJ21" s="102"/>
      <c r="AK21" s="102"/>
      <c r="AL21" s="102"/>
      <c r="AM21" s="102"/>
      <c r="AN21" s="102"/>
      <c r="AO21" s="102"/>
      <c r="AP21" s="102"/>
      <c r="AQ21" s="102"/>
      <c r="AR21" s="102"/>
      <c r="AS21" s="102"/>
      <c r="AT21" s="102"/>
      <c r="AZ21" s="32" t="s">
        <v>14</v>
      </c>
      <c r="BA21" s="91" t="str">
        <f>IF(G30="", "", G30)</f>
        <v>Sightings</v>
      </c>
    </row>
    <row r="22" spans="1:53" ht="15" customHeight="1" x14ac:dyDescent="0.25">
      <c r="A22" s="102"/>
      <c r="B22" s="473" t="s">
        <v>93</v>
      </c>
      <c r="C22" s="474"/>
      <c r="D22" s="474"/>
      <c r="E22" s="474"/>
      <c r="F22" s="475"/>
      <c r="G22" s="178"/>
      <c r="H22" s="179"/>
      <c r="I22" s="179"/>
      <c r="J22" s="179"/>
      <c r="K22" s="179"/>
      <c r="L22" s="179"/>
      <c r="M22" s="179"/>
      <c r="N22" s="180"/>
      <c r="O22" s="102"/>
      <c r="P22" s="194" t="s">
        <v>112</v>
      </c>
      <c r="Q22" s="195"/>
      <c r="R22" s="195"/>
      <c r="S22" s="195"/>
      <c r="T22" s="195"/>
      <c r="U22" s="195"/>
      <c r="V22" s="195"/>
      <c r="W22" s="195"/>
      <c r="X22" s="195"/>
      <c r="Y22" s="195"/>
      <c r="Z22" s="195"/>
      <c r="AA22" s="195"/>
      <c r="AB22" s="195"/>
      <c r="AC22" s="195"/>
      <c r="AD22" s="195"/>
      <c r="AE22" s="195"/>
      <c r="AF22" s="195"/>
      <c r="AG22" s="195"/>
      <c r="AH22" s="195"/>
      <c r="AI22" s="195"/>
      <c r="AJ22" s="195"/>
      <c r="AK22" s="195"/>
      <c r="AL22" s="195"/>
      <c r="AM22" s="195"/>
      <c r="AN22" s="195"/>
      <c r="AO22" s="195"/>
      <c r="AP22" s="195"/>
      <c r="AQ22" s="195"/>
      <c r="AR22" s="195"/>
      <c r="AS22" s="196"/>
      <c r="AT22" s="102"/>
    </row>
    <row r="23" spans="1:53" ht="15" customHeight="1" x14ac:dyDescent="0.25">
      <c r="A23" s="102"/>
      <c r="B23" s="473" t="s">
        <v>94</v>
      </c>
      <c r="C23" s="474"/>
      <c r="D23" s="474"/>
      <c r="E23" s="474"/>
      <c r="F23" s="475"/>
      <c r="G23" s="172"/>
      <c r="H23" s="173"/>
      <c r="I23" s="173"/>
      <c r="J23" s="173"/>
      <c r="K23" s="173"/>
      <c r="L23" s="173"/>
      <c r="M23" s="173"/>
      <c r="N23" s="174"/>
      <c r="O23" s="102"/>
      <c r="P23" s="197"/>
      <c r="Q23" s="198"/>
      <c r="R23" s="198"/>
      <c r="S23" s="198"/>
      <c r="T23" s="198"/>
      <c r="U23" s="198"/>
      <c r="V23" s="198"/>
      <c r="W23" s="198"/>
      <c r="X23" s="198"/>
      <c r="Y23" s="198"/>
      <c r="Z23" s="198"/>
      <c r="AA23" s="198"/>
      <c r="AB23" s="198"/>
      <c r="AC23" s="198"/>
      <c r="AD23" s="198"/>
      <c r="AE23" s="198"/>
      <c r="AF23" s="198"/>
      <c r="AG23" s="198"/>
      <c r="AH23" s="198"/>
      <c r="AI23" s="198"/>
      <c r="AJ23" s="198"/>
      <c r="AK23" s="198"/>
      <c r="AL23" s="198"/>
      <c r="AM23" s="198"/>
      <c r="AN23" s="198"/>
      <c r="AO23" s="198"/>
      <c r="AP23" s="198"/>
      <c r="AQ23" s="198"/>
      <c r="AR23" s="198"/>
      <c r="AS23" s="199"/>
      <c r="AT23" s="102"/>
      <c r="BA23" s="92" t="s">
        <v>15</v>
      </c>
    </row>
    <row r="24" spans="1:53" ht="15" customHeight="1" x14ac:dyDescent="0.25">
      <c r="A24" s="102"/>
      <c r="B24" s="473" t="s">
        <v>95</v>
      </c>
      <c r="C24" s="474"/>
      <c r="D24" s="474"/>
      <c r="E24" s="474"/>
      <c r="F24" s="475"/>
      <c r="G24" s="172"/>
      <c r="H24" s="173"/>
      <c r="I24" s="173"/>
      <c r="J24" s="173"/>
      <c r="K24" s="173"/>
      <c r="L24" s="173"/>
      <c r="M24" s="173"/>
      <c r="N24" s="174"/>
      <c r="O24" s="102"/>
      <c r="P24" s="197"/>
      <c r="Q24" s="198"/>
      <c r="R24" s="198"/>
      <c r="S24" s="198"/>
      <c r="T24" s="198"/>
      <c r="U24" s="198"/>
      <c r="V24" s="198"/>
      <c r="W24" s="198"/>
      <c r="X24" s="198"/>
      <c r="Y24" s="198"/>
      <c r="Z24" s="198"/>
      <c r="AA24" s="198"/>
      <c r="AB24" s="198"/>
      <c r="AC24" s="198"/>
      <c r="AD24" s="198"/>
      <c r="AE24" s="198"/>
      <c r="AF24" s="198"/>
      <c r="AG24" s="198"/>
      <c r="AH24" s="198"/>
      <c r="AI24" s="198"/>
      <c r="AJ24" s="198"/>
      <c r="AK24" s="198"/>
      <c r="AL24" s="198"/>
      <c r="AM24" s="198"/>
      <c r="AN24" s="198"/>
      <c r="AO24" s="198"/>
      <c r="AP24" s="198"/>
      <c r="AQ24" s="198"/>
      <c r="AR24" s="198"/>
      <c r="AS24" s="199"/>
      <c r="AT24" s="102"/>
      <c r="BA24" s="94" t="s">
        <v>16</v>
      </c>
    </row>
    <row r="25" spans="1:53" ht="15" customHeight="1" x14ac:dyDescent="0.25">
      <c r="A25" s="102"/>
      <c r="B25" s="473" t="s">
        <v>96</v>
      </c>
      <c r="C25" s="474"/>
      <c r="D25" s="474"/>
      <c r="E25" s="474"/>
      <c r="F25" s="475"/>
      <c r="G25" s="172"/>
      <c r="H25" s="173"/>
      <c r="I25" s="173"/>
      <c r="J25" s="173"/>
      <c r="K25" s="173"/>
      <c r="L25" s="173"/>
      <c r="M25" s="173"/>
      <c r="N25" s="174"/>
      <c r="O25" s="102"/>
      <c r="P25" s="197"/>
      <c r="Q25" s="198"/>
      <c r="R25" s="198"/>
      <c r="S25" s="198"/>
      <c r="T25" s="198"/>
      <c r="U25" s="198"/>
      <c r="V25" s="198"/>
      <c r="W25" s="198"/>
      <c r="X25" s="198"/>
      <c r="Y25" s="198"/>
      <c r="Z25" s="198"/>
      <c r="AA25" s="198"/>
      <c r="AB25" s="198"/>
      <c r="AC25" s="198"/>
      <c r="AD25" s="198"/>
      <c r="AE25" s="198"/>
      <c r="AF25" s="198"/>
      <c r="AG25" s="198"/>
      <c r="AH25" s="198"/>
      <c r="AI25" s="198"/>
      <c r="AJ25" s="198"/>
      <c r="AK25" s="198"/>
      <c r="AL25" s="198"/>
      <c r="AM25" s="198"/>
      <c r="AN25" s="198"/>
      <c r="AO25" s="198"/>
      <c r="AP25" s="198"/>
      <c r="AQ25" s="198"/>
      <c r="AR25" s="198"/>
      <c r="AS25" s="199"/>
      <c r="AT25" s="102"/>
    </row>
    <row r="26" spans="1:53" ht="15" customHeight="1" x14ac:dyDescent="0.25">
      <c r="A26" s="102"/>
      <c r="B26" s="473" t="s">
        <v>97</v>
      </c>
      <c r="C26" s="474"/>
      <c r="D26" s="474"/>
      <c r="E26" s="474"/>
      <c r="F26" s="475"/>
      <c r="G26" s="172"/>
      <c r="H26" s="173"/>
      <c r="I26" s="173"/>
      <c r="J26" s="173"/>
      <c r="K26" s="173"/>
      <c r="L26" s="173"/>
      <c r="M26" s="173"/>
      <c r="N26" s="174"/>
      <c r="O26" s="102"/>
      <c r="P26" s="197"/>
      <c r="Q26" s="198"/>
      <c r="R26" s="198"/>
      <c r="S26" s="198"/>
      <c r="T26" s="198"/>
      <c r="U26" s="198"/>
      <c r="V26" s="198"/>
      <c r="W26" s="198"/>
      <c r="X26" s="198"/>
      <c r="Y26" s="198"/>
      <c r="Z26" s="198"/>
      <c r="AA26" s="198"/>
      <c r="AB26" s="198"/>
      <c r="AC26" s="198"/>
      <c r="AD26" s="198"/>
      <c r="AE26" s="198"/>
      <c r="AF26" s="198"/>
      <c r="AG26" s="198"/>
      <c r="AH26" s="198"/>
      <c r="AI26" s="198"/>
      <c r="AJ26" s="198"/>
      <c r="AK26" s="198"/>
      <c r="AL26" s="198"/>
      <c r="AM26" s="198"/>
      <c r="AN26" s="198"/>
      <c r="AO26" s="198"/>
      <c r="AP26" s="198"/>
      <c r="AQ26" s="198"/>
      <c r="AR26" s="198"/>
      <c r="AS26" s="199"/>
      <c r="AT26" s="102"/>
      <c r="BA26" s="106" t="str">
        <f>IF(BA21=BA23, "each flock of bird as one sighting", IF(BA21=BA24, "each bird seen as one sighting", ""))</f>
        <v>each flock of bird as one sighting</v>
      </c>
    </row>
    <row r="27" spans="1:53" ht="15" customHeight="1" x14ac:dyDescent="0.25">
      <c r="A27" s="102"/>
      <c r="B27" s="473" t="s">
        <v>98</v>
      </c>
      <c r="C27" s="474"/>
      <c r="D27" s="474"/>
      <c r="E27" s="474"/>
      <c r="F27" s="475"/>
      <c r="G27" s="172"/>
      <c r="H27" s="173"/>
      <c r="I27" s="173"/>
      <c r="J27" s="173"/>
      <c r="K27" s="173"/>
      <c r="L27" s="173"/>
      <c r="M27" s="173"/>
      <c r="N27" s="174"/>
      <c r="O27" s="102"/>
      <c r="P27" s="197"/>
      <c r="Q27" s="198"/>
      <c r="R27" s="198"/>
      <c r="S27" s="198"/>
      <c r="T27" s="198"/>
      <c r="U27" s="198"/>
      <c r="V27" s="198"/>
      <c r="W27" s="198"/>
      <c r="X27" s="198"/>
      <c r="Y27" s="198"/>
      <c r="Z27" s="198"/>
      <c r="AA27" s="198"/>
      <c r="AB27" s="198"/>
      <c r="AC27" s="198"/>
      <c r="AD27" s="198"/>
      <c r="AE27" s="198"/>
      <c r="AF27" s="198"/>
      <c r="AG27" s="198"/>
      <c r="AH27" s="198"/>
      <c r="AI27" s="198"/>
      <c r="AJ27" s="198"/>
      <c r="AK27" s="198"/>
      <c r="AL27" s="198"/>
      <c r="AM27" s="198"/>
      <c r="AN27" s="198"/>
      <c r="AO27" s="198"/>
      <c r="AP27" s="198"/>
      <c r="AQ27" s="198"/>
      <c r="AR27" s="198"/>
      <c r="AS27" s="199"/>
      <c r="AT27" s="102"/>
    </row>
    <row r="28" spans="1:53" ht="15" customHeight="1" x14ac:dyDescent="0.25">
      <c r="A28" s="102"/>
      <c r="B28" s="473" t="s">
        <v>99</v>
      </c>
      <c r="C28" s="474"/>
      <c r="D28" s="474"/>
      <c r="E28" s="474"/>
      <c r="F28" s="475"/>
      <c r="G28" s="181"/>
      <c r="H28" s="182"/>
      <c r="I28" s="182"/>
      <c r="J28" s="182"/>
      <c r="K28" s="182"/>
      <c r="L28" s="182"/>
      <c r="M28" s="182"/>
      <c r="N28" s="183"/>
      <c r="O28" s="102"/>
      <c r="P28" s="197"/>
      <c r="Q28" s="198"/>
      <c r="R28" s="198"/>
      <c r="S28" s="198"/>
      <c r="T28" s="198"/>
      <c r="U28" s="198"/>
      <c r="V28" s="198"/>
      <c r="W28" s="198"/>
      <c r="X28" s="198"/>
      <c r="Y28" s="198"/>
      <c r="Z28" s="198"/>
      <c r="AA28" s="198"/>
      <c r="AB28" s="198"/>
      <c r="AC28" s="198"/>
      <c r="AD28" s="198"/>
      <c r="AE28" s="198"/>
      <c r="AF28" s="198"/>
      <c r="AG28" s="198"/>
      <c r="AH28" s="198"/>
      <c r="AI28" s="198"/>
      <c r="AJ28" s="198"/>
      <c r="AK28" s="198"/>
      <c r="AL28" s="198"/>
      <c r="AM28" s="198"/>
      <c r="AN28" s="198"/>
      <c r="AO28" s="198"/>
      <c r="AP28" s="198"/>
      <c r="AQ28" s="198"/>
      <c r="AR28" s="198"/>
      <c r="AS28" s="199"/>
      <c r="AT28" s="102"/>
    </row>
    <row r="29" spans="1:53" ht="15" customHeight="1" x14ac:dyDescent="0.25">
      <c r="A29" s="102"/>
      <c r="B29" s="102"/>
      <c r="C29" s="102"/>
      <c r="D29" s="102"/>
      <c r="E29" s="102"/>
      <c r="F29" s="102"/>
      <c r="G29" s="102"/>
      <c r="H29" s="102"/>
      <c r="I29" s="102"/>
      <c r="J29" s="102"/>
      <c r="K29" s="102"/>
      <c r="L29" s="102"/>
      <c r="M29" s="102"/>
      <c r="N29" s="102"/>
      <c r="O29" s="102"/>
      <c r="P29" s="197"/>
      <c r="Q29" s="198"/>
      <c r="R29" s="198"/>
      <c r="S29" s="198"/>
      <c r="T29" s="198"/>
      <c r="U29" s="198"/>
      <c r="V29" s="198"/>
      <c r="W29" s="198"/>
      <c r="X29" s="198"/>
      <c r="Y29" s="198"/>
      <c r="Z29" s="198"/>
      <c r="AA29" s="198"/>
      <c r="AB29" s="198"/>
      <c r="AC29" s="198"/>
      <c r="AD29" s="198"/>
      <c r="AE29" s="198"/>
      <c r="AF29" s="198"/>
      <c r="AG29" s="198"/>
      <c r="AH29" s="198"/>
      <c r="AI29" s="198"/>
      <c r="AJ29" s="198"/>
      <c r="AK29" s="198"/>
      <c r="AL29" s="198"/>
      <c r="AM29" s="198"/>
      <c r="AN29" s="198"/>
      <c r="AO29" s="198"/>
      <c r="AP29" s="198"/>
      <c r="AQ29" s="198"/>
      <c r="AR29" s="198"/>
      <c r="AS29" s="199"/>
      <c r="AT29" s="102"/>
    </row>
    <row r="30" spans="1:53" ht="15" customHeight="1" x14ac:dyDescent="0.25">
      <c r="A30" s="102"/>
      <c r="B30" s="473" t="s">
        <v>100</v>
      </c>
      <c r="C30" s="474"/>
      <c r="D30" s="474"/>
      <c r="E30" s="474"/>
      <c r="F30" s="475"/>
      <c r="G30" s="169" t="s">
        <v>15</v>
      </c>
      <c r="H30" s="170"/>
      <c r="I30" s="170"/>
      <c r="J30" s="170"/>
      <c r="K30" s="170"/>
      <c r="L30" s="170"/>
      <c r="M30" s="170"/>
      <c r="N30" s="171"/>
      <c r="O30" s="102"/>
      <c r="P30" s="200"/>
      <c r="Q30" s="201"/>
      <c r="R30" s="201"/>
      <c r="S30" s="201"/>
      <c r="T30" s="201"/>
      <c r="U30" s="201"/>
      <c r="V30" s="201"/>
      <c r="W30" s="201"/>
      <c r="X30" s="201"/>
      <c r="Y30" s="201"/>
      <c r="Z30" s="201"/>
      <c r="AA30" s="201"/>
      <c r="AB30" s="201"/>
      <c r="AC30" s="201"/>
      <c r="AD30" s="201"/>
      <c r="AE30" s="201"/>
      <c r="AF30" s="201"/>
      <c r="AG30" s="201"/>
      <c r="AH30" s="201"/>
      <c r="AI30" s="201"/>
      <c r="AJ30" s="201"/>
      <c r="AK30" s="201"/>
      <c r="AL30" s="201"/>
      <c r="AM30" s="201"/>
      <c r="AN30" s="201"/>
      <c r="AO30" s="201"/>
      <c r="AP30" s="201"/>
      <c r="AQ30" s="201"/>
      <c r="AR30" s="201"/>
      <c r="AS30" s="202"/>
      <c r="AT30" s="102"/>
    </row>
    <row r="31" spans="1:53" ht="15" customHeight="1" x14ac:dyDescent="0.25">
      <c r="A31" s="102"/>
      <c r="B31" s="102"/>
      <c r="C31" s="102"/>
      <c r="D31" s="102"/>
      <c r="E31" s="102"/>
      <c r="F31" s="102"/>
      <c r="G31" s="102"/>
      <c r="H31" s="102"/>
      <c r="I31" s="102"/>
      <c r="J31" s="102"/>
      <c r="K31" s="102"/>
      <c r="L31" s="102"/>
      <c r="M31" s="102"/>
      <c r="N31" s="102"/>
      <c r="O31" s="102"/>
      <c r="P31" s="102"/>
      <c r="Q31" s="102"/>
      <c r="R31" s="102"/>
      <c r="S31" s="102"/>
      <c r="T31" s="102"/>
      <c r="U31" s="102"/>
      <c r="V31" s="102"/>
      <c r="W31" s="102"/>
      <c r="X31" s="102"/>
      <c r="Y31" s="102"/>
      <c r="Z31" s="102"/>
      <c r="AA31" s="102"/>
      <c r="AB31" s="102"/>
      <c r="AC31" s="102"/>
      <c r="AD31" s="102"/>
      <c r="AE31" s="102"/>
      <c r="AF31" s="102"/>
      <c r="AG31" s="102"/>
      <c r="AH31" s="102"/>
      <c r="AI31" s="102"/>
      <c r="AJ31" s="102"/>
      <c r="AK31" s="102"/>
      <c r="AL31" s="102"/>
      <c r="AM31" s="102"/>
      <c r="AN31" s="102"/>
      <c r="AO31" s="102"/>
      <c r="AP31" s="102"/>
      <c r="AQ31" s="102"/>
      <c r="AR31" s="102"/>
      <c r="AS31" s="102"/>
      <c r="AT31" s="102"/>
    </row>
    <row r="32" spans="1:53" ht="15" customHeight="1" x14ac:dyDescent="0.25">
      <c r="A32" s="102"/>
      <c r="B32" s="102"/>
      <c r="C32" s="102"/>
      <c r="D32" s="102"/>
      <c r="E32" s="102"/>
      <c r="F32" s="102"/>
      <c r="G32" s="102"/>
      <c r="H32" s="102"/>
      <c r="I32" s="102"/>
      <c r="J32" s="102"/>
      <c r="K32" s="102"/>
      <c r="L32" s="102"/>
      <c r="M32" s="102"/>
      <c r="N32" s="102"/>
      <c r="O32" s="102"/>
      <c r="P32" s="102"/>
      <c r="Q32" s="102"/>
      <c r="R32" s="102"/>
      <c r="S32" s="102"/>
      <c r="T32" s="102"/>
      <c r="U32" s="102"/>
      <c r="V32" s="102"/>
      <c r="W32" s="102"/>
      <c r="X32" s="102"/>
      <c r="Y32" s="102"/>
      <c r="Z32" s="102"/>
      <c r="AA32" s="102"/>
      <c r="AB32" s="102"/>
      <c r="AC32" s="102"/>
      <c r="AD32" s="102"/>
      <c r="AE32" s="102"/>
      <c r="AF32" s="102"/>
      <c r="AG32" s="102"/>
      <c r="AH32" s="102"/>
      <c r="AI32" s="102"/>
      <c r="AJ32" s="102"/>
      <c r="AK32" s="102"/>
      <c r="AL32" s="102"/>
      <c r="AM32" s="102"/>
      <c r="AN32" s="102"/>
      <c r="AO32" s="102"/>
      <c r="AP32" s="102"/>
      <c r="AQ32" s="102"/>
      <c r="AR32" s="102"/>
      <c r="AS32" s="102"/>
      <c r="AT32" s="102"/>
    </row>
    <row r="33" spans="1:46" ht="15" customHeight="1" x14ac:dyDescent="0.25">
      <c r="A33" s="102"/>
      <c r="B33" s="194" t="s">
        <v>120</v>
      </c>
      <c r="C33" s="195"/>
      <c r="D33" s="195"/>
      <c r="E33" s="195"/>
      <c r="F33" s="195"/>
      <c r="G33" s="195"/>
      <c r="H33" s="195"/>
      <c r="I33" s="195"/>
      <c r="J33" s="195"/>
      <c r="K33" s="195"/>
      <c r="L33" s="195"/>
      <c r="M33" s="195"/>
      <c r="N33" s="195"/>
      <c r="O33" s="195"/>
      <c r="P33" s="195"/>
      <c r="Q33" s="195"/>
      <c r="R33" s="195"/>
      <c r="S33" s="195"/>
      <c r="T33" s="195"/>
      <c r="U33" s="195"/>
      <c r="V33" s="195"/>
      <c r="W33" s="195"/>
      <c r="X33" s="195"/>
      <c r="Y33" s="195"/>
      <c r="Z33" s="195"/>
      <c r="AA33" s="195"/>
      <c r="AB33" s="195"/>
      <c r="AC33" s="195"/>
      <c r="AD33" s="195"/>
      <c r="AE33" s="195"/>
      <c r="AF33" s="195"/>
      <c r="AG33" s="195"/>
      <c r="AH33" s="195"/>
      <c r="AI33" s="195"/>
      <c r="AJ33" s="195"/>
      <c r="AK33" s="195"/>
      <c r="AL33" s="195"/>
      <c r="AM33" s="195"/>
      <c r="AN33" s="195"/>
      <c r="AO33" s="195"/>
      <c r="AP33" s="195"/>
      <c r="AQ33" s="195"/>
      <c r="AR33" s="195"/>
      <c r="AS33" s="196"/>
      <c r="AT33" s="102"/>
    </row>
    <row r="34" spans="1:46" ht="15" customHeight="1" x14ac:dyDescent="0.25">
      <c r="A34" s="102"/>
      <c r="B34" s="197"/>
      <c r="C34" s="198"/>
      <c r="D34" s="198"/>
      <c r="E34" s="198"/>
      <c r="F34" s="198"/>
      <c r="G34" s="198"/>
      <c r="H34" s="198"/>
      <c r="I34" s="198"/>
      <c r="J34" s="198"/>
      <c r="K34" s="198"/>
      <c r="L34" s="198"/>
      <c r="M34" s="198"/>
      <c r="N34" s="198"/>
      <c r="O34" s="198"/>
      <c r="P34" s="198"/>
      <c r="Q34" s="198"/>
      <c r="R34" s="198"/>
      <c r="S34" s="198"/>
      <c r="T34" s="198"/>
      <c r="U34" s="198"/>
      <c r="V34" s="198"/>
      <c r="W34" s="198"/>
      <c r="X34" s="198"/>
      <c r="Y34" s="198"/>
      <c r="Z34" s="198"/>
      <c r="AA34" s="198"/>
      <c r="AB34" s="198"/>
      <c r="AC34" s="198"/>
      <c r="AD34" s="198"/>
      <c r="AE34" s="198"/>
      <c r="AF34" s="198"/>
      <c r="AG34" s="198"/>
      <c r="AH34" s="198"/>
      <c r="AI34" s="198"/>
      <c r="AJ34" s="198"/>
      <c r="AK34" s="198"/>
      <c r="AL34" s="198"/>
      <c r="AM34" s="198"/>
      <c r="AN34" s="198"/>
      <c r="AO34" s="198"/>
      <c r="AP34" s="198"/>
      <c r="AQ34" s="198"/>
      <c r="AR34" s="198"/>
      <c r="AS34" s="199"/>
      <c r="AT34" s="102"/>
    </row>
    <row r="35" spans="1:46" ht="15" customHeight="1" x14ac:dyDescent="0.25">
      <c r="A35" s="102"/>
      <c r="B35" s="197"/>
      <c r="C35" s="198"/>
      <c r="D35" s="198"/>
      <c r="E35" s="198"/>
      <c r="F35" s="198"/>
      <c r="G35" s="198"/>
      <c r="H35" s="198"/>
      <c r="I35" s="198"/>
      <c r="J35" s="198"/>
      <c r="K35" s="198"/>
      <c r="L35" s="198"/>
      <c r="M35" s="198"/>
      <c r="N35" s="198"/>
      <c r="O35" s="198"/>
      <c r="P35" s="198"/>
      <c r="Q35" s="198"/>
      <c r="R35" s="198"/>
      <c r="S35" s="198"/>
      <c r="T35" s="198"/>
      <c r="U35" s="198"/>
      <c r="V35" s="198"/>
      <c r="W35" s="198"/>
      <c r="X35" s="198"/>
      <c r="Y35" s="198"/>
      <c r="Z35" s="198"/>
      <c r="AA35" s="198"/>
      <c r="AB35" s="198"/>
      <c r="AC35" s="198"/>
      <c r="AD35" s="198"/>
      <c r="AE35" s="198"/>
      <c r="AF35" s="198"/>
      <c r="AG35" s="198"/>
      <c r="AH35" s="198"/>
      <c r="AI35" s="198"/>
      <c r="AJ35" s="198"/>
      <c r="AK35" s="198"/>
      <c r="AL35" s="198"/>
      <c r="AM35" s="198"/>
      <c r="AN35" s="198"/>
      <c r="AO35" s="198"/>
      <c r="AP35" s="198"/>
      <c r="AQ35" s="198"/>
      <c r="AR35" s="198"/>
      <c r="AS35" s="199"/>
      <c r="AT35" s="102"/>
    </row>
    <row r="36" spans="1:46" ht="15" customHeight="1" x14ac:dyDescent="0.25">
      <c r="A36" s="102"/>
      <c r="B36" s="197"/>
      <c r="C36" s="198"/>
      <c r="D36" s="198"/>
      <c r="E36" s="198"/>
      <c r="F36" s="198"/>
      <c r="G36" s="198"/>
      <c r="H36" s="198"/>
      <c r="I36" s="198"/>
      <c r="J36" s="198"/>
      <c r="K36" s="198"/>
      <c r="L36" s="198"/>
      <c r="M36" s="198"/>
      <c r="N36" s="198"/>
      <c r="O36" s="198"/>
      <c r="P36" s="198"/>
      <c r="Q36" s="198"/>
      <c r="R36" s="198"/>
      <c r="S36" s="198"/>
      <c r="T36" s="198"/>
      <c r="U36" s="198"/>
      <c r="V36" s="198"/>
      <c r="W36" s="198"/>
      <c r="X36" s="198"/>
      <c r="Y36" s="198"/>
      <c r="Z36" s="198"/>
      <c r="AA36" s="198"/>
      <c r="AB36" s="198"/>
      <c r="AC36" s="198"/>
      <c r="AD36" s="198"/>
      <c r="AE36" s="198"/>
      <c r="AF36" s="198"/>
      <c r="AG36" s="198"/>
      <c r="AH36" s="198"/>
      <c r="AI36" s="198"/>
      <c r="AJ36" s="198"/>
      <c r="AK36" s="198"/>
      <c r="AL36" s="198"/>
      <c r="AM36" s="198"/>
      <c r="AN36" s="198"/>
      <c r="AO36" s="198"/>
      <c r="AP36" s="198"/>
      <c r="AQ36" s="198"/>
      <c r="AR36" s="198"/>
      <c r="AS36" s="199"/>
      <c r="AT36" s="102"/>
    </row>
    <row r="37" spans="1:46" ht="15" customHeight="1" x14ac:dyDescent="0.25">
      <c r="A37" s="102"/>
      <c r="B37" s="197"/>
      <c r="C37" s="198"/>
      <c r="D37" s="198"/>
      <c r="E37" s="198"/>
      <c r="F37" s="198"/>
      <c r="G37" s="198"/>
      <c r="H37" s="198"/>
      <c r="I37" s="198"/>
      <c r="J37" s="198"/>
      <c r="K37" s="198"/>
      <c r="L37" s="198"/>
      <c r="M37" s="198"/>
      <c r="N37" s="198"/>
      <c r="O37" s="198"/>
      <c r="P37" s="198"/>
      <c r="Q37" s="198"/>
      <c r="R37" s="198"/>
      <c r="S37" s="198"/>
      <c r="T37" s="198"/>
      <c r="U37" s="198"/>
      <c r="V37" s="198"/>
      <c r="W37" s="198"/>
      <c r="X37" s="198"/>
      <c r="Y37" s="198"/>
      <c r="Z37" s="198"/>
      <c r="AA37" s="198"/>
      <c r="AB37" s="198"/>
      <c r="AC37" s="198"/>
      <c r="AD37" s="198"/>
      <c r="AE37" s="198"/>
      <c r="AF37" s="198"/>
      <c r="AG37" s="198"/>
      <c r="AH37" s="198"/>
      <c r="AI37" s="198"/>
      <c r="AJ37" s="198"/>
      <c r="AK37" s="198"/>
      <c r="AL37" s="198"/>
      <c r="AM37" s="198"/>
      <c r="AN37" s="198"/>
      <c r="AO37" s="198"/>
      <c r="AP37" s="198"/>
      <c r="AQ37" s="198"/>
      <c r="AR37" s="198"/>
      <c r="AS37" s="199"/>
      <c r="AT37" s="102"/>
    </row>
    <row r="38" spans="1:46" ht="15" customHeight="1" x14ac:dyDescent="0.25">
      <c r="A38" s="102"/>
      <c r="B38" s="197"/>
      <c r="C38" s="198"/>
      <c r="D38" s="198"/>
      <c r="E38" s="198"/>
      <c r="F38" s="198"/>
      <c r="G38" s="198"/>
      <c r="H38" s="198"/>
      <c r="I38" s="198"/>
      <c r="J38" s="198"/>
      <c r="K38" s="198"/>
      <c r="L38" s="198"/>
      <c r="M38" s="198"/>
      <c r="N38" s="198"/>
      <c r="O38" s="198"/>
      <c r="P38" s="198"/>
      <c r="Q38" s="198"/>
      <c r="R38" s="198"/>
      <c r="S38" s="198"/>
      <c r="T38" s="198"/>
      <c r="U38" s="198"/>
      <c r="V38" s="198"/>
      <c r="W38" s="198"/>
      <c r="X38" s="198"/>
      <c r="Y38" s="198"/>
      <c r="Z38" s="198"/>
      <c r="AA38" s="198"/>
      <c r="AB38" s="198"/>
      <c r="AC38" s="198"/>
      <c r="AD38" s="198"/>
      <c r="AE38" s="198"/>
      <c r="AF38" s="198"/>
      <c r="AG38" s="198"/>
      <c r="AH38" s="198"/>
      <c r="AI38" s="198"/>
      <c r="AJ38" s="198"/>
      <c r="AK38" s="198"/>
      <c r="AL38" s="198"/>
      <c r="AM38" s="198"/>
      <c r="AN38" s="198"/>
      <c r="AO38" s="198"/>
      <c r="AP38" s="198"/>
      <c r="AQ38" s="198"/>
      <c r="AR38" s="198"/>
      <c r="AS38" s="199"/>
      <c r="AT38" s="102"/>
    </row>
    <row r="39" spans="1:46" ht="15" customHeight="1" x14ac:dyDescent="0.25">
      <c r="A39" s="102"/>
      <c r="B39" s="197"/>
      <c r="C39" s="198"/>
      <c r="D39" s="198"/>
      <c r="E39" s="198"/>
      <c r="F39" s="198"/>
      <c r="G39" s="198"/>
      <c r="H39" s="198"/>
      <c r="I39" s="198"/>
      <c r="J39" s="198"/>
      <c r="K39" s="198"/>
      <c r="L39" s="198"/>
      <c r="M39" s="198"/>
      <c r="N39" s="198"/>
      <c r="O39" s="198"/>
      <c r="P39" s="198"/>
      <c r="Q39" s="198"/>
      <c r="R39" s="198"/>
      <c r="S39" s="198"/>
      <c r="T39" s="198"/>
      <c r="U39" s="198"/>
      <c r="V39" s="198"/>
      <c r="W39" s="198"/>
      <c r="X39" s="198"/>
      <c r="Y39" s="198"/>
      <c r="Z39" s="198"/>
      <c r="AA39" s="198"/>
      <c r="AB39" s="198"/>
      <c r="AC39" s="198"/>
      <c r="AD39" s="198"/>
      <c r="AE39" s="198"/>
      <c r="AF39" s="198"/>
      <c r="AG39" s="198"/>
      <c r="AH39" s="198"/>
      <c r="AI39" s="198"/>
      <c r="AJ39" s="198"/>
      <c r="AK39" s="198"/>
      <c r="AL39" s="198"/>
      <c r="AM39" s="198"/>
      <c r="AN39" s="198"/>
      <c r="AO39" s="198"/>
      <c r="AP39" s="198"/>
      <c r="AQ39" s="198"/>
      <c r="AR39" s="198"/>
      <c r="AS39" s="199"/>
      <c r="AT39" s="102"/>
    </row>
    <row r="40" spans="1:46" ht="15" customHeight="1" x14ac:dyDescent="0.25">
      <c r="A40" s="102"/>
      <c r="B40" s="197"/>
      <c r="C40" s="198"/>
      <c r="D40" s="198"/>
      <c r="E40" s="198"/>
      <c r="F40" s="198"/>
      <c r="G40" s="198"/>
      <c r="H40" s="198"/>
      <c r="I40" s="198"/>
      <c r="J40" s="198"/>
      <c r="K40" s="198"/>
      <c r="L40" s="198"/>
      <c r="M40" s="198"/>
      <c r="N40" s="198"/>
      <c r="O40" s="198"/>
      <c r="P40" s="198"/>
      <c r="Q40" s="198"/>
      <c r="R40" s="198"/>
      <c r="S40" s="198"/>
      <c r="T40" s="198"/>
      <c r="U40" s="198"/>
      <c r="V40" s="198"/>
      <c r="W40" s="198"/>
      <c r="X40" s="198"/>
      <c r="Y40" s="198"/>
      <c r="Z40" s="198"/>
      <c r="AA40" s="198"/>
      <c r="AB40" s="198"/>
      <c r="AC40" s="198"/>
      <c r="AD40" s="198"/>
      <c r="AE40" s="198"/>
      <c r="AF40" s="198"/>
      <c r="AG40" s="198"/>
      <c r="AH40" s="198"/>
      <c r="AI40" s="198"/>
      <c r="AJ40" s="198"/>
      <c r="AK40" s="198"/>
      <c r="AL40" s="198"/>
      <c r="AM40" s="198"/>
      <c r="AN40" s="198"/>
      <c r="AO40" s="198"/>
      <c r="AP40" s="198"/>
      <c r="AQ40" s="198"/>
      <c r="AR40" s="198"/>
      <c r="AS40" s="199"/>
      <c r="AT40" s="102"/>
    </row>
    <row r="41" spans="1:46" ht="15" customHeight="1" x14ac:dyDescent="0.25">
      <c r="A41" s="102"/>
      <c r="B41" s="197"/>
      <c r="C41" s="198"/>
      <c r="D41" s="198"/>
      <c r="E41" s="198"/>
      <c r="F41" s="198"/>
      <c r="G41" s="198"/>
      <c r="H41" s="198"/>
      <c r="I41" s="198"/>
      <c r="J41" s="198"/>
      <c r="K41" s="198"/>
      <c r="L41" s="198"/>
      <c r="M41" s="198"/>
      <c r="N41" s="198"/>
      <c r="O41" s="198"/>
      <c r="P41" s="198"/>
      <c r="Q41" s="198"/>
      <c r="R41" s="198"/>
      <c r="S41" s="198"/>
      <c r="T41" s="198"/>
      <c r="U41" s="198"/>
      <c r="V41" s="198"/>
      <c r="W41" s="198"/>
      <c r="X41" s="198"/>
      <c r="Y41" s="198"/>
      <c r="Z41" s="198"/>
      <c r="AA41" s="198"/>
      <c r="AB41" s="198"/>
      <c r="AC41" s="198"/>
      <c r="AD41" s="198"/>
      <c r="AE41" s="198"/>
      <c r="AF41" s="198"/>
      <c r="AG41" s="198"/>
      <c r="AH41" s="198"/>
      <c r="AI41" s="198"/>
      <c r="AJ41" s="198"/>
      <c r="AK41" s="198"/>
      <c r="AL41" s="198"/>
      <c r="AM41" s="198"/>
      <c r="AN41" s="198"/>
      <c r="AO41" s="198"/>
      <c r="AP41" s="198"/>
      <c r="AQ41" s="198"/>
      <c r="AR41" s="198"/>
      <c r="AS41" s="199"/>
      <c r="AT41" s="102"/>
    </row>
    <row r="42" spans="1:46" ht="15" customHeight="1" x14ac:dyDescent="0.25">
      <c r="A42" s="102"/>
      <c r="B42" s="200"/>
      <c r="C42" s="201"/>
      <c r="D42" s="201"/>
      <c r="E42" s="201"/>
      <c r="F42" s="201"/>
      <c r="G42" s="201"/>
      <c r="H42" s="201"/>
      <c r="I42" s="201"/>
      <c r="J42" s="201"/>
      <c r="K42" s="201"/>
      <c r="L42" s="201"/>
      <c r="M42" s="201"/>
      <c r="N42" s="201"/>
      <c r="O42" s="201"/>
      <c r="P42" s="201"/>
      <c r="Q42" s="201"/>
      <c r="R42" s="201"/>
      <c r="S42" s="201"/>
      <c r="T42" s="201"/>
      <c r="U42" s="201"/>
      <c r="V42" s="201"/>
      <c r="W42" s="201"/>
      <c r="X42" s="201"/>
      <c r="Y42" s="201"/>
      <c r="Z42" s="201"/>
      <c r="AA42" s="201"/>
      <c r="AB42" s="201"/>
      <c r="AC42" s="201"/>
      <c r="AD42" s="201"/>
      <c r="AE42" s="201"/>
      <c r="AF42" s="201"/>
      <c r="AG42" s="201"/>
      <c r="AH42" s="201"/>
      <c r="AI42" s="201"/>
      <c r="AJ42" s="201"/>
      <c r="AK42" s="201"/>
      <c r="AL42" s="201"/>
      <c r="AM42" s="201"/>
      <c r="AN42" s="201"/>
      <c r="AO42" s="201"/>
      <c r="AP42" s="201"/>
      <c r="AQ42" s="201"/>
      <c r="AR42" s="201"/>
      <c r="AS42" s="202"/>
      <c r="AT42" s="102"/>
    </row>
    <row r="43" spans="1:46" ht="15" customHeight="1" x14ac:dyDescent="0.25">
      <c r="A43" s="102"/>
      <c r="B43" s="102"/>
      <c r="C43" s="102"/>
      <c r="D43" s="102"/>
      <c r="E43" s="102"/>
      <c r="F43" s="102"/>
      <c r="G43" s="102"/>
      <c r="H43" s="102"/>
      <c r="I43" s="102"/>
      <c r="J43" s="102"/>
      <c r="K43" s="102"/>
      <c r="L43" s="102"/>
      <c r="M43" s="102"/>
      <c r="N43" s="102"/>
      <c r="O43" s="102"/>
      <c r="P43" s="102"/>
      <c r="Q43" s="102"/>
      <c r="R43" s="102"/>
      <c r="S43" s="102"/>
      <c r="T43" s="102"/>
      <c r="U43" s="102"/>
      <c r="V43" s="102"/>
      <c r="W43" s="102"/>
      <c r="X43" s="102"/>
      <c r="Y43" s="102"/>
      <c r="Z43" s="102"/>
      <c r="AA43" s="102"/>
      <c r="AB43" s="102"/>
      <c r="AC43" s="102"/>
      <c r="AD43" s="102"/>
      <c r="AE43" s="102"/>
      <c r="AF43" s="102"/>
      <c r="AG43" s="102"/>
      <c r="AH43" s="102"/>
      <c r="AI43" s="102"/>
      <c r="AJ43" s="102"/>
      <c r="AK43" s="102"/>
      <c r="AL43" s="102"/>
      <c r="AM43" s="102"/>
      <c r="AN43" s="102"/>
      <c r="AO43" s="102"/>
      <c r="AP43" s="102"/>
      <c r="AQ43" s="102"/>
      <c r="AR43" s="102"/>
      <c r="AS43" s="102"/>
      <c r="AT43" s="102"/>
    </row>
    <row r="44" spans="1:46" ht="15" customHeight="1" x14ac:dyDescent="0.25">
      <c r="A44" s="102"/>
      <c r="B44" s="133" t="s">
        <v>108</v>
      </c>
      <c r="C44" s="102"/>
      <c r="D44" s="102"/>
      <c r="E44" s="102"/>
      <c r="F44" s="102"/>
      <c r="G44" s="102"/>
      <c r="H44" s="102"/>
      <c r="I44" s="102"/>
      <c r="J44" s="102"/>
      <c r="K44" s="102"/>
      <c r="L44" s="102"/>
      <c r="M44" s="102"/>
      <c r="N44" s="102"/>
      <c r="O44" s="102"/>
      <c r="P44" s="102"/>
      <c r="Q44" s="102"/>
      <c r="R44" s="102"/>
      <c r="S44" s="102"/>
      <c r="T44" s="102"/>
      <c r="U44" s="102"/>
      <c r="V44" s="102"/>
      <c r="W44" s="102"/>
      <c r="X44" s="102"/>
      <c r="Y44" s="102"/>
      <c r="Z44" s="102"/>
      <c r="AA44" s="102"/>
      <c r="AB44" s="102"/>
      <c r="AC44" s="102"/>
      <c r="AD44" s="102"/>
      <c r="AE44" s="102"/>
      <c r="AF44" s="102"/>
      <c r="AG44" s="102"/>
      <c r="AH44" s="102"/>
      <c r="AI44" s="102"/>
      <c r="AJ44" s="102"/>
      <c r="AK44" s="102"/>
      <c r="AL44" s="102"/>
      <c r="AM44" s="102"/>
      <c r="AN44" s="102"/>
      <c r="AO44" s="102"/>
      <c r="AP44" s="102"/>
      <c r="AQ44" s="102"/>
      <c r="AR44" s="102"/>
      <c r="AS44" s="102"/>
      <c r="AT44" s="102"/>
    </row>
    <row r="45" spans="1:46" ht="15" customHeight="1" x14ac:dyDescent="0.25">
      <c r="A45" s="102"/>
      <c r="B45" s="102"/>
      <c r="C45" s="102"/>
      <c r="D45" s="102"/>
      <c r="E45" s="102"/>
      <c r="F45" s="102"/>
      <c r="G45" s="102"/>
      <c r="H45" s="102"/>
      <c r="I45" s="102"/>
      <c r="J45" s="102"/>
      <c r="K45" s="102"/>
      <c r="L45" s="102"/>
      <c r="M45" s="102"/>
      <c r="N45" s="102"/>
      <c r="O45" s="102"/>
      <c r="P45" s="102"/>
      <c r="Q45" s="102"/>
      <c r="R45" s="102"/>
      <c r="S45" s="102"/>
      <c r="T45" s="102"/>
      <c r="U45" s="102"/>
      <c r="V45" s="102"/>
      <c r="W45" s="102"/>
      <c r="X45" s="102"/>
      <c r="Y45" s="102"/>
      <c r="Z45" s="102"/>
      <c r="AA45" s="102"/>
      <c r="AB45" s="102"/>
      <c r="AC45" s="102"/>
      <c r="AD45" s="184" t="s">
        <v>109</v>
      </c>
      <c r="AE45" s="185"/>
      <c r="AF45" s="185"/>
      <c r="AG45" s="185"/>
      <c r="AH45" s="185"/>
      <c r="AI45" s="185"/>
      <c r="AJ45" s="185"/>
      <c r="AK45" s="185"/>
      <c r="AL45" s="185"/>
      <c r="AM45" s="185"/>
      <c r="AN45" s="185"/>
      <c r="AO45" s="185"/>
      <c r="AP45" s="185"/>
      <c r="AQ45" s="185"/>
      <c r="AR45" s="185"/>
      <c r="AS45" s="186"/>
      <c r="AT45" s="102"/>
    </row>
    <row r="46" spans="1:46" ht="15" customHeight="1" x14ac:dyDescent="0.25">
      <c r="A46" s="102"/>
      <c r="B46" s="102"/>
      <c r="C46" s="102"/>
      <c r="D46" s="102"/>
      <c r="E46" s="102"/>
      <c r="F46" s="102"/>
      <c r="G46" s="102"/>
      <c r="H46" s="102"/>
      <c r="I46" s="102"/>
      <c r="J46" s="102"/>
      <c r="K46" s="102"/>
      <c r="L46" s="102"/>
      <c r="M46" s="102"/>
      <c r="N46" s="102"/>
      <c r="O46" s="102"/>
      <c r="P46" s="102"/>
      <c r="Q46" s="102"/>
      <c r="R46" s="102"/>
      <c r="S46" s="102"/>
      <c r="T46" s="102"/>
      <c r="U46" s="102"/>
      <c r="V46" s="102"/>
      <c r="W46" s="102"/>
      <c r="X46" s="102"/>
      <c r="Y46" s="102"/>
      <c r="Z46" s="102"/>
      <c r="AA46" s="102"/>
      <c r="AB46" s="102"/>
      <c r="AC46" s="102"/>
      <c r="AD46" s="203"/>
      <c r="AE46" s="204"/>
      <c r="AF46" s="204"/>
      <c r="AG46" s="204"/>
      <c r="AH46" s="204"/>
      <c r="AI46" s="204"/>
      <c r="AJ46" s="204"/>
      <c r="AK46" s="204"/>
      <c r="AL46" s="204"/>
      <c r="AM46" s="204"/>
      <c r="AN46" s="204"/>
      <c r="AO46" s="204"/>
      <c r="AP46" s="204"/>
      <c r="AQ46" s="204"/>
      <c r="AR46" s="204"/>
      <c r="AS46" s="205"/>
      <c r="AT46" s="102"/>
    </row>
    <row r="47" spans="1:46" ht="15" customHeight="1" x14ac:dyDescent="0.25">
      <c r="A47" s="102"/>
      <c r="B47" s="212" t="s">
        <v>110</v>
      </c>
      <c r="C47" s="213"/>
      <c r="D47" s="213"/>
      <c r="E47" s="213"/>
      <c r="F47" s="213"/>
      <c r="G47" s="213"/>
      <c r="H47" s="213"/>
      <c r="I47" s="213"/>
      <c r="J47" s="213"/>
      <c r="K47" s="213"/>
      <c r="L47" s="213"/>
      <c r="M47" s="213"/>
      <c r="N47" s="213"/>
      <c r="O47" s="213"/>
      <c r="P47" s="213"/>
      <c r="Q47" s="213"/>
      <c r="R47" s="213"/>
      <c r="S47" s="213"/>
      <c r="T47" s="213"/>
      <c r="U47" s="214"/>
      <c r="V47" s="102"/>
      <c r="W47" s="102"/>
      <c r="X47" s="102"/>
      <c r="Y47" s="102"/>
      <c r="Z47" s="102"/>
      <c r="AA47" s="102"/>
      <c r="AB47" s="102"/>
      <c r="AC47" s="102"/>
      <c r="AD47" s="206"/>
      <c r="AE47" s="207"/>
      <c r="AF47" s="207"/>
      <c r="AG47" s="207"/>
      <c r="AH47" s="207"/>
      <c r="AI47" s="207"/>
      <c r="AJ47" s="207"/>
      <c r="AK47" s="207"/>
      <c r="AL47" s="207"/>
      <c r="AM47" s="207"/>
      <c r="AN47" s="207"/>
      <c r="AO47" s="207"/>
      <c r="AP47" s="207"/>
      <c r="AQ47" s="207"/>
      <c r="AR47" s="207"/>
      <c r="AS47" s="208"/>
      <c r="AT47" s="102"/>
    </row>
    <row r="48" spans="1:46" ht="15" customHeight="1" x14ac:dyDescent="0.25">
      <c r="A48" s="102"/>
      <c r="B48" s="215"/>
      <c r="C48" s="216"/>
      <c r="D48" s="216"/>
      <c r="E48" s="216"/>
      <c r="F48" s="216"/>
      <c r="G48" s="216"/>
      <c r="H48" s="216"/>
      <c r="I48" s="216"/>
      <c r="J48" s="216"/>
      <c r="K48" s="216"/>
      <c r="L48" s="216"/>
      <c r="M48" s="216"/>
      <c r="N48" s="216"/>
      <c r="O48" s="216"/>
      <c r="P48" s="216"/>
      <c r="Q48" s="216"/>
      <c r="R48" s="216"/>
      <c r="S48" s="216"/>
      <c r="T48" s="216"/>
      <c r="U48" s="217"/>
      <c r="V48" s="102"/>
      <c r="W48" s="102"/>
      <c r="X48" s="102"/>
      <c r="Y48" s="102"/>
      <c r="Z48" s="102"/>
      <c r="AA48" s="102"/>
      <c r="AB48" s="102"/>
      <c r="AC48" s="102"/>
      <c r="AD48" s="206"/>
      <c r="AE48" s="207"/>
      <c r="AF48" s="207"/>
      <c r="AG48" s="207"/>
      <c r="AH48" s="207"/>
      <c r="AI48" s="207"/>
      <c r="AJ48" s="207"/>
      <c r="AK48" s="207"/>
      <c r="AL48" s="207"/>
      <c r="AM48" s="207"/>
      <c r="AN48" s="207"/>
      <c r="AO48" s="207"/>
      <c r="AP48" s="207"/>
      <c r="AQ48" s="207"/>
      <c r="AR48" s="207"/>
      <c r="AS48" s="208"/>
      <c r="AT48" s="102"/>
    </row>
    <row r="49" spans="1:46" ht="15" customHeight="1" x14ac:dyDescent="0.25">
      <c r="A49" s="102"/>
      <c r="B49" s="102"/>
      <c r="C49" s="102"/>
      <c r="D49" s="102"/>
      <c r="E49" s="102"/>
      <c r="F49" s="102"/>
      <c r="G49" s="102"/>
      <c r="H49" s="102"/>
      <c r="I49" s="102"/>
      <c r="J49" s="102"/>
      <c r="K49" s="102"/>
      <c r="L49" s="102"/>
      <c r="M49" s="102"/>
      <c r="N49" s="102"/>
      <c r="O49" s="102"/>
      <c r="P49" s="102"/>
      <c r="Q49" s="102"/>
      <c r="R49" s="102"/>
      <c r="S49" s="102"/>
      <c r="T49" s="102"/>
      <c r="U49" s="102"/>
      <c r="V49" s="102"/>
      <c r="W49" s="102"/>
      <c r="X49" s="102"/>
      <c r="Y49" s="102"/>
      <c r="Z49" s="102"/>
      <c r="AA49" s="102"/>
      <c r="AB49" s="102"/>
      <c r="AC49" s="102"/>
      <c r="AD49" s="209"/>
      <c r="AE49" s="210"/>
      <c r="AF49" s="210"/>
      <c r="AG49" s="210"/>
      <c r="AH49" s="210"/>
      <c r="AI49" s="210"/>
      <c r="AJ49" s="210"/>
      <c r="AK49" s="210"/>
      <c r="AL49" s="210"/>
      <c r="AM49" s="210"/>
      <c r="AN49" s="210"/>
      <c r="AO49" s="210"/>
      <c r="AP49" s="210"/>
      <c r="AQ49" s="210"/>
      <c r="AR49" s="210"/>
      <c r="AS49" s="211"/>
      <c r="AT49" s="102"/>
    </row>
    <row r="50" spans="1:46" ht="15" customHeight="1" x14ac:dyDescent="0.25">
      <c r="A50" s="102"/>
      <c r="B50" s="102"/>
      <c r="C50" s="102"/>
      <c r="D50" s="102"/>
      <c r="E50" s="102"/>
      <c r="F50" s="102"/>
      <c r="G50" s="102"/>
      <c r="H50" s="102"/>
      <c r="I50" s="102"/>
      <c r="J50" s="102"/>
      <c r="K50" s="102"/>
      <c r="L50" s="102"/>
      <c r="M50" s="102"/>
      <c r="N50" s="102"/>
      <c r="O50" s="102"/>
      <c r="P50" s="102"/>
      <c r="Q50" s="102"/>
      <c r="R50" s="102"/>
      <c r="S50" s="102"/>
      <c r="T50" s="102"/>
      <c r="U50" s="102"/>
      <c r="V50" s="102"/>
      <c r="W50" s="102"/>
      <c r="X50" s="102"/>
      <c r="Y50" s="102"/>
      <c r="Z50" s="102"/>
      <c r="AA50" s="102"/>
      <c r="AB50" s="102"/>
      <c r="AC50" s="102"/>
      <c r="AD50" s="102"/>
      <c r="AE50" s="102"/>
      <c r="AF50" s="102"/>
      <c r="AG50" s="102"/>
      <c r="AH50" s="102"/>
      <c r="AI50" s="102"/>
      <c r="AJ50" s="102"/>
      <c r="AK50" s="102"/>
      <c r="AL50" s="102"/>
      <c r="AM50" s="102"/>
      <c r="AN50" s="102"/>
      <c r="AO50" s="102"/>
      <c r="AP50" s="102"/>
      <c r="AQ50" s="102"/>
      <c r="AR50" s="102"/>
      <c r="AS50" s="102"/>
      <c r="AT50" s="102"/>
    </row>
    <row r="51" spans="1:46" ht="15" customHeight="1" x14ac:dyDescent="0.25">
      <c r="A51" s="102"/>
      <c r="B51" s="102"/>
      <c r="C51" s="102"/>
      <c r="D51" s="102"/>
      <c r="E51" s="102"/>
      <c r="F51" s="102"/>
      <c r="G51" s="102"/>
      <c r="H51" s="102"/>
      <c r="I51" s="102"/>
      <c r="J51" s="102"/>
      <c r="K51" s="102"/>
      <c r="L51" s="102"/>
      <c r="M51" s="102"/>
      <c r="N51" s="102"/>
      <c r="O51" s="102"/>
      <c r="P51" s="102"/>
      <c r="Q51" s="102"/>
      <c r="R51" s="102"/>
      <c r="S51" s="102"/>
      <c r="T51" s="102"/>
      <c r="U51" s="102"/>
      <c r="V51" s="102"/>
      <c r="W51" s="102"/>
      <c r="X51" s="102"/>
      <c r="Y51" s="102"/>
      <c r="Z51" s="102"/>
      <c r="AA51" s="102"/>
      <c r="AB51" s="102"/>
      <c r="AC51" s="102"/>
      <c r="AD51" s="102"/>
      <c r="AE51" s="102"/>
      <c r="AF51" s="102"/>
      <c r="AG51" s="102"/>
      <c r="AH51" s="102"/>
      <c r="AI51" s="102"/>
      <c r="AJ51" s="102"/>
      <c r="AK51" s="102"/>
      <c r="AL51" s="102"/>
      <c r="AM51" s="102"/>
      <c r="AN51" s="102"/>
      <c r="AO51" s="102"/>
      <c r="AP51" s="102"/>
      <c r="AQ51" s="102"/>
      <c r="AR51" s="102"/>
      <c r="AS51" s="102"/>
      <c r="AT51" s="102"/>
    </row>
    <row r="52" spans="1:46" ht="15" customHeight="1" x14ac:dyDescent="0.25">
      <c r="A52" s="102"/>
      <c r="B52" s="184" t="s">
        <v>121</v>
      </c>
      <c r="C52" s="185"/>
      <c r="D52" s="185"/>
      <c r="E52" s="185"/>
      <c r="F52" s="185"/>
      <c r="G52" s="185"/>
      <c r="H52" s="185"/>
      <c r="I52" s="185"/>
      <c r="J52" s="185"/>
      <c r="K52" s="186"/>
      <c r="L52" s="102"/>
      <c r="M52" s="184" t="s">
        <v>122</v>
      </c>
      <c r="N52" s="185"/>
      <c r="O52" s="185"/>
      <c r="P52" s="185"/>
      <c r="Q52" s="185"/>
      <c r="R52" s="185"/>
      <c r="S52" s="185"/>
      <c r="T52" s="185"/>
      <c r="U52" s="185"/>
      <c r="V52" s="186"/>
      <c r="W52" s="102"/>
      <c r="X52" s="102"/>
      <c r="Y52" s="184" t="s">
        <v>111</v>
      </c>
      <c r="Z52" s="185"/>
      <c r="AA52" s="185"/>
      <c r="AB52" s="185"/>
      <c r="AC52" s="185"/>
      <c r="AD52" s="185"/>
      <c r="AE52" s="185"/>
      <c r="AF52" s="185"/>
      <c r="AG52" s="185"/>
      <c r="AH52" s="185"/>
      <c r="AI52" s="185"/>
      <c r="AJ52" s="185"/>
      <c r="AK52" s="185"/>
      <c r="AL52" s="185"/>
      <c r="AM52" s="185"/>
      <c r="AN52" s="185"/>
      <c r="AO52" s="185"/>
      <c r="AP52" s="185"/>
      <c r="AQ52" s="185"/>
      <c r="AR52" s="185"/>
      <c r="AS52" s="186"/>
      <c r="AT52" s="102"/>
    </row>
    <row r="53" spans="1:46" ht="15" customHeight="1" x14ac:dyDescent="0.25">
      <c r="A53" s="102"/>
      <c r="B53" s="504" t="s">
        <v>123</v>
      </c>
      <c r="C53" s="505"/>
      <c r="D53" s="505"/>
      <c r="E53" s="505"/>
      <c r="F53" s="505"/>
      <c r="G53" s="505"/>
      <c r="H53" s="505"/>
      <c r="I53" s="505"/>
      <c r="J53" s="505"/>
      <c r="K53" s="506"/>
      <c r="L53" s="102"/>
      <c r="M53" s="507" t="s">
        <v>123</v>
      </c>
      <c r="N53" s="508"/>
      <c r="O53" s="508"/>
      <c r="P53" s="508"/>
      <c r="Q53" s="508"/>
      <c r="R53" s="508"/>
      <c r="S53" s="508"/>
      <c r="T53" s="508"/>
      <c r="U53" s="508"/>
      <c r="V53" s="509"/>
      <c r="W53" s="102"/>
      <c r="X53" s="102"/>
      <c r="Y53" s="203"/>
      <c r="Z53" s="204"/>
      <c r="AA53" s="204"/>
      <c r="AB53" s="204"/>
      <c r="AC53" s="204"/>
      <c r="AD53" s="204"/>
      <c r="AE53" s="204"/>
      <c r="AF53" s="204"/>
      <c r="AG53" s="204"/>
      <c r="AH53" s="204"/>
      <c r="AI53" s="204"/>
      <c r="AJ53" s="204"/>
      <c r="AK53" s="204"/>
      <c r="AL53" s="204"/>
      <c r="AM53" s="204"/>
      <c r="AN53" s="204"/>
      <c r="AO53" s="204"/>
      <c r="AP53" s="204"/>
      <c r="AQ53" s="204"/>
      <c r="AR53" s="204"/>
      <c r="AS53" s="205"/>
      <c r="AT53" s="102"/>
    </row>
    <row r="54" spans="1:46" ht="15" customHeight="1" x14ac:dyDescent="0.25">
      <c r="A54" s="102"/>
      <c r="B54" s="510"/>
      <c r="C54" s="511"/>
      <c r="D54" s="511"/>
      <c r="E54" s="511"/>
      <c r="F54" s="511"/>
      <c r="G54" s="511"/>
      <c r="H54" s="511"/>
      <c r="I54" s="511"/>
      <c r="J54" s="511"/>
      <c r="K54" s="512"/>
      <c r="L54" s="102"/>
      <c r="M54" s="513"/>
      <c r="N54" s="514"/>
      <c r="O54" s="514"/>
      <c r="P54" s="514"/>
      <c r="Q54" s="514"/>
      <c r="R54" s="514"/>
      <c r="S54" s="514"/>
      <c r="T54" s="514"/>
      <c r="U54" s="514"/>
      <c r="V54" s="515"/>
      <c r="W54" s="102"/>
      <c r="X54" s="102"/>
      <c r="Y54" s="206"/>
      <c r="Z54" s="207"/>
      <c r="AA54" s="207"/>
      <c r="AB54" s="207"/>
      <c r="AC54" s="207"/>
      <c r="AD54" s="207"/>
      <c r="AE54" s="207"/>
      <c r="AF54" s="207"/>
      <c r="AG54" s="207"/>
      <c r="AH54" s="207"/>
      <c r="AI54" s="207"/>
      <c r="AJ54" s="207"/>
      <c r="AK54" s="207"/>
      <c r="AL54" s="207"/>
      <c r="AM54" s="207"/>
      <c r="AN54" s="207"/>
      <c r="AO54" s="207"/>
      <c r="AP54" s="207"/>
      <c r="AQ54" s="207"/>
      <c r="AR54" s="207"/>
      <c r="AS54" s="208"/>
      <c r="AT54" s="102"/>
    </row>
    <row r="55" spans="1:46" ht="15" customHeight="1" x14ac:dyDescent="0.25">
      <c r="A55" s="102"/>
      <c r="B55" s="510"/>
      <c r="C55" s="511"/>
      <c r="D55" s="511"/>
      <c r="E55" s="511"/>
      <c r="F55" s="511"/>
      <c r="G55" s="511"/>
      <c r="H55" s="511"/>
      <c r="I55" s="511"/>
      <c r="J55" s="511"/>
      <c r="K55" s="512"/>
      <c r="L55" s="102"/>
      <c r="M55" s="513"/>
      <c r="N55" s="514"/>
      <c r="O55" s="514"/>
      <c r="P55" s="514"/>
      <c r="Q55" s="514"/>
      <c r="R55" s="514"/>
      <c r="S55" s="514"/>
      <c r="T55" s="514"/>
      <c r="U55" s="514"/>
      <c r="V55" s="515"/>
      <c r="W55" s="102"/>
      <c r="X55" s="102"/>
      <c r="Y55" s="206"/>
      <c r="Z55" s="207"/>
      <c r="AA55" s="207"/>
      <c r="AB55" s="207"/>
      <c r="AC55" s="207"/>
      <c r="AD55" s="207"/>
      <c r="AE55" s="207"/>
      <c r="AF55" s="207"/>
      <c r="AG55" s="207"/>
      <c r="AH55" s="207"/>
      <c r="AI55" s="207"/>
      <c r="AJ55" s="207"/>
      <c r="AK55" s="207"/>
      <c r="AL55" s="207"/>
      <c r="AM55" s="207"/>
      <c r="AN55" s="207"/>
      <c r="AO55" s="207"/>
      <c r="AP55" s="207"/>
      <c r="AQ55" s="207"/>
      <c r="AR55" s="207"/>
      <c r="AS55" s="208"/>
      <c r="AT55" s="102"/>
    </row>
    <row r="56" spans="1:46" ht="15" customHeight="1" x14ac:dyDescent="0.25">
      <c r="A56" s="102"/>
      <c r="B56" s="510"/>
      <c r="C56" s="511"/>
      <c r="D56" s="511"/>
      <c r="E56" s="511"/>
      <c r="F56" s="511"/>
      <c r="G56" s="511"/>
      <c r="H56" s="511"/>
      <c r="I56" s="511"/>
      <c r="J56" s="511"/>
      <c r="K56" s="512"/>
      <c r="L56" s="102"/>
      <c r="M56" s="513"/>
      <c r="N56" s="514"/>
      <c r="O56" s="514"/>
      <c r="P56" s="514"/>
      <c r="Q56" s="514"/>
      <c r="R56" s="514"/>
      <c r="S56" s="514"/>
      <c r="T56" s="514"/>
      <c r="U56" s="514"/>
      <c r="V56" s="515"/>
      <c r="W56" s="102"/>
      <c r="X56" s="102"/>
      <c r="Y56" s="206"/>
      <c r="Z56" s="207"/>
      <c r="AA56" s="207"/>
      <c r="AB56" s="207"/>
      <c r="AC56" s="207"/>
      <c r="AD56" s="207"/>
      <c r="AE56" s="207"/>
      <c r="AF56" s="207"/>
      <c r="AG56" s="207"/>
      <c r="AH56" s="207"/>
      <c r="AI56" s="207"/>
      <c r="AJ56" s="207"/>
      <c r="AK56" s="207"/>
      <c r="AL56" s="207"/>
      <c r="AM56" s="207"/>
      <c r="AN56" s="207"/>
      <c r="AO56" s="207"/>
      <c r="AP56" s="207"/>
      <c r="AQ56" s="207"/>
      <c r="AR56" s="207"/>
      <c r="AS56" s="208"/>
      <c r="AT56" s="102"/>
    </row>
    <row r="57" spans="1:46" ht="15" customHeight="1" x14ac:dyDescent="0.25">
      <c r="A57" s="102"/>
      <c r="B57" s="510"/>
      <c r="C57" s="511"/>
      <c r="D57" s="511"/>
      <c r="E57" s="511"/>
      <c r="F57" s="511"/>
      <c r="G57" s="511"/>
      <c r="H57" s="511"/>
      <c r="I57" s="511"/>
      <c r="J57" s="511"/>
      <c r="K57" s="512"/>
      <c r="L57" s="102"/>
      <c r="M57" s="513"/>
      <c r="N57" s="514"/>
      <c r="O57" s="514"/>
      <c r="P57" s="514"/>
      <c r="Q57" s="514"/>
      <c r="R57" s="514"/>
      <c r="S57" s="514"/>
      <c r="T57" s="514"/>
      <c r="U57" s="514"/>
      <c r="V57" s="515"/>
      <c r="W57" s="102"/>
      <c r="X57" s="102"/>
      <c r="Y57" s="206"/>
      <c r="Z57" s="207"/>
      <c r="AA57" s="207"/>
      <c r="AB57" s="207"/>
      <c r="AC57" s="207"/>
      <c r="AD57" s="207"/>
      <c r="AE57" s="207"/>
      <c r="AF57" s="207"/>
      <c r="AG57" s="207"/>
      <c r="AH57" s="207"/>
      <c r="AI57" s="207"/>
      <c r="AJ57" s="207"/>
      <c r="AK57" s="207"/>
      <c r="AL57" s="207"/>
      <c r="AM57" s="207"/>
      <c r="AN57" s="207"/>
      <c r="AO57" s="207"/>
      <c r="AP57" s="207"/>
      <c r="AQ57" s="207"/>
      <c r="AR57" s="207"/>
      <c r="AS57" s="208"/>
      <c r="AT57" s="102"/>
    </row>
    <row r="58" spans="1:46" ht="15" customHeight="1" x14ac:dyDescent="0.25">
      <c r="A58" s="102"/>
      <c r="B58" s="510"/>
      <c r="C58" s="511"/>
      <c r="D58" s="511"/>
      <c r="E58" s="511"/>
      <c r="F58" s="511"/>
      <c r="G58" s="511"/>
      <c r="H58" s="511"/>
      <c r="I58" s="511"/>
      <c r="J58" s="511"/>
      <c r="K58" s="512"/>
      <c r="L58" s="102"/>
      <c r="M58" s="513"/>
      <c r="N58" s="514"/>
      <c r="O58" s="514"/>
      <c r="P58" s="514"/>
      <c r="Q58" s="514"/>
      <c r="R58" s="514"/>
      <c r="S58" s="514"/>
      <c r="T58" s="514"/>
      <c r="U58" s="514"/>
      <c r="V58" s="515"/>
      <c r="W58" s="102"/>
      <c r="X58" s="102"/>
      <c r="Y58" s="206"/>
      <c r="Z58" s="207"/>
      <c r="AA58" s="207"/>
      <c r="AB58" s="207"/>
      <c r="AC58" s="207"/>
      <c r="AD58" s="207"/>
      <c r="AE58" s="207"/>
      <c r="AF58" s="207"/>
      <c r="AG58" s="207"/>
      <c r="AH58" s="207"/>
      <c r="AI58" s="207"/>
      <c r="AJ58" s="207"/>
      <c r="AK58" s="207"/>
      <c r="AL58" s="207"/>
      <c r="AM58" s="207"/>
      <c r="AN58" s="207"/>
      <c r="AO58" s="207"/>
      <c r="AP58" s="207"/>
      <c r="AQ58" s="207"/>
      <c r="AR58" s="207"/>
      <c r="AS58" s="208"/>
      <c r="AT58" s="102"/>
    </row>
    <row r="59" spans="1:46" ht="15" customHeight="1" x14ac:dyDescent="0.25">
      <c r="A59" s="102"/>
      <c r="B59" s="516"/>
      <c r="C59" s="517"/>
      <c r="D59" s="517"/>
      <c r="E59" s="517"/>
      <c r="F59" s="517"/>
      <c r="G59" s="517"/>
      <c r="H59" s="517"/>
      <c r="I59" s="517"/>
      <c r="J59" s="517"/>
      <c r="K59" s="518"/>
      <c r="L59" s="102"/>
      <c r="M59" s="519"/>
      <c r="N59" s="520"/>
      <c r="O59" s="520"/>
      <c r="P59" s="520"/>
      <c r="Q59" s="520"/>
      <c r="R59" s="520"/>
      <c r="S59" s="520"/>
      <c r="T59" s="520"/>
      <c r="U59" s="520"/>
      <c r="V59" s="521"/>
      <c r="W59" s="102"/>
      <c r="X59" s="102"/>
      <c r="Y59" s="209"/>
      <c r="Z59" s="210"/>
      <c r="AA59" s="210"/>
      <c r="AB59" s="210"/>
      <c r="AC59" s="210"/>
      <c r="AD59" s="210"/>
      <c r="AE59" s="210"/>
      <c r="AF59" s="210"/>
      <c r="AG59" s="210"/>
      <c r="AH59" s="210"/>
      <c r="AI59" s="210"/>
      <c r="AJ59" s="210"/>
      <c r="AK59" s="210"/>
      <c r="AL59" s="210"/>
      <c r="AM59" s="210"/>
      <c r="AN59" s="210"/>
      <c r="AO59" s="210"/>
      <c r="AP59" s="210"/>
      <c r="AQ59" s="210"/>
      <c r="AR59" s="210"/>
      <c r="AS59" s="211"/>
      <c r="AT59" s="102"/>
    </row>
    <row r="60" spans="1:46" ht="15" customHeight="1" x14ac:dyDescent="0.25">
      <c r="A60" s="102"/>
      <c r="B60" s="184" t="s">
        <v>124</v>
      </c>
      <c r="C60" s="185"/>
      <c r="D60" s="185"/>
      <c r="E60" s="185"/>
      <c r="F60" s="185"/>
      <c r="G60" s="185"/>
      <c r="H60" s="185"/>
      <c r="I60" s="185"/>
      <c r="J60" s="185"/>
      <c r="K60" s="186"/>
      <c r="L60" s="102"/>
      <c r="M60" s="184" t="s">
        <v>124</v>
      </c>
      <c r="N60" s="185"/>
      <c r="O60" s="185"/>
      <c r="P60" s="185"/>
      <c r="Q60" s="185"/>
      <c r="R60" s="185"/>
      <c r="S60" s="185"/>
      <c r="T60" s="185"/>
      <c r="U60" s="185"/>
      <c r="V60" s="186"/>
      <c r="W60" s="102"/>
      <c r="X60" s="102"/>
      <c r="Y60" s="184" t="s">
        <v>126</v>
      </c>
      <c r="Z60" s="185"/>
      <c r="AA60" s="185"/>
      <c r="AB60" s="185"/>
      <c r="AC60" s="185"/>
      <c r="AD60" s="185"/>
      <c r="AE60" s="185"/>
      <c r="AF60" s="185"/>
      <c r="AG60" s="185"/>
      <c r="AH60" s="185"/>
      <c r="AI60" s="185"/>
      <c r="AJ60" s="185"/>
      <c r="AK60" s="185"/>
      <c r="AL60" s="185"/>
      <c r="AM60" s="185"/>
      <c r="AN60" s="185"/>
      <c r="AO60" s="185"/>
      <c r="AP60" s="185"/>
      <c r="AQ60" s="185"/>
      <c r="AR60" s="185"/>
      <c r="AS60" s="186"/>
      <c r="AT60" s="102"/>
    </row>
    <row r="61" spans="1:46" ht="15" customHeight="1" x14ac:dyDescent="0.25">
      <c r="A61" s="102"/>
      <c r="B61" s="102"/>
      <c r="C61" s="102"/>
      <c r="D61" s="102"/>
      <c r="E61" s="102"/>
      <c r="F61" s="102"/>
      <c r="G61" s="102"/>
      <c r="H61" s="102"/>
      <c r="I61" s="102"/>
      <c r="J61" s="102"/>
      <c r="K61" s="102"/>
      <c r="L61" s="102"/>
      <c r="M61" s="102"/>
      <c r="N61" s="102"/>
      <c r="O61" s="102"/>
      <c r="P61" s="102"/>
      <c r="Q61" s="102"/>
      <c r="R61" s="102"/>
      <c r="S61" s="102"/>
      <c r="T61" s="102"/>
      <c r="U61" s="102"/>
      <c r="V61" s="102"/>
      <c r="W61" s="102"/>
      <c r="X61" s="102"/>
      <c r="Y61" s="102"/>
      <c r="Z61" s="102"/>
      <c r="AA61" s="102"/>
      <c r="AB61" s="102"/>
      <c r="AC61" s="102"/>
      <c r="AD61" s="102"/>
      <c r="AE61" s="102"/>
      <c r="AF61" s="102"/>
      <c r="AG61" s="102"/>
      <c r="AH61" s="102"/>
      <c r="AI61" s="102"/>
      <c r="AJ61" s="102"/>
      <c r="AK61" s="102"/>
      <c r="AL61" s="102"/>
      <c r="AM61" s="102"/>
      <c r="AN61" s="102"/>
      <c r="AO61" s="102"/>
      <c r="AP61" s="102"/>
      <c r="AQ61" s="102"/>
      <c r="AR61" s="102"/>
      <c r="AS61" s="102"/>
      <c r="AT61" s="102"/>
    </row>
    <row r="62" spans="1:46" ht="15" customHeight="1" x14ac:dyDescent="0.25">
      <c r="A62" s="102"/>
      <c r="B62" s="102"/>
      <c r="C62" s="102"/>
      <c r="D62" s="102"/>
      <c r="E62" s="102"/>
      <c r="F62" s="102"/>
      <c r="G62" s="102"/>
      <c r="H62" s="102"/>
      <c r="I62" s="102"/>
      <c r="J62" s="102"/>
      <c r="K62" s="102"/>
      <c r="L62" s="102"/>
      <c r="M62" s="102"/>
      <c r="N62" s="102"/>
      <c r="O62" s="102"/>
      <c r="P62" s="102"/>
      <c r="Q62" s="102"/>
      <c r="R62" s="102"/>
      <c r="S62" s="102"/>
      <c r="T62" s="102"/>
      <c r="U62" s="102"/>
      <c r="V62" s="102"/>
      <c r="W62" s="102"/>
      <c r="X62" s="102"/>
      <c r="Y62" s="102"/>
      <c r="Z62" s="102"/>
      <c r="AA62" s="102"/>
      <c r="AB62" s="102"/>
      <c r="AC62" s="102"/>
      <c r="AD62" s="102"/>
      <c r="AE62" s="102"/>
      <c r="AF62" s="102"/>
      <c r="AG62" s="102"/>
      <c r="AH62" s="102"/>
      <c r="AI62" s="102"/>
      <c r="AJ62" s="102"/>
      <c r="AK62" s="102"/>
      <c r="AL62" s="102"/>
      <c r="AM62" s="102"/>
      <c r="AN62" s="102"/>
      <c r="AO62" s="102"/>
      <c r="AP62" s="102"/>
      <c r="AQ62" s="102"/>
      <c r="AR62" s="102"/>
      <c r="AS62" s="102"/>
      <c r="AT62" s="102"/>
    </row>
    <row r="63" spans="1:46" ht="15" customHeight="1" x14ac:dyDescent="0.25">
      <c r="A63" s="102"/>
      <c r="B63" s="102"/>
      <c r="C63" s="102"/>
      <c r="D63" s="102"/>
      <c r="E63" s="102"/>
      <c r="F63" s="102"/>
      <c r="G63" s="102"/>
      <c r="H63" s="102"/>
      <c r="I63" s="102"/>
      <c r="J63" s="102"/>
      <c r="K63" s="102"/>
      <c r="L63" s="102"/>
      <c r="M63" s="102"/>
      <c r="N63" s="102"/>
      <c r="O63" s="102"/>
      <c r="P63" s="102"/>
      <c r="Q63" s="102"/>
      <c r="R63" s="102"/>
      <c r="S63" s="102"/>
      <c r="T63" s="102"/>
      <c r="U63" s="102"/>
      <c r="V63" s="102"/>
      <c r="W63" s="102"/>
      <c r="X63" s="102"/>
      <c r="Y63" s="102"/>
      <c r="Z63" s="102"/>
      <c r="AA63" s="102"/>
      <c r="AB63" s="102"/>
      <c r="AC63" s="102"/>
      <c r="AD63" s="102"/>
      <c r="AE63" s="102"/>
      <c r="AF63" s="102"/>
      <c r="AG63" s="102"/>
      <c r="AH63" s="102"/>
      <c r="AI63" s="102"/>
      <c r="AJ63" s="102"/>
      <c r="AK63" s="102"/>
      <c r="AL63" s="102"/>
      <c r="AM63" s="102"/>
      <c r="AN63" s="102"/>
      <c r="AO63" s="102"/>
      <c r="AP63" s="102"/>
      <c r="AQ63" s="102"/>
      <c r="AR63" s="102"/>
      <c r="AS63" s="102"/>
      <c r="AT63" s="102"/>
    </row>
    <row r="64" spans="1:46" ht="15" customHeight="1" x14ac:dyDescent="0.25">
      <c r="A64" s="102"/>
      <c r="B64" s="102"/>
      <c r="C64" s="102"/>
      <c r="D64" s="102"/>
      <c r="E64" s="102"/>
      <c r="F64" s="102"/>
      <c r="G64" s="102"/>
      <c r="H64" s="102"/>
      <c r="I64" s="102"/>
      <c r="J64" s="102"/>
      <c r="K64" s="102"/>
      <c r="L64" s="102"/>
      <c r="M64" s="102"/>
      <c r="N64" s="102"/>
      <c r="O64" s="102"/>
      <c r="P64" s="102"/>
      <c r="Q64" s="102"/>
      <c r="R64" s="102"/>
      <c r="S64" s="102"/>
      <c r="T64" s="102"/>
      <c r="U64" s="102"/>
      <c r="V64" s="102"/>
      <c r="W64" s="102"/>
      <c r="X64" s="102"/>
      <c r="Y64" s="102"/>
      <c r="Z64" s="102"/>
      <c r="AA64" s="102"/>
      <c r="AB64" s="102"/>
      <c r="AC64" s="102"/>
      <c r="AD64" s="102"/>
      <c r="AE64" s="102"/>
      <c r="AF64" s="102"/>
      <c r="AG64" s="102"/>
      <c r="AH64" s="102"/>
      <c r="AI64" s="102"/>
      <c r="AJ64" s="102"/>
      <c r="AK64" s="102"/>
      <c r="AL64" s="102"/>
      <c r="AM64" s="102"/>
      <c r="AN64" s="102"/>
      <c r="AO64" s="102"/>
      <c r="AP64" s="102"/>
      <c r="AQ64" s="102"/>
      <c r="AR64" s="102"/>
      <c r="AS64" s="102"/>
      <c r="AT64" s="102"/>
    </row>
    <row r="65" spans="1:46" ht="15" customHeight="1" x14ac:dyDescent="0.25">
      <c r="A65" s="102"/>
      <c r="B65" s="187" t="s">
        <v>125</v>
      </c>
      <c r="C65" s="188"/>
      <c r="D65" s="188"/>
      <c r="E65" s="188"/>
      <c r="F65" s="188"/>
      <c r="G65" s="188"/>
      <c r="H65" s="188"/>
      <c r="I65" s="188"/>
      <c r="J65" s="188"/>
      <c r="K65" s="188"/>
      <c r="L65" s="188"/>
      <c r="M65" s="188"/>
      <c r="N65" s="188"/>
      <c r="O65" s="188"/>
      <c r="P65" s="188"/>
      <c r="Q65" s="188"/>
      <c r="R65" s="188"/>
      <c r="S65" s="188"/>
      <c r="T65" s="188"/>
      <c r="U65" s="188"/>
      <c r="V65" s="189"/>
      <c r="W65" s="102"/>
      <c r="X65" s="102"/>
      <c r="Y65" s="102"/>
      <c r="Z65" s="102"/>
      <c r="AA65" s="102"/>
      <c r="AB65" s="102"/>
      <c r="AC65" s="102"/>
      <c r="AD65" s="102"/>
      <c r="AE65" s="102"/>
      <c r="AF65" s="102"/>
      <c r="AG65" s="102"/>
      <c r="AH65" s="102"/>
      <c r="AI65" s="102"/>
      <c r="AJ65" s="102"/>
      <c r="AK65" s="102"/>
      <c r="AL65" s="102"/>
      <c r="AM65" s="102"/>
      <c r="AN65" s="102"/>
      <c r="AO65" s="102"/>
      <c r="AP65" s="102"/>
      <c r="AQ65" s="102"/>
      <c r="AR65" s="102"/>
      <c r="AS65" s="102"/>
      <c r="AT65" s="102"/>
    </row>
    <row r="66" spans="1:46" ht="15" customHeight="1" x14ac:dyDescent="0.25">
      <c r="A66" s="102"/>
      <c r="B66" s="190"/>
      <c r="C66" s="191"/>
      <c r="D66" s="191"/>
      <c r="E66" s="191"/>
      <c r="F66" s="191"/>
      <c r="G66" s="191"/>
      <c r="H66" s="191"/>
      <c r="I66" s="191"/>
      <c r="J66" s="191"/>
      <c r="K66" s="191"/>
      <c r="L66" s="191"/>
      <c r="M66" s="191"/>
      <c r="N66" s="191"/>
      <c r="O66" s="191"/>
      <c r="P66" s="191"/>
      <c r="Q66" s="191"/>
      <c r="R66" s="191"/>
      <c r="S66" s="191"/>
      <c r="T66" s="191"/>
      <c r="U66" s="191"/>
      <c r="V66" s="192"/>
      <c r="W66" s="102"/>
      <c r="X66" s="102"/>
      <c r="Y66" s="193" t="s">
        <v>80</v>
      </c>
      <c r="Z66" s="193"/>
      <c r="AA66" s="193"/>
      <c r="AB66" s="193"/>
      <c r="AC66" s="193"/>
      <c r="AD66" s="193"/>
      <c r="AE66" s="193"/>
      <c r="AF66" s="193"/>
      <c r="AG66" s="193"/>
      <c r="AH66" s="193"/>
      <c r="AI66" s="193"/>
      <c r="AJ66" s="193"/>
      <c r="AK66" s="193"/>
      <c r="AL66" s="193"/>
      <c r="AM66" s="193"/>
      <c r="AN66" s="193"/>
      <c r="AO66" s="193"/>
      <c r="AP66" s="193"/>
      <c r="AQ66" s="193"/>
      <c r="AR66" s="193"/>
      <c r="AS66" s="193"/>
      <c r="AT66" s="102"/>
    </row>
    <row r="67" spans="1:46" ht="15" customHeight="1" x14ac:dyDescent="0.25">
      <c r="A67" s="102"/>
      <c r="B67" s="102"/>
      <c r="C67" s="102"/>
      <c r="D67" s="102"/>
      <c r="E67" s="102"/>
      <c r="F67" s="102"/>
      <c r="G67" s="102"/>
      <c r="H67" s="102"/>
      <c r="I67" s="102"/>
      <c r="J67" s="102"/>
      <c r="K67" s="102"/>
      <c r="L67" s="102"/>
      <c r="M67" s="102"/>
      <c r="N67" s="102"/>
      <c r="O67" s="102"/>
      <c r="P67" s="102"/>
      <c r="Q67" s="102"/>
      <c r="R67" s="102"/>
      <c r="S67" s="102"/>
      <c r="T67" s="102"/>
      <c r="U67" s="102"/>
      <c r="V67" s="102"/>
      <c r="W67" s="102"/>
      <c r="X67" s="102"/>
      <c r="Y67" s="102"/>
      <c r="Z67" s="102"/>
      <c r="AA67" s="102"/>
      <c r="AB67" s="102"/>
      <c r="AC67" s="102"/>
      <c r="AD67" s="102"/>
      <c r="AE67" s="102"/>
      <c r="AF67" s="102"/>
      <c r="AG67" s="102"/>
      <c r="AH67" s="102"/>
      <c r="AI67" s="102"/>
      <c r="AJ67" s="102"/>
      <c r="AK67" s="102"/>
      <c r="AL67" s="102"/>
      <c r="AM67" s="102"/>
      <c r="AN67" s="102"/>
      <c r="AO67" s="102"/>
      <c r="AP67" s="102"/>
      <c r="AQ67" s="102"/>
      <c r="AR67" s="102"/>
      <c r="AS67" s="102"/>
      <c r="AT67" s="102"/>
    </row>
  </sheetData>
  <sheetProtection algorithmName="SHA-512" hashValue="ajnMWY3HHF0o2mETb2UZH5BVBIv+Mi+60/G27WghYLAB8dFrLVh4O5iBnSNqAUQCnLmoXaayRoMmZWiz5aeM4w==" saltValue="L/1lImOV/VgZa91Df+kejw==" spinCount="100000" sheet="1" objects="1" scenarios="1"/>
  <dataConsolidate/>
  <mergeCells count="47">
    <mergeCell ref="B52:K52"/>
    <mergeCell ref="M52:V52"/>
    <mergeCell ref="B53:K59"/>
    <mergeCell ref="M53:V59"/>
    <mergeCell ref="B60:K60"/>
    <mergeCell ref="M60:V60"/>
    <mergeCell ref="Y60:AS60"/>
    <mergeCell ref="B65:V66"/>
    <mergeCell ref="Y66:AS66"/>
    <mergeCell ref="P16:AS19"/>
    <mergeCell ref="P22:AS30"/>
    <mergeCell ref="B33:AS42"/>
    <mergeCell ref="AD46:AS49"/>
    <mergeCell ref="B47:U48"/>
    <mergeCell ref="Y52:AS52"/>
    <mergeCell ref="Y53:AS59"/>
    <mergeCell ref="AD45:AS45"/>
    <mergeCell ref="B28:F28"/>
    <mergeCell ref="G30:N30"/>
    <mergeCell ref="B30:F30"/>
    <mergeCell ref="B2:AS3"/>
    <mergeCell ref="B5:AS5"/>
    <mergeCell ref="B7:G7"/>
    <mergeCell ref="H7:AS7"/>
    <mergeCell ref="B8:G8"/>
    <mergeCell ref="H8:AS8"/>
    <mergeCell ref="B9:AS9"/>
    <mergeCell ref="B10:AS10"/>
    <mergeCell ref="B11:AS11"/>
    <mergeCell ref="B14:AS14"/>
    <mergeCell ref="B17:F17"/>
    <mergeCell ref="G19:N19"/>
    <mergeCell ref="B19:F19"/>
    <mergeCell ref="G22:N22"/>
    <mergeCell ref="G28:N28"/>
    <mergeCell ref="B27:F27"/>
    <mergeCell ref="G17:N17"/>
    <mergeCell ref="B22:F22"/>
    <mergeCell ref="B23:F23"/>
    <mergeCell ref="B24:F24"/>
    <mergeCell ref="B25:F25"/>
    <mergeCell ref="B26:F26"/>
    <mergeCell ref="G27:N27"/>
    <mergeCell ref="G26:N26"/>
    <mergeCell ref="G25:N25"/>
    <mergeCell ref="G24:N24"/>
    <mergeCell ref="G23:N23"/>
  </mergeCells>
  <phoneticPr fontId="20" type="noConversion"/>
  <dataValidations count="1">
    <dataValidation type="list" allowBlank="1" showInputMessage="1" showErrorMessage="1" sqref="G30" xr:uid="{00000000-0002-0000-0100-000000000000}">
      <formula1>$BA$23:$BA$24</formula1>
    </dataValidation>
  </dataValidations>
  <hyperlinks>
    <hyperlink ref="B47:U48" r:id="rId1" display="Watch the demo on YouTube" xr:uid="{A1D11FE8-75C2-41F8-9F55-9C9954D37315}"/>
    <hyperlink ref="B53:J59" r:id="rId2" display="Click here for more info" xr:uid="{9A32AC86-0981-4059-BC9B-7EB016B25234}"/>
  </hyperlinks>
  <pageMargins left="0.7" right="0.7" top="0.75" bottom="0.75" header="0.3" footer="0.3"/>
  <pageSetup paperSize="9" scale="50" orientation="portrait" verticalDpi="300"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70C0"/>
  </sheetPr>
  <dimension ref="A1:AM510"/>
  <sheetViews>
    <sheetView zoomScaleNormal="100" workbookViewId="0">
      <pane xSplit="6" ySplit="9" topLeftCell="G10" activePane="bottomRight" state="frozen"/>
      <selection pane="topRight" activeCell="G1" sqref="G1"/>
      <selection pane="bottomLeft" activeCell="A10" sqref="A10"/>
      <selection pane="bottomRight"/>
    </sheetView>
  </sheetViews>
  <sheetFormatPr defaultColWidth="0" defaultRowHeight="15" customHeight="1" zeroHeight="1" x14ac:dyDescent="0.25"/>
  <cols>
    <col min="1" max="1" width="2.85546875" style="1" customWidth="1"/>
    <col min="2" max="2" width="5.7109375" style="1" customWidth="1"/>
    <col min="3" max="3" width="2.85546875" style="1" customWidth="1"/>
    <col min="4" max="4" width="28.5703125" style="1" customWidth="1"/>
    <col min="5" max="6" width="8.5703125" style="1" customWidth="1"/>
    <col min="7" max="13" width="14.28515625" style="1" customWidth="1"/>
    <col min="14" max="14" width="2.85546875" style="1" customWidth="1"/>
    <col min="15" max="15" width="14.28515625" style="1" customWidth="1"/>
    <col min="16" max="33" width="2.85546875" style="1" customWidth="1"/>
    <col min="34" max="38" width="2.85546875" style="1" hidden="1" customWidth="1"/>
    <col min="39" max="39" width="8.5703125" style="1" hidden="1" customWidth="1"/>
    <col min="40" max="16384" width="2.85546875" style="1" hidden="1"/>
  </cols>
  <sheetData>
    <row r="1" spans="1:39" ht="15" customHeight="1" x14ac:dyDescent="0.25">
      <c r="A1" s="2"/>
      <c r="B1" s="2"/>
      <c r="C1" s="2"/>
      <c r="D1" s="2"/>
      <c r="E1" s="2"/>
      <c r="F1" s="2"/>
      <c r="G1" s="2"/>
      <c r="H1" s="2"/>
      <c r="I1" s="2"/>
      <c r="J1" s="2"/>
      <c r="K1" s="2"/>
      <c r="L1" s="2"/>
      <c r="M1" s="2"/>
      <c r="N1" s="2"/>
      <c r="O1" s="2"/>
      <c r="P1" s="2"/>
      <c r="Q1" s="2"/>
      <c r="R1" s="6"/>
      <c r="S1" s="6"/>
      <c r="T1" s="6"/>
      <c r="U1" s="6"/>
      <c r="V1" s="6"/>
      <c r="W1" s="6"/>
      <c r="X1" s="2"/>
      <c r="Y1" s="2"/>
      <c r="Z1" s="2"/>
      <c r="AA1" s="2"/>
      <c r="AB1" s="2"/>
      <c r="AC1" s="2"/>
      <c r="AD1" s="2"/>
      <c r="AE1" s="2"/>
      <c r="AF1" s="2"/>
      <c r="AG1" s="2"/>
    </row>
    <row r="2" spans="1:39" ht="15" customHeight="1" x14ac:dyDescent="0.25">
      <c r="A2" s="2"/>
      <c r="B2" s="488" t="str">
        <f>IFERROR(CONCATENATE('Intro &amp; Setup'!G17, IF('Intro &amp; Setup'!G17="", "", "'s "), "Bird Watching List ", IF('Intro &amp; Setup'!G19="", "", "for the "&amp;'Intro &amp; Setup'!G19&amp;" Trip "), "Between ", 'Intro &amp; Setup'!BA18, " and ", 'Intro &amp; Setup'!BA19), "")</f>
        <v/>
      </c>
      <c r="C2" s="489"/>
      <c r="D2" s="489"/>
      <c r="E2" s="489"/>
      <c r="F2" s="489"/>
      <c r="G2" s="489"/>
      <c r="H2" s="489"/>
      <c r="I2" s="489"/>
      <c r="J2" s="489"/>
      <c r="K2" s="489"/>
      <c r="L2" s="489"/>
      <c r="M2" s="490"/>
      <c r="N2" s="2"/>
      <c r="O2" s="2"/>
      <c r="P2" s="2"/>
      <c r="Q2" s="2"/>
      <c r="R2" s="6"/>
      <c r="S2" s="6"/>
      <c r="T2" s="6"/>
      <c r="U2" s="6"/>
      <c r="V2" s="6"/>
      <c r="W2" s="7"/>
      <c r="X2" s="2"/>
      <c r="Y2" s="2"/>
      <c r="Z2" s="2"/>
      <c r="AA2" s="2"/>
      <c r="AB2" s="2"/>
      <c r="AC2" s="2"/>
      <c r="AD2" s="2"/>
      <c r="AE2" s="2"/>
      <c r="AF2" s="2"/>
      <c r="AG2" s="2"/>
    </row>
    <row r="3" spans="1:39" ht="15" customHeight="1" x14ac:dyDescent="0.25">
      <c r="A3" s="2"/>
      <c r="B3" s="491"/>
      <c r="C3" s="492"/>
      <c r="D3" s="492"/>
      <c r="E3" s="492"/>
      <c r="F3" s="492"/>
      <c r="G3" s="492"/>
      <c r="H3" s="492"/>
      <c r="I3" s="492"/>
      <c r="J3" s="492"/>
      <c r="K3" s="492"/>
      <c r="L3" s="492"/>
      <c r="M3" s="493"/>
      <c r="N3" s="2"/>
      <c r="O3" s="2"/>
      <c r="P3" s="2"/>
      <c r="Q3" s="2"/>
      <c r="R3" s="6"/>
      <c r="S3" s="6"/>
      <c r="T3" s="6"/>
      <c r="U3" s="6"/>
      <c r="V3" s="6"/>
      <c r="W3" s="7"/>
      <c r="X3" s="2"/>
      <c r="Y3" s="2"/>
      <c r="Z3" s="2"/>
      <c r="AA3" s="2"/>
      <c r="AB3" s="2"/>
      <c r="AC3" s="2"/>
      <c r="AD3" s="2"/>
      <c r="AE3" s="2"/>
      <c r="AF3" s="2"/>
      <c r="AG3" s="2"/>
      <c r="AM3" s="163"/>
    </row>
    <row r="4" spans="1:39" ht="15" customHeight="1" x14ac:dyDescent="0.25">
      <c r="A4" s="134"/>
      <c r="B4" s="226" t="str">
        <f>IF('Intro &amp; Setup'!BA21="", "* You have not selected which sighting option you will use, please do so on the 'Introduction' tab. ", "* You have selected '"&amp;'Intro &amp; Setup'!BA21&amp;"', so please ensure that you capture "&amp;'Intro &amp; Setup'!BA26&amp;".")</f>
        <v>* You have selected 'Sightings', so please ensure that you capture each flock of bird as one sighting.</v>
      </c>
      <c r="C4" s="226"/>
      <c r="D4" s="226"/>
      <c r="E4" s="226"/>
      <c r="F4" s="226"/>
      <c r="G4" s="226"/>
      <c r="H4" s="226"/>
      <c r="I4" s="226"/>
      <c r="J4" s="226"/>
      <c r="K4" s="226"/>
      <c r="L4" s="226"/>
      <c r="M4" s="226"/>
      <c r="N4" s="2"/>
      <c r="O4" s="2"/>
      <c r="P4" s="2"/>
      <c r="Q4" s="2"/>
      <c r="R4" s="6"/>
      <c r="S4" s="6"/>
      <c r="T4" s="6"/>
      <c r="U4" s="6"/>
      <c r="V4" s="6"/>
      <c r="W4" s="7"/>
      <c r="X4" s="2"/>
      <c r="Y4" s="2"/>
      <c r="Z4" s="2"/>
      <c r="AA4" s="2"/>
      <c r="AB4" s="2"/>
      <c r="AC4" s="2"/>
      <c r="AD4" s="2"/>
      <c r="AE4" s="2"/>
      <c r="AF4" s="2"/>
      <c r="AG4" s="2"/>
      <c r="AM4" s="131" t="s">
        <v>115</v>
      </c>
    </row>
    <row r="5" spans="1:39" ht="15" customHeight="1" x14ac:dyDescent="0.25">
      <c r="A5" s="2"/>
      <c r="B5" s="2"/>
      <c r="C5" s="2"/>
      <c r="D5" s="2"/>
      <c r="E5" s="2"/>
      <c r="F5" s="2"/>
      <c r="G5" s="2"/>
      <c r="H5" s="2"/>
      <c r="I5" s="2"/>
      <c r="J5" s="2"/>
      <c r="K5" s="2"/>
      <c r="L5" s="2"/>
      <c r="M5" s="2"/>
      <c r="N5" s="2"/>
      <c r="O5" s="2"/>
      <c r="P5" s="2"/>
      <c r="Q5" s="2"/>
      <c r="R5" s="6"/>
      <c r="S5" s="6"/>
      <c r="T5" s="6"/>
      <c r="U5" s="6"/>
      <c r="V5" s="6"/>
      <c r="W5" s="7"/>
      <c r="X5" s="2"/>
      <c r="Y5" s="2"/>
      <c r="Z5" s="2"/>
      <c r="AA5" s="2"/>
      <c r="AB5" s="2"/>
      <c r="AC5" s="2"/>
      <c r="AD5" s="2"/>
      <c r="AE5" s="2"/>
      <c r="AF5" s="2"/>
      <c r="AG5" s="2"/>
      <c r="AM5" s="132" t="s">
        <v>116</v>
      </c>
    </row>
    <row r="6" spans="1:39" ht="15" customHeight="1" x14ac:dyDescent="0.25">
      <c r="A6" s="2"/>
      <c r="B6" s="135"/>
      <c r="C6" s="135"/>
      <c r="D6" s="135"/>
      <c r="E6" s="135"/>
      <c r="F6" s="112"/>
      <c r="G6" s="2"/>
      <c r="H6" s="2"/>
      <c r="I6" s="2"/>
      <c r="J6" s="2"/>
      <c r="K6" s="2"/>
      <c r="L6" s="2"/>
      <c r="M6" s="2"/>
      <c r="N6" s="2"/>
      <c r="O6" s="2"/>
      <c r="P6" s="2"/>
      <c r="Q6" s="2"/>
      <c r="R6" s="2"/>
      <c r="S6" s="2"/>
      <c r="T6" s="2"/>
      <c r="U6" s="2"/>
      <c r="V6" s="2"/>
      <c r="W6" s="2"/>
      <c r="X6" s="2"/>
      <c r="Y6" s="2"/>
      <c r="Z6" s="2"/>
      <c r="AA6" s="2"/>
      <c r="AB6" s="2"/>
      <c r="AC6" s="2"/>
      <c r="AD6" s="2"/>
      <c r="AE6" s="2"/>
      <c r="AF6" s="2"/>
      <c r="AG6" s="2"/>
    </row>
    <row r="7" spans="1:39" ht="15" customHeight="1" x14ac:dyDescent="0.25">
      <c r="A7" s="2"/>
      <c r="B7" s="142"/>
      <c r="C7" s="143"/>
      <c r="D7" s="142"/>
      <c r="E7" s="142" t="s">
        <v>92</v>
      </c>
      <c r="F7" s="142" t="s">
        <v>118</v>
      </c>
      <c r="G7" s="141" t="s">
        <v>114</v>
      </c>
      <c r="H7" s="141" t="s">
        <v>114</v>
      </c>
      <c r="I7" s="141" t="s">
        <v>114</v>
      </c>
      <c r="J7" s="141" t="s">
        <v>114</v>
      </c>
      <c r="K7" s="141" t="s">
        <v>114</v>
      </c>
      <c r="L7" s="141" t="s">
        <v>114</v>
      </c>
      <c r="M7" s="141" t="s">
        <v>114</v>
      </c>
      <c r="N7" s="2"/>
      <c r="O7" s="2"/>
      <c r="P7" s="2"/>
      <c r="Q7" s="2"/>
      <c r="R7" s="2"/>
      <c r="S7" s="2"/>
      <c r="T7" s="2"/>
      <c r="U7" s="2"/>
      <c r="V7" s="2"/>
      <c r="W7" s="2"/>
      <c r="X7" s="2"/>
      <c r="Y7" s="2"/>
      <c r="Z7" s="2"/>
      <c r="AA7" s="2"/>
      <c r="AB7" s="2"/>
      <c r="AC7" s="2"/>
      <c r="AD7" s="2"/>
      <c r="AE7" s="2"/>
      <c r="AF7" s="2"/>
      <c r="AG7" s="2"/>
    </row>
    <row r="8" spans="1:39" s="5" customFormat="1" ht="15" customHeight="1" x14ac:dyDescent="0.25">
      <c r="A8" s="3"/>
      <c r="B8" s="494" t="s">
        <v>3</v>
      </c>
      <c r="C8" s="135"/>
      <c r="D8" s="479" t="s">
        <v>10</v>
      </c>
      <c r="E8" s="480" t="s">
        <v>9</v>
      </c>
      <c r="F8" s="481" t="s">
        <v>117</v>
      </c>
      <c r="G8" s="482" t="str">
        <f>IF('Intro &amp; Setup'!$G$22="", "", 'Intro &amp; Setup'!$G$22)</f>
        <v/>
      </c>
      <c r="H8" s="482" t="str">
        <f>IF('Intro &amp; Setup'!$G$23="", "", 'Intro &amp; Setup'!$G$23)</f>
        <v/>
      </c>
      <c r="I8" s="482" t="str">
        <f>IF('Intro &amp; Setup'!$G$24="", "", 'Intro &amp; Setup'!$G$24)</f>
        <v/>
      </c>
      <c r="J8" s="482" t="str">
        <f>IF('Intro &amp; Setup'!$G$25="", "", 'Intro &amp; Setup'!$G$25)</f>
        <v/>
      </c>
      <c r="K8" s="482" t="str">
        <f>IF('Intro &amp; Setup'!$G$26="", "", 'Intro &amp; Setup'!$G$26)</f>
        <v/>
      </c>
      <c r="L8" s="482" t="str">
        <f>IF('Intro &amp; Setup'!$G$27="", "", 'Intro &amp; Setup'!$G$27)</f>
        <v/>
      </c>
      <c r="M8" s="483" t="str">
        <f>IF('Intro &amp; Setup'!$G$28="", "", 'Intro &amp; Setup'!$G$28)</f>
        <v/>
      </c>
      <c r="N8" s="3"/>
      <c r="O8" s="496" t="s">
        <v>8</v>
      </c>
      <c r="P8" s="3"/>
      <c r="Q8" s="498" t="s">
        <v>12</v>
      </c>
      <c r="R8" s="499"/>
      <c r="S8" s="499"/>
      <c r="T8" s="499" t="s">
        <v>9</v>
      </c>
      <c r="U8" s="499"/>
      <c r="V8" s="500"/>
      <c r="W8" s="4"/>
      <c r="X8" s="498" t="s">
        <v>2</v>
      </c>
      <c r="Y8" s="499"/>
      <c r="Z8" s="500"/>
      <c r="AA8" s="4"/>
      <c r="AB8" s="498" t="s">
        <v>11</v>
      </c>
      <c r="AC8" s="499"/>
      <c r="AD8" s="499"/>
      <c r="AE8" s="499"/>
      <c r="AF8" s="500"/>
      <c r="AG8" s="3"/>
    </row>
    <row r="9" spans="1:39" s="5" customFormat="1" ht="15" customHeight="1" x14ac:dyDescent="0.25">
      <c r="A9" s="3"/>
      <c r="B9" s="495"/>
      <c r="C9" s="135"/>
      <c r="D9" s="484"/>
      <c r="E9" s="485"/>
      <c r="F9" s="485"/>
      <c r="G9" s="486"/>
      <c r="H9" s="486"/>
      <c r="I9" s="486"/>
      <c r="J9" s="486"/>
      <c r="K9" s="486"/>
      <c r="L9" s="486"/>
      <c r="M9" s="487"/>
      <c r="N9" s="3"/>
      <c r="O9" s="497"/>
      <c r="P9" s="3"/>
      <c r="Q9" s="501"/>
      <c r="R9" s="502"/>
      <c r="S9" s="502"/>
      <c r="T9" s="502"/>
      <c r="U9" s="502"/>
      <c r="V9" s="503"/>
      <c r="W9" s="3"/>
      <c r="X9" s="501"/>
      <c r="Y9" s="502"/>
      <c r="Z9" s="503"/>
      <c r="AA9" s="3"/>
      <c r="AB9" s="501"/>
      <c r="AC9" s="502"/>
      <c r="AD9" s="502"/>
      <c r="AE9" s="502"/>
      <c r="AF9" s="503"/>
      <c r="AG9" s="3"/>
    </row>
    <row r="10" spans="1:39" s="5" customFormat="1" ht="15" customHeight="1" x14ac:dyDescent="0.25">
      <c r="A10" s="3"/>
      <c r="B10" s="138">
        <v>1</v>
      </c>
      <c r="C10" s="135"/>
      <c r="D10" s="144"/>
      <c r="E10" s="145"/>
      <c r="F10" s="146"/>
      <c r="G10" s="147"/>
      <c r="H10" s="148"/>
      <c r="I10" s="147"/>
      <c r="J10" s="148"/>
      <c r="K10" s="147"/>
      <c r="L10" s="148"/>
      <c r="M10" s="149"/>
      <c r="N10" s="150"/>
      <c r="O10" s="136" t="str">
        <f>IF(D10="", "", SUM(G10:M10))</f>
        <v/>
      </c>
      <c r="P10" s="150"/>
      <c r="Q10" s="221" t="str">
        <f>IF(D10="", "", IF(O10&gt;0, $AM$4, $AM$5))</f>
        <v/>
      </c>
      <c r="R10" s="222"/>
      <c r="S10" s="222"/>
      <c r="T10" s="222" t="str">
        <f>IF(D10="", "", IF(O10&gt;=E10, $AM$4, $AM$5))</f>
        <v/>
      </c>
      <c r="U10" s="222"/>
      <c r="V10" s="227"/>
      <c r="W10" s="150"/>
      <c r="X10" s="223" t="str">
        <f>INDEX(Data!$AF$3:$AF$502, MATCH(B10, Data!$A$3:$A$502, 0))</f>
        <v/>
      </c>
      <c r="Y10" s="224"/>
      <c r="Z10" s="225"/>
      <c r="AA10" s="150"/>
      <c r="AB10" s="221" t="str">
        <f>INDEX(Data!$AH$3:$AH$502, MATCH(B10, Data!$AB$3:$AB$502, 0))</f>
        <v/>
      </c>
      <c r="AC10" s="222"/>
      <c r="AD10" s="222"/>
      <c r="AE10" s="222"/>
      <c r="AF10" s="227"/>
      <c r="AG10" s="3"/>
    </row>
    <row r="11" spans="1:39" s="5" customFormat="1" ht="15" customHeight="1" x14ac:dyDescent="0.25">
      <c r="A11" s="3"/>
      <c r="B11" s="139">
        <v>2</v>
      </c>
      <c r="C11" s="135"/>
      <c r="D11" s="151"/>
      <c r="E11" s="152"/>
      <c r="F11" s="153"/>
      <c r="G11" s="154"/>
      <c r="H11" s="155"/>
      <c r="I11" s="154"/>
      <c r="J11" s="155"/>
      <c r="K11" s="154"/>
      <c r="L11" s="155"/>
      <c r="M11" s="156"/>
      <c r="N11" s="150"/>
      <c r="O11" s="136" t="str">
        <f t="shared" ref="O11:O74" si="0">IF(D11="", "", SUM(G11:M11))</f>
        <v/>
      </c>
      <c r="P11" s="150"/>
      <c r="Q11" s="223" t="str">
        <f t="shared" ref="Q11:Q74" si="1">IF(D11="", "", IF(O11&gt;0, $AM$4, $AM$5))</f>
        <v/>
      </c>
      <c r="R11" s="224"/>
      <c r="S11" s="224"/>
      <c r="T11" s="224" t="str">
        <f t="shared" ref="T11:T74" si="2">IF(D11="", "", IF(O11&gt;=E11, $AM$4, $AM$5))</f>
        <v/>
      </c>
      <c r="U11" s="224"/>
      <c r="V11" s="225"/>
      <c r="W11" s="150"/>
      <c r="X11" s="223" t="str">
        <f>INDEX(Data!$AF$3:$AF$502, MATCH(B11, Data!$A$3:$A$502, 0))</f>
        <v/>
      </c>
      <c r="Y11" s="224"/>
      <c r="Z11" s="225"/>
      <c r="AA11" s="150"/>
      <c r="AB11" s="223" t="str">
        <f>INDEX(Data!$AH$3:$AH$502, MATCH(B11, Data!$AB$3:$AB$502, 0))</f>
        <v/>
      </c>
      <c r="AC11" s="224"/>
      <c r="AD11" s="224"/>
      <c r="AE11" s="224"/>
      <c r="AF11" s="225"/>
      <c r="AG11" s="3"/>
    </row>
    <row r="12" spans="1:39" s="5" customFormat="1" ht="15" customHeight="1" x14ac:dyDescent="0.25">
      <c r="A12" s="3"/>
      <c r="B12" s="139">
        <v>3</v>
      </c>
      <c r="C12" s="135"/>
      <c r="D12" s="151"/>
      <c r="E12" s="152"/>
      <c r="F12" s="153"/>
      <c r="G12" s="154"/>
      <c r="H12" s="155"/>
      <c r="I12" s="154"/>
      <c r="J12" s="155"/>
      <c r="K12" s="154"/>
      <c r="L12" s="155"/>
      <c r="M12" s="156"/>
      <c r="N12" s="150"/>
      <c r="O12" s="136" t="str">
        <f t="shared" si="0"/>
        <v/>
      </c>
      <c r="P12" s="150"/>
      <c r="Q12" s="223" t="str">
        <f t="shared" si="1"/>
        <v/>
      </c>
      <c r="R12" s="224"/>
      <c r="S12" s="224"/>
      <c r="T12" s="224" t="str">
        <f t="shared" si="2"/>
        <v/>
      </c>
      <c r="U12" s="224"/>
      <c r="V12" s="225"/>
      <c r="W12" s="150"/>
      <c r="X12" s="223" t="str">
        <f>INDEX(Data!$AF$3:$AF$502, MATCH(B12, Data!$A$3:$A$502, 0))</f>
        <v/>
      </c>
      <c r="Y12" s="224"/>
      <c r="Z12" s="225"/>
      <c r="AA12" s="150"/>
      <c r="AB12" s="223" t="str">
        <f>INDEX(Data!$AH$3:$AH$502, MATCH(B12, Data!$AB$3:$AB$502, 0))</f>
        <v/>
      </c>
      <c r="AC12" s="224"/>
      <c r="AD12" s="224"/>
      <c r="AE12" s="224"/>
      <c r="AF12" s="225"/>
      <c r="AG12" s="3"/>
    </row>
    <row r="13" spans="1:39" s="5" customFormat="1" ht="15" customHeight="1" x14ac:dyDescent="0.25">
      <c r="A13" s="3"/>
      <c r="B13" s="139">
        <v>4</v>
      </c>
      <c r="C13" s="135"/>
      <c r="D13" s="151"/>
      <c r="E13" s="152"/>
      <c r="F13" s="153"/>
      <c r="G13" s="154"/>
      <c r="H13" s="155"/>
      <c r="I13" s="154"/>
      <c r="J13" s="155"/>
      <c r="K13" s="154"/>
      <c r="L13" s="155"/>
      <c r="M13" s="156"/>
      <c r="N13" s="150"/>
      <c r="O13" s="136" t="str">
        <f t="shared" si="0"/>
        <v/>
      </c>
      <c r="P13" s="150"/>
      <c r="Q13" s="223" t="str">
        <f t="shared" si="1"/>
        <v/>
      </c>
      <c r="R13" s="224"/>
      <c r="S13" s="224"/>
      <c r="T13" s="224" t="str">
        <f t="shared" si="2"/>
        <v/>
      </c>
      <c r="U13" s="224"/>
      <c r="V13" s="225"/>
      <c r="W13" s="150"/>
      <c r="X13" s="223" t="str">
        <f>INDEX(Data!$AF$3:$AF$502, MATCH(B13, Data!$A$3:$A$502, 0))</f>
        <v/>
      </c>
      <c r="Y13" s="224"/>
      <c r="Z13" s="225"/>
      <c r="AA13" s="150"/>
      <c r="AB13" s="223" t="str">
        <f>INDEX(Data!$AH$3:$AH$502, MATCH(B13, Data!$AB$3:$AB$502, 0))</f>
        <v/>
      </c>
      <c r="AC13" s="224"/>
      <c r="AD13" s="224"/>
      <c r="AE13" s="224"/>
      <c r="AF13" s="225"/>
      <c r="AG13" s="3"/>
    </row>
    <row r="14" spans="1:39" s="5" customFormat="1" ht="15" customHeight="1" x14ac:dyDescent="0.25">
      <c r="A14" s="3"/>
      <c r="B14" s="139">
        <v>5</v>
      </c>
      <c r="C14" s="135"/>
      <c r="D14" s="151"/>
      <c r="E14" s="152"/>
      <c r="F14" s="153"/>
      <c r="G14" s="154"/>
      <c r="H14" s="155"/>
      <c r="I14" s="154"/>
      <c r="J14" s="155"/>
      <c r="K14" s="154"/>
      <c r="L14" s="155"/>
      <c r="M14" s="156"/>
      <c r="N14" s="150"/>
      <c r="O14" s="136" t="str">
        <f t="shared" si="0"/>
        <v/>
      </c>
      <c r="P14" s="150"/>
      <c r="Q14" s="223" t="str">
        <f t="shared" si="1"/>
        <v/>
      </c>
      <c r="R14" s="224"/>
      <c r="S14" s="224"/>
      <c r="T14" s="224" t="str">
        <f t="shared" si="2"/>
        <v/>
      </c>
      <c r="U14" s="224"/>
      <c r="V14" s="225"/>
      <c r="W14" s="150"/>
      <c r="X14" s="223" t="str">
        <f>INDEX(Data!$AF$3:$AF$502, MATCH(B14, Data!$A$3:$A$502, 0))</f>
        <v/>
      </c>
      <c r="Y14" s="224"/>
      <c r="Z14" s="225"/>
      <c r="AA14" s="150"/>
      <c r="AB14" s="223" t="str">
        <f>INDEX(Data!$AH$3:$AH$502, MATCH(B14, Data!$AB$3:$AB$502, 0))</f>
        <v/>
      </c>
      <c r="AC14" s="224"/>
      <c r="AD14" s="224"/>
      <c r="AE14" s="224"/>
      <c r="AF14" s="225"/>
      <c r="AG14" s="3"/>
    </row>
    <row r="15" spans="1:39" s="5" customFormat="1" ht="15" customHeight="1" x14ac:dyDescent="0.25">
      <c r="A15" s="3"/>
      <c r="B15" s="139">
        <v>6</v>
      </c>
      <c r="C15" s="135"/>
      <c r="D15" s="151"/>
      <c r="E15" s="152"/>
      <c r="F15" s="153"/>
      <c r="G15" s="154"/>
      <c r="H15" s="155"/>
      <c r="I15" s="154"/>
      <c r="J15" s="155"/>
      <c r="K15" s="154"/>
      <c r="L15" s="155"/>
      <c r="M15" s="156"/>
      <c r="N15" s="150"/>
      <c r="O15" s="136" t="str">
        <f t="shared" si="0"/>
        <v/>
      </c>
      <c r="P15" s="150"/>
      <c r="Q15" s="223" t="str">
        <f t="shared" si="1"/>
        <v/>
      </c>
      <c r="R15" s="224"/>
      <c r="S15" s="224"/>
      <c r="T15" s="224" t="str">
        <f t="shared" si="2"/>
        <v/>
      </c>
      <c r="U15" s="224"/>
      <c r="V15" s="225"/>
      <c r="W15" s="150"/>
      <c r="X15" s="223" t="str">
        <f>INDEX(Data!$AF$3:$AF$502, MATCH(B15, Data!$A$3:$A$502, 0))</f>
        <v/>
      </c>
      <c r="Y15" s="224"/>
      <c r="Z15" s="225"/>
      <c r="AA15" s="150"/>
      <c r="AB15" s="223" t="str">
        <f>INDEX(Data!$AH$3:$AH$502, MATCH(B15, Data!$AB$3:$AB$502, 0))</f>
        <v/>
      </c>
      <c r="AC15" s="224"/>
      <c r="AD15" s="224"/>
      <c r="AE15" s="224"/>
      <c r="AF15" s="225"/>
      <c r="AG15" s="3"/>
    </row>
    <row r="16" spans="1:39" s="5" customFormat="1" ht="15" customHeight="1" x14ac:dyDescent="0.25">
      <c r="A16" s="3"/>
      <c r="B16" s="139">
        <v>7</v>
      </c>
      <c r="C16" s="135"/>
      <c r="D16" s="151"/>
      <c r="E16" s="152"/>
      <c r="F16" s="153"/>
      <c r="G16" s="154"/>
      <c r="H16" s="155"/>
      <c r="I16" s="154"/>
      <c r="J16" s="155"/>
      <c r="K16" s="154"/>
      <c r="L16" s="155"/>
      <c r="M16" s="156"/>
      <c r="N16" s="150"/>
      <c r="O16" s="136" t="str">
        <f t="shared" si="0"/>
        <v/>
      </c>
      <c r="P16" s="150"/>
      <c r="Q16" s="223" t="str">
        <f t="shared" si="1"/>
        <v/>
      </c>
      <c r="R16" s="224"/>
      <c r="S16" s="224"/>
      <c r="T16" s="224" t="str">
        <f t="shared" si="2"/>
        <v/>
      </c>
      <c r="U16" s="224"/>
      <c r="V16" s="225"/>
      <c r="W16" s="150"/>
      <c r="X16" s="223" t="str">
        <f>INDEX(Data!$AF$3:$AF$502, MATCH(B16, Data!$A$3:$A$502, 0))</f>
        <v/>
      </c>
      <c r="Y16" s="224"/>
      <c r="Z16" s="225"/>
      <c r="AA16" s="150"/>
      <c r="AB16" s="223" t="str">
        <f>INDEX(Data!$AH$3:$AH$502, MATCH(B16, Data!$AB$3:$AB$502, 0))</f>
        <v/>
      </c>
      <c r="AC16" s="224"/>
      <c r="AD16" s="224"/>
      <c r="AE16" s="224"/>
      <c r="AF16" s="225"/>
      <c r="AG16" s="3"/>
    </row>
    <row r="17" spans="1:33" s="5" customFormat="1" ht="15" customHeight="1" x14ac:dyDescent="0.25">
      <c r="A17" s="3"/>
      <c r="B17" s="139">
        <v>8</v>
      </c>
      <c r="C17" s="135"/>
      <c r="D17" s="151"/>
      <c r="E17" s="152"/>
      <c r="F17" s="153"/>
      <c r="G17" s="154"/>
      <c r="H17" s="155"/>
      <c r="I17" s="154"/>
      <c r="J17" s="155"/>
      <c r="K17" s="154"/>
      <c r="L17" s="155"/>
      <c r="M17" s="156"/>
      <c r="N17" s="150"/>
      <c r="O17" s="136" t="str">
        <f t="shared" si="0"/>
        <v/>
      </c>
      <c r="P17" s="150"/>
      <c r="Q17" s="223" t="str">
        <f t="shared" si="1"/>
        <v/>
      </c>
      <c r="R17" s="224"/>
      <c r="S17" s="224"/>
      <c r="T17" s="224" t="str">
        <f t="shared" si="2"/>
        <v/>
      </c>
      <c r="U17" s="224"/>
      <c r="V17" s="225"/>
      <c r="W17" s="150"/>
      <c r="X17" s="223" t="str">
        <f>INDEX(Data!$AF$3:$AF$502, MATCH(B17, Data!$A$3:$A$502, 0))</f>
        <v/>
      </c>
      <c r="Y17" s="224"/>
      <c r="Z17" s="225"/>
      <c r="AA17" s="150"/>
      <c r="AB17" s="223" t="str">
        <f>INDEX(Data!$AH$3:$AH$502, MATCH(B17, Data!$AB$3:$AB$502, 0))</f>
        <v/>
      </c>
      <c r="AC17" s="224"/>
      <c r="AD17" s="224"/>
      <c r="AE17" s="224"/>
      <c r="AF17" s="225"/>
      <c r="AG17" s="3"/>
    </row>
    <row r="18" spans="1:33" s="5" customFormat="1" ht="15" customHeight="1" x14ac:dyDescent="0.25">
      <c r="A18" s="3"/>
      <c r="B18" s="139">
        <v>9</v>
      </c>
      <c r="C18" s="135"/>
      <c r="D18" s="151"/>
      <c r="E18" s="152"/>
      <c r="F18" s="153"/>
      <c r="G18" s="154"/>
      <c r="H18" s="155"/>
      <c r="I18" s="154"/>
      <c r="J18" s="155"/>
      <c r="K18" s="154"/>
      <c r="L18" s="155"/>
      <c r="M18" s="156"/>
      <c r="N18" s="150"/>
      <c r="O18" s="136" t="str">
        <f t="shared" si="0"/>
        <v/>
      </c>
      <c r="P18" s="150"/>
      <c r="Q18" s="223" t="str">
        <f t="shared" si="1"/>
        <v/>
      </c>
      <c r="R18" s="224"/>
      <c r="S18" s="224"/>
      <c r="T18" s="224" t="str">
        <f t="shared" si="2"/>
        <v/>
      </c>
      <c r="U18" s="224"/>
      <c r="V18" s="225"/>
      <c r="W18" s="150"/>
      <c r="X18" s="223" t="str">
        <f>INDEX(Data!$AF$3:$AF$502, MATCH(B18, Data!$A$3:$A$502, 0))</f>
        <v/>
      </c>
      <c r="Y18" s="224"/>
      <c r="Z18" s="225"/>
      <c r="AA18" s="150"/>
      <c r="AB18" s="223" t="str">
        <f>INDEX(Data!$AH$3:$AH$502, MATCH(B18, Data!$AB$3:$AB$502, 0))</f>
        <v/>
      </c>
      <c r="AC18" s="224"/>
      <c r="AD18" s="224"/>
      <c r="AE18" s="224"/>
      <c r="AF18" s="225"/>
      <c r="AG18" s="3"/>
    </row>
    <row r="19" spans="1:33" s="5" customFormat="1" ht="15" customHeight="1" x14ac:dyDescent="0.25">
      <c r="A19" s="3"/>
      <c r="B19" s="139">
        <v>10</v>
      </c>
      <c r="C19" s="135"/>
      <c r="D19" s="151"/>
      <c r="E19" s="152"/>
      <c r="F19" s="153"/>
      <c r="G19" s="154"/>
      <c r="H19" s="155"/>
      <c r="I19" s="154"/>
      <c r="J19" s="155"/>
      <c r="K19" s="154"/>
      <c r="L19" s="155"/>
      <c r="M19" s="156"/>
      <c r="N19" s="150"/>
      <c r="O19" s="136" t="str">
        <f t="shared" si="0"/>
        <v/>
      </c>
      <c r="P19" s="150"/>
      <c r="Q19" s="223" t="str">
        <f t="shared" si="1"/>
        <v/>
      </c>
      <c r="R19" s="224"/>
      <c r="S19" s="224"/>
      <c r="T19" s="224" t="str">
        <f t="shared" si="2"/>
        <v/>
      </c>
      <c r="U19" s="224"/>
      <c r="V19" s="225"/>
      <c r="W19" s="150"/>
      <c r="X19" s="223" t="str">
        <f>INDEX(Data!$AF$3:$AF$502, MATCH(B19, Data!$A$3:$A$502, 0))</f>
        <v/>
      </c>
      <c r="Y19" s="224"/>
      <c r="Z19" s="225"/>
      <c r="AA19" s="150"/>
      <c r="AB19" s="223" t="str">
        <f>INDEX(Data!$AH$3:$AH$502, MATCH(B19, Data!$AB$3:$AB$502, 0))</f>
        <v/>
      </c>
      <c r="AC19" s="224"/>
      <c r="AD19" s="224"/>
      <c r="AE19" s="224"/>
      <c r="AF19" s="225"/>
      <c r="AG19" s="3"/>
    </row>
    <row r="20" spans="1:33" s="5" customFormat="1" ht="15" customHeight="1" x14ac:dyDescent="0.25">
      <c r="A20" s="3"/>
      <c r="B20" s="139">
        <v>11</v>
      </c>
      <c r="C20" s="135"/>
      <c r="D20" s="151"/>
      <c r="E20" s="152"/>
      <c r="F20" s="153"/>
      <c r="G20" s="154"/>
      <c r="H20" s="155"/>
      <c r="I20" s="154"/>
      <c r="J20" s="155"/>
      <c r="K20" s="154"/>
      <c r="L20" s="155"/>
      <c r="M20" s="156"/>
      <c r="N20" s="150"/>
      <c r="O20" s="136" t="str">
        <f t="shared" si="0"/>
        <v/>
      </c>
      <c r="P20" s="150"/>
      <c r="Q20" s="223" t="str">
        <f t="shared" si="1"/>
        <v/>
      </c>
      <c r="R20" s="224"/>
      <c r="S20" s="224"/>
      <c r="T20" s="224" t="str">
        <f t="shared" si="2"/>
        <v/>
      </c>
      <c r="U20" s="224"/>
      <c r="V20" s="225"/>
      <c r="W20" s="150"/>
      <c r="X20" s="223" t="str">
        <f>INDEX(Data!$AF$3:$AF$502, MATCH(B20, Data!$A$3:$A$502, 0))</f>
        <v/>
      </c>
      <c r="Y20" s="224"/>
      <c r="Z20" s="225"/>
      <c r="AA20" s="150"/>
      <c r="AB20" s="223" t="str">
        <f>INDEX(Data!$AH$3:$AH$502, MATCH(B20, Data!$AB$3:$AB$502, 0))</f>
        <v/>
      </c>
      <c r="AC20" s="224"/>
      <c r="AD20" s="224"/>
      <c r="AE20" s="224"/>
      <c r="AF20" s="225"/>
      <c r="AG20" s="3"/>
    </row>
    <row r="21" spans="1:33" s="5" customFormat="1" ht="15" customHeight="1" x14ac:dyDescent="0.25">
      <c r="A21" s="3"/>
      <c r="B21" s="139">
        <v>12</v>
      </c>
      <c r="C21" s="135"/>
      <c r="D21" s="151"/>
      <c r="E21" s="152"/>
      <c r="F21" s="153"/>
      <c r="G21" s="154"/>
      <c r="H21" s="155"/>
      <c r="I21" s="154"/>
      <c r="J21" s="155"/>
      <c r="K21" s="154"/>
      <c r="L21" s="155"/>
      <c r="M21" s="156"/>
      <c r="N21" s="150"/>
      <c r="O21" s="136" t="str">
        <f t="shared" si="0"/>
        <v/>
      </c>
      <c r="P21" s="150"/>
      <c r="Q21" s="223" t="str">
        <f t="shared" si="1"/>
        <v/>
      </c>
      <c r="R21" s="224"/>
      <c r="S21" s="224"/>
      <c r="T21" s="224" t="str">
        <f t="shared" si="2"/>
        <v/>
      </c>
      <c r="U21" s="224"/>
      <c r="V21" s="225"/>
      <c r="W21" s="150"/>
      <c r="X21" s="223" t="str">
        <f>INDEX(Data!$AF$3:$AF$502, MATCH(B21, Data!$A$3:$A$502, 0))</f>
        <v/>
      </c>
      <c r="Y21" s="224"/>
      <c r="Z21" s="225"/>
      <c r="AA21" s="150"/>
      <c r="AB21" s="223" t="str">
        <f>INDEX(Data!$AH$3:$AH$502, MATCH(B21, Data!$AB$3:$AB$502, 0))</f>
        <v/>
      </c>
      <c r="AC21" s="224"/>
      <c r="AD21" s="224"/>
      <c r="AE21" s="224"/>
      <c r="AF21" s="225"/>
      <c r="AG21" s="3"/>
    </row>
    <row r="22" spans="1:33" s="5" customFormat="1" ht="15" customHeight="1" x14ac:dyDescent="0.25">
      <c r="A22" s="3"/>
      <c r="B22" s="139">
        <v>13</v>
      </c>
      <c r="C22" s="135"/>
      <c r="D22" s="151"/>
      <c r="E22" s="152"/>
      <c r="F22" s="153"/>
      <c r="G22" s="154"/>
      <c r="H22" s="155"/>
      <c r="I22" s="154"/>
      <c r="J22" s="155"/>
      <c r="K22" s="154"/>
      <c r="L22" s="155"/>
      <c r="M22" s="156"/>
      <c r="N22" s="150"/>
      <c r="O22" s="136" t="str">
        <f t="shared" si="0"/>
        <v/>
      </c>
      <c r="P22" s="150"/>
      <c r="Q22" s="223" t="str">
        <f t="shared" si="1"/>
        <v/>
      </c>
      <c r="R22" s="224"/>
      <c r="S22" s="224"/>
      <c r="T22" s="224" t="str">
        <f t="shared" si="2"/>
        <v/>
      </c>
      <c r="U22" s="224"/>
      <c r="V22" s="225"/>
      <c r="W22" s="150"/>
      <c r="X22" s="223" t="str">
        <f>INDEX(Data!$AF$3:$AF$502, MATCH(B22, Data!$A$3:$A$502, 0))</f>
        <v/>
      </c>
      <c r="Y22" s="224"/>
      <c r="Z22" s="225"/>
      <c r="AA22" s="150"/>
      <c r="AB22" s="223" t="str">
        <f>INDEX(Data!$AH$3:$AH$502, MATCH(B22, Data!$AB$3:$AB$502, 0))</f>
        <v/>
      </c>
      <c r="AC22" s="224"/>
      <c r="AD22" s="224"/>
      <c r="AE22" s="224"/>
      <c r="AF22" s="225"/>
      <c r="AG22" s="3"/>
    </row>
    <row r="23" spans="1:33" s="5" customFormat="1" ht="15" customHeight="1" x14ac:dyDescent="0.25">
      <c r="A23" s="3"/>
      <c r="B23" s="139">
        <v>14</v>
      </c>
      <c r="C23" s="135"/>
      <c r="D23" s="151"/>
      <c r="E23" s="152"/>
      <c r="F23" s="153"/>
      <c r="G23" s="154"/>
      <c r="H23" s="155"/>
      <c r="I23" s="154"/>
      <c r="J23" s="155"/>
      <c r="K23" s="154"/>
      <c r="L23" s="155"/>
      <c r="M23" s="156"/>
      <c r="N23" s="150"/>
      <c r="O23" s="136" t="str">
        <f t="shared" si="0"/>
        <v/>
      </c>
      <c r="P23" s="150"/>
      <c r="Q23" s="223" t="str">
        <f t="shared" si="1"/>
        <v/>
      </c>
      <c r="R23" s="224"/>
      <c r="S23" s="224"/>
      <c r="T23" s="224" t="str">
        <f t="shared" si="2"/>
        <v/>
      </c>
      <c r="U23" s="224"/>
      <c r="V23" s="225"/>
      <c r="W23" s="150"/>
      <c r="X23" s="223" t="str">
        <f>INDEX(Data!$AF$3:$AF$502, MATCH(B23, Data!$A$3:$A$502, 0))</f>
        <v/>
      </c>
      <c r="Y23" s="224"/>
      <c r="Z23" s="225"/>
      <c r="AA23" s="150"/>
      <c r="AB23" s="223" t="str">
        <f>INDEX(Data!$AH$3:$AH$502, MATCH(B23, Data!$AB$3:$AB$502, 0))</f>
        <v/>
      </c>
      <c r="AC23" s="224"/>
      <c r="AD23" s="224"/>
      <c r="AE23" s="224"/>
      <c r="AF23" s="225"/>
      <c r="AG23" s="3"/>
    </row>
    <row r="24" spans="1:33" s="5" customFormat="1" ht="15" customHeight="1" x14ac:dyDescent="0.25">
      <c r="A24" s="3"/>
      <c r="B24" s="139">
        <v>15</v>
      </c>
      <c r="C24" s="135"/>
      <c r="D24" s="151"/>
      <c r="E24" s="152"/>
      <c r="F24" s="153"/>
      <c r="G24" s="154"/>
      <c r="H24" s="155"/>
      <c r="I24" s="154"/>
      <c r="J24" s="155"/>
      <c r="K24" s="154"/>
      <c r="L24" s="155"/>
      <c r="M24" s="156"/>
      <c r="N24" s="150"/>
      <c r="O24" s="136" t="str">
        <f t="shared" si="0"/>
        <v/>
      </c>
      <c r="P24" s="150"/>
      <c r="Q24" s="223" t="str">
        <f t="shared" si="1"/>
        <v/>
      </c>
      <c r="R24" s="224"/>
      <c r="S24" s="224"/>
      <c r="T24" s="224" t="str">
        <f t="shared" si="2"/>
        <v/>
      </c>
      <c r="U24" s="224"/>
      <c r="V24" s="225"/>
      <c r="W24" s="150"/>
      <c r="X24" s="223" t="str">
        <f>INDEX(Data!$AF$3:$AF$502, MATCH(B24, Data!$A$3:$A$502, 0))</f>
        <v/>
      </c>
      <c r="Y24" s="224"/>
      <c r="Z24" s="225"/>
      <c r="AA24" s="150"/>
      <c r="AB24" s="223" t="str">
        <f>INDEX(Data!$AH$3:$AH$502, MATCH(B24, Data!$AB$3:$AB$502, 0))</f>
        <v/>
      </c>
      <c r="AC24" s="224"/>
      <c r="AD24" s="224"/>
      <c r="AE24" s="224"/>
      <c r="AF24" s="225"/>
      <c r="AG24" s="3"/>
    </row>
    <row r="25" spans="1:33" s="5" customFormat="1" ht="15" customHeight="1" x14ac:dyDescent="0.25">
      <c r="A25" s="3"/>
      <c r="B25" s="139">
        <v>16</v>
      </c>
      <c r="C25" s="135"/>
      <c r="D25" s="151"/>
      <c r="E25" s="152"/>
      <c r="F25" s="153"/>
      <c r="G25" s="154"/>
      <c r="H25" s="155"/>
      <c r="I25" s="154"/>
      <c r="J25" s="155"/>
      <c r="K25" s="154"/>
      <c r="L25" s="155"/>
      <c r="M25" s="156"/>
      <c r="N25" s="150"/>
      <c r="O25" s="136" t="str">
        <f t="shared" si="0"/>
        <v/>
      </c>
      <c r="P25" s="150"/>
      <c r="Q25" s="223" t="str">
        <f t="shared" si="1"/>
        <v/>
      </c>
      <c r="R25" s="224"/>
      <c r="S25" s="224"/>
      <c r="T25" s="224" t="str">
        <f t="shared" si="2"/>
        <v/>
      </c>
      <c r="U25" s="224"/>
      <c r="V25" s="225"/>
      <c r="W25" s="150"/>
      <c r="X25" s="223" t="str">
        <f>INDEX(Data!$AF$3:$AF$502, MATCH(B25, Data!$A$3:$A$502, 0))</f>
        <v/>
      </c>
      <c r="Y25" s="224"/>
      <c r="Z25" s="225"/>
      <c r="AA25" s="150"/>
      <c r="AB25" s="223" t="str">
        <f>INDEX(Data!$AH$3:$AH$502, MATCH(B25, Data!$AB$3:$AB$502, 0))</f>
        <v/>
      </c>
      <c r="AC25" s="224"/>
      <c r="AD25" s="224"/>
      <c r="AE25" s="224"/>
      <c r="AF25" s="225"/>
      <c r="AG25" s="3"/>
    </row>
    <row r="26" spans="1:33" s="5" customFormat="1" ht="15" customHeight="1" x14ac:dyDescent="0.25">
      <c r="A26" s="3"/>
      <c r="B26" s="139">
        <v>17</v>
      </c>
      <c r="C26" s="135"/>
      <c r="D26" s="151"/>
      <c r="E26" s="152"/>
      <c r="F26" s="153"/>
      <c r="G26" s="154"/>
      <c r="H26" s="155"/>
      <c r="I26" s="154"/>
      <c r="J26" s="155"/>
      <c r="K26" s="154"/>
      <c r="L26" s="155"/>
      <c r="M26" s="156"/>
      <c r="N26" s="150"/>
      <c r="O26" s="136" t="str">
        <f t="shared" si="0"/>
        <v/>
      </c>
      <c r="P26" s="150"/>
      <c r="Q26" s="223" t="str">
        <f t="shared" si="1"/>
        <v/>
      </c>
      <c r="R26" s="224"/>
      <c r="S26" s="224"/>
      <c r="T26" s="224" t="str">
        <f t="shared" si="2"/>
        <v/>
      </c>
      <c r="U26" s="224"/>
      <c r="V26" s="225"/>
      <c r="W26" s="150"/>
      <c r="X26" s="223" t="str">
        <f>INDEX(Data!$AF$3:$AF$502, MATCH(B26, Data!$A$3:$A$502, 0))</f>
        <v/>
      </c>
      <c r="Y26" s="224"/>
      <c r="Z26" s="225"/>
      <c r="AA26" s="150"/>
      <c r="AB26" s="223" t="str">
        <f>INDEX(Data!$AH$3:$AH$502, MATCH(B26, Data!$AB$3:$AB$502, 0))</f>
        <v/>
      </c>
      <c r="AC26" s="224"/>
      <c r="AD26" s="224"/>
      <c r="AE26" s="224"/>
      <c r="AF26" s="225"/>
      <c r="AG26" s="3"/>
    </row>
    <row r="27" spans="1:33" s="5" customFormat="1" ht="15" customHeight="1" x14ac:dyDescent="0.25">
      <c r="A27" s="3"/>
      <c r="B27" s="139">
        <v>18</v>
      </c>
      <c r="C27" s="135"/>
      <c r="D27" s="151"/>
      <c r="E27" s="152"/>
      <c r="F27" s="153"/>
      <c r="G27" s="154"/>
      <c r="H27" s="155"/>
      <c r="I27" s="154"/>
      <c r="J27" s="155"/>
      <c r="K27" s="154"/>
      <c r="L27" s="155"/>
      <c r="M27" s="156"/>
      <c r="N27" s="150"/>
      <c r="O27" s="136" t="str">
        <f t="shared" si="0"/>
        <v/>
      </c>
      <c r="P27" s="150"/>
      <c r="Q27" s="223" t="str">
        <f t="shared" si="1"/>
        <v/>
      </c>
      <c r="R27" s="224"/>
      <c r="S27" s="224"/>
      <c r="T27" s="224" t="str">
        <f t="shared" si="2"/>
        <v/>
      </c>
      <c r="U27" s="224"/>
      <c r="V27" s="225"/>
      <c r="W27" s="150"/>
      <c r="X27" s="223" t="str">
        <f>INDEX(Data!$AF$3:$AF$502, MATCH(B27, Data!$A$3:$A$502, 0))</f>
        <v/>
      </c>
      <c r="Y27" s="224"/>
      <c r="Z27" s="225"/>
      <c r="AA27" s="150"/>
      <c r="AB27" s="223" t="str">
        <f>INDEX(Data!$AH$3:$AH$502, MATCH(B27, Data!$AB$3:$AB$502, 0))</f>
        <v/>
      </c>
      <c r="AC27" s="224"/>
      <c r="AD27" s="224"/>
      <c r="AE27" s="224"/>
      <c r="AF27" s="225"/>
      <c r="AG27" s="3"/>
    </row>
    <row r="28" spans="1:33" s="5" customFormat="1" ht="15" customHeight="1" x14ac:dyDescent="0.25">
      <c r="A28" s="3"/>
      <c r="B28" s="139">
        <v>19</v>
      </c>
      <c r="C28" s="135"/>
      <c r="D28" s="151"/>
      <c r="E28" s="152"/>
      <c r="F28" s="153"/>
      <c r="G28" s="154"/>
      <c r="H28" s="155"/>
      <c r="I28" s="154"/>
      <c r="J28" s="155"/>
      <c r="K28" s="154"/>
      <c r="L28" s="155"/>
      <c r="M28" s="156"/>
      <c r="N28" s="150"/>
      <c r="O28" s="136" t="str">
        <f t="shared" si="0"/>
        <v/>
      </c>
      <c r="P28" s="150"/>
      <c r="Q28" s="223" t="str">
        <f t="shared" si="1"/>
        <v/>
      </c>
      <c r="R28" s="224"/>
      <c r="S28" s="224"/>
      <c r="T28" s="224" t="str">
        <f t="shared" si="2"/>
        <v/>
      </c>
      <c r="U28" s="224"/>
      <c r="V28" s="225"/>
      <c r="W28" s="150"/>
      <c r="X28" s="223" t="str">
        <f>INDEX(Data!$AF$3:$AF$502, MATCH(B28, Data!$A$3:$A$502, 0))</f>
        <v/>
      </c>
      <c r="Y28" s="224"/>
      <c r="Z28" s="225"/>
      <c r="AA28" s="150"/>
      <c r="AB28" s="223" t="str">
        <f>INDEX(Data!$AH$3:$AH$502, MATCH(B28, Data!$AB$3:$AB$502, 0))</f>
        <v/>
      </c>
      <c r="AC28" s="224"/>
      <c r="AD28" s="224"/>
      <c r="AE28" s="224"/>
      <c r="AF28" s="225"/>
      <c r="AG28" s="3"/>
    </row>
    <row r="29" spans="1:33" s="5" customFormat="1" ht="15" customHeight="1" x14ac:dyDescent="0.25">
      <c r="A29" s="3"/>
      <c r="B29" s="139">
        <v>20</v>
      </c>
      <c r="C29" s="135"/>
      <c r="D29" s="151"/>
      <c r="E29" s="152"/>
      <c r="F29" s="153"/>
      <c r="G29" s="154"/>
      <c r="H29" s="155"/>
      <c r="I29" s="154"/>
      <c r="J29" s="155"/>
      <c r="K29" s="154"/>
      <c r="L29" s="155"/>
      <c r="M29" s="156"/>
      <c r="N29" s="150"/>
      <c r="O29" s="136" t="str">
        <f t="shared" si="0"/>
        <v/>
      </c>
      <c r="P29" s="150"/>
      <c r="Q29" s="223" t="str">
        <f t="shared" si="1"/>
        <v/>
      </c>
      <c r="R29" s="224"/>
      <c r="S29" s="224"/>
      <c r="T29" s="224" t="str">
        <f t="shared" si="2"/>
        <v/>
      </c>
      <c r="U29" s="224"/>
      <c r="V29" s="225"/>
      <c r="W29" s="150"/>
      <c r="X29" s="223" t="str">
        <f>INDEX(Data!$AF$3:$AF$502, MATCH(B29, Data!$A$3:$A$502, 0))</f>
        <v/>
      </c>
      <c r="Y29" s="224"/>
      <c r="Z29" s="225"/>
      <c r="AA29" s="150"/>
      <c r="AB29" s="223" t="str">
        <f>INDEX(Data!$AH$3:$AH$502, MATCH(B29, Data!$AB$3:$AB$502, 0))</f>
        <v/>
      </c>
      <c r="AC29" s="224"/>
      <c r="AD29" s="224"/>
      <c r="AE29" s="224"/>
      <c r="AF29" s="225"/>
      <c r="AG29" s="3"/>
    </row>
    <row r="30" spans="1:33" s="5" customFormat="1" ht="15" customHeight="1" x14ac:dyDescent="0.25">
      <c r="A30" s="3"/>
      <c r="B30" s="139">
        <v>21</v>
      </c>
      <c r="C30" s="135"/>
      <c r="D30" s="151"/>
      <c r="E30" s="152"/>
      <c r="F30" s="153"/>
      <c r="G30" s="154"/>
      <c r="H30" s="155"/>
      <c r="I30" s="154"/>
      <c r="J30" s="155"/>
      <c r="K30" s="154"/>
      <c r="L30" s="155"/>
      <c r="M30" s="156"/>
      <c r="N30" s="150"/>
      <c r="O30" s="136" t="str">
        <f t="shared" si="0"/>
        <v/>
      </c>
      <c r="P30" s="150"/>
      <c r="Q30" s="223" t="str">
        <f t="shared" si="1"/>
        <v/>
      </c>
      <c r="R30" s="224"/>
      <c r="S30" s="224"/>
      <c r="T30" s="224" t="str">
        <f t="shared" si="2"/>
        <v/>
      </c>
      <c r="U30" s="224"/>
      <c r="V30" s="225"/>
      <c r="W30" s="150"/>
      <c r="X30" s="223" t="str">
        <f>INDEX(Data!$AF$3:$AF$502, MATCH(B30, Data!$A$3:$A$502, 0))</f>
        <v/>
      </c>
      <c r="Y30" s="224"/>
      <c r="Z30" s="225"/>
      <c r="AA30" s="150"/>
      <c r="AB30" s="223" t="str">
        <f>INDEX(Data!$AH$3:$AH$502, MATCH(B30, Data!$AB$3:$AB$502, 0))</f>
        <v/>
      </c>
      <c r="AC30" s="224"/>
      <c r="AD30" s="224"/>
      <c r="AE30" s="224"/>
      <c r="AF30" s="225"/>
      <c r="AG30" s="3"/>
    </row>
    <row r="31" spans="1:33" s="5" customFormat="1" ht="15" customHeight="1" x14ac:dyDescent="0.25">
      <c r="A31" s="3"/>
      <c r="B31" s="139">
        <v>22</v>
      </c>
      <c r="C31" s="135"/>
      <c r="D31" s="151"/>
      <c r="E31" s="152"/>
      <c r="F31" s="153"/>
      <c r="G31" s="154"/>
      <c r="H31" s="155"/>
      <c r="I31" s="154"/>
      <c r="J31" s="155"/>
      <c r="K31" s="154"/>
      <c r="L31" s="155"/>
      <c r="M31" s="156"/>
      <c r="N31" s="150"/>
      <c r="O31" s="136" t="str">
        <f t="shared" si="0"/>
        <v/>
      </c>
      <c r="P31" s="150"/>
      <c r="Q31" s="223" t="str">
        <f t="shared" si="1"/>
        <v/>
      </c>
      <c r="R31" s="224"/>
      <c r="S31" s="224"/>
      <c r="T31" s="224" t="str">
        <f t="shared" si="2"/>
        <v/>
      </c>
      <c r="U31" s="224"/>
      <c r="V31" s="225"/>
      <c r="W31" s="150"/>
      <c r="X31" s="223" t="str">
        <f>INDEX(Data!$AF$3:$AF$502, MATCH(B31, Data!$A$3:$A$502, 0))</f>
        <v/>
      </c>
      <c r="Y31" s="224"/>
      <c r="Z31" s="225"/>
      <c r="AA31" s="150"/>
      <c r="AB31" s="223" t="str">
        <f>INDEX(Data!$AH$3:$AH$502, MATCH(B31, Data!$AB$3:$AB$502, 0))</f>
        <v/>
      </c>
      <c r="AC31" s="224"/>
      <c r="AD31" s="224"/>
      <c r="AE31" s="224"/>
      <c r="AF31" s="225"/>
      <c r="AG31" s="3"/>
    </row>
    <row r="32" spans="1:33" s="5" customFormat="1" ht="15" customHeight="1" x14ac:dyDescent="0.25">
      <c r="A32" s="3"/>
      <c r="B32" s="139">
        <v>23</v>
      </c>
      <c r="C32" s="135"/>
      <c r="D32" s="151"/>
      <c r="E32" s="152"/>
      <c r="F32" s="153"/>
      <c r="G32" s="154"/>
      <c r="H32" s="155"/>
      <c r="I32" s="154"/>
      <c r="J32" s="155"/>
      <c r="K32" s="154"/>
      <c r="L32" s="155"/>
      <c r="M32" s="156"/>
      <c r="N32" s="150"/>
      <c r="O32" s="136" t="str">
        <f t="shared" si="0"/>
        <v/>
      </c>
      <c r="P32" s="150"/>
      <c r="Q32" s="223" t="str">
        <f t="shared" si="1"/>
        <v/>
      </c>
      <c r="R32" s="224"/>
      <c r="S32" s="224"/>
      <c r="T32" s="224" t="str">
        <f t="shared" si="2"/>
        <v/>
      </c>
      <c r="U32" s="224"/>
      <c r="V32" s="225"/>
      <c r="W32" s="150"/>
      <c r="X32" s="223" t="str">
        <f>INDEX(Data!$AF$3:$AF$502, MATCH(B32, Data!$A$3:$A$502, 0))</f>
        <v/>
      </c>
      <c r="Y32" s="224"/>
      <c r="Z32" s="225"/>
      <c r="AA32" s="150"/>
      <c r="AB32" s="223" t="str">
        <f>INDEX(Data!$AH$3:$AH$502, MATCH(B32, Data!$AB$3:$AB$502, 0))</f>
        <v/>
      </c>
      <c r="AC32" s="224"/>
      <c r="AD32" s="224"/>
      <c r="AE32" s="224"/>
      <c r="AF32" s="225"/>
      <c r="AG32" s="3"/>
    </row>
    <row r="33" spans="1:33" s="5" customFormat="1" ht="15" customHeight="1" x14ac:dyDescent="0.25">
      <c r="A33" s="3"/>
      <c r="B33" s="139">
        <v>24</v>
      </c>
      <c r="C33" s="135"/>
      <c r="D33" s="151"/>
      <c r="E33" s="152"/>
      <c r="F33" s="153"/>
      <c r="G33" s="154"/>
      <c r="H33" s="155"/>
      <c r="I33" s="154"/>
      <c r="J33" s="155"/>
      <c r="K33" s="154"/>
      <c r="L33" s="155"/>
      <c r="M33" s="156"/>
      <c r="N33" s="150"/>
      <c r="O33" s="136" t="str">
        <f t="shared" si="0"/>
        <v/>
      </c>
      <c r="P33" s="150"/>
      <c r="Q33" s="223" t="str">
        <f t="shared" si="1"/>
        <v/>
      </c>
      <c r="R33" s="224"/>
      <c r="S33" s="224"/>
      <c r="T33" s="224" t="str">
        <f t="shared" si="2"/>
        <v/>
      </c>
      <c r="U33" s="224"/>
      <c r="V33" s="225"/>
      <c r="W33" s="150"/>
      <c r="X33" s="223" t="str">
        <f>INDEX(Data!$AF$3:$AF$502, MATCH(B33, Data!$A$3:$A$502, 0))</f>
        <v/>
      </c>
      <c r="Y33" s="224"/>
      <c r="Z33" s="225"/>
      <c r="AA33" s="150"/>
      <c r="AB33" s="223" t="str">
        <f>INDEX(Data!$AH$3:$AH$502, MATCH(B33, Data!$AB$3:$AB$502, 0))</f>
        <v/>
      </c>
      <c r="AC33" s="224"/>
      <c r="AD33" s="224"/>
      <c r="AE33" s="224"/>
      <c r="AF33" s="225"/>
      <c r="AG33" s="3"/>
    </row>
    <row r="34" spans="1:33" s="5" customFormat="1" ht="15" customHeight="1" x14ac:dyDescent="0.25">
      <c r="A34" s="3"/>
      <c r="B34" s="139">
        <v>25</v>
      </c>
      <c r="C34" s="135"/>
      <c r="D34" s="151"/>
      <c r="E34" s="152"/>
      <c r="F34" s="153"/>
      <c r="G34" s="154"/>
      <c r="H34" s="155"/>
      <c r="I34" s="154"/>
      <c r="J34" s="155"/>
      <c r="K34" s="154"/>
      <c r="L34" s="155"/>
      <c r="M34" s="156"/>
      <c r="N34" s="150"/>
      <c r="O34" s="136" t="str">
        <f t="shared" si="0"/>
        <v/>
      </c>
      <c r="P34" s="150"/>
      <c r="Q34" s="223" t="str">
        <f t="shared" si="1"/>
        <v/>
      </c>
      <c r="R34" s="224"/>
      <c r="S34" s="224"/>
      <c r="T34" s="224" t="str">
        <f t="shared" si="2"/>
        <v/>
      </c>
      <c r="U34" s="224"/>
      <c r="V34" s="225"/>
      <c r="W34" s="150"/>
      <c r="X34" s="223" t="str">
        <f>INDEX(Data!$AF$3:$AF$502, MATCH(B34, Data!$A$3:$A$502, 0))</f>
        <v/>
      </c>
      <c r="Y34" s="224"/>
      <c r="Z34" s="225"/>
      <c r="AA34" s="150"/>
      <c r="AB34" s="223" t="str">
        <f>INDEX(Data!$AH$3:$AH$502, MATCH(B34, Data!$AB$3:$AB$502, 0))</f>
        <v/>
      </c>
      <c r="AC34" s="224"/>
      <c r="AD34" s="224"/>
      <c r="AE34" s="224"/>
      <c r="AF34" s="225"/>
      <c r="AG34" s="3"/>
    </row>
    <row r="35" spans="1:33" s="5" customFormat="1" ht="15" customHeight="1" x14ac:dyDescent="0.25">
      <c r="A35" s="3"/>
      <c r="B35" s="139">
        <v>26</v>
      </c>
      <c r="C35" s="135"/>
      <c r="D35" s="151"/>
      <c r="E35" s="152"/>
      <c r="F35" s="153"/>
      <c r="G35" s="154"/>
      <c r="H35" s="155"/>
      <c r="I35" s="154"/>
      <c r="J35" s="155"/>
      <c r="K35" s="154"/>
      <c r="L35" s="155"/>
      <c r="M35" s="156"/>
      <c r="N35" s="150"/>
      <c r="O35" s="136" t="str">
        <f t="shared" si="0"/>
        <v/>
      </c>
      <c r="P35" s="150"/>
      <c r="Q35" s="223" t="str">
        <f t="shared" si="1"/>
        <v/>
      </c>
      <c r="R35" s="224"/>
      <c r="S35" s="224"/>
      <c r="T35" s="224" t="str">
        <f t="shared" si="2"/>
        <v/>
      </c>
      <c r="U35" s="224"/>
      <c r="V35" s="225"/>
      <c r="W35" s="150"/>
      <c r="X35" s="223" t="str">
        <f>INDEX(Data!$AF$3:$AF$502, MATCH(B35, Data!$A$3:$A$502, 0))</f>
        <v/>
      </c>
      <c r="Y35" s="224"/>
      <c r="Z35" s="225"/>
      <c r="AA35" s="150"/>
      <c r="AB35" s="223" t="str">
        <f>INDEX(Data!$AH$3:$AH$502, MATCH(B35, Data!$AB$3:$AB$502, 0))</f>
        <v/>
      </c>
      <c r="AC35" s="224"/>
      <c r="AD35" s="224"/>
      <c r="AE35" s="224"/>
      <c r="AF35" s="225"/>
      <c r="AG35" s="3"/>
    </row>
    <row r="36" spans="1:33" s="5" customFormat="1" ht="15" customHeight="1" x14ac:dyDescent="0.25">
      <c r="A36" s="3"/>
      <c r="B36" s="139">
        <v>27</v>
      </c>
      <c r="C36" s="135"/>
      <c r="D36" s="151"/>
      <c r="E36" s="152"/>
      <c r="F36" s="153"/>
      <c r="G36" s="154"/>
      <c r="H36" s="155"/>
      <c r="I36" s="154"/>
      <c r="J36" s="155"/>
      <c r="K36" s="154"/>
      <c r="L36" s="155"/>
      <c r="M36" s="156"/>
      <c r="N36" s="150"/>
      <c r="O36" s="136" t="str">
        <f t="shared" si="0"/>
        <v/>
      </c>
      <c r="P36" s="150"/>
      <c r="Q36" s="223" t="str">
        <f t="shared" si="1"/>
        <v/>
      </c>
      <c r="R36" s="224"/>
      <c r="S36" s="224"/>
      <c r="T36" s="224" t="str">
        <f t="shared" si="2"/>
        <v/>
      </c>
      <c r="U36" s="224"/>
      <c r="V36" s="225"/>
      <c r="W36" s="150"/>
      <c r="X36" s="223" t="str">
        <f>INDEX(Data!$AF$3:$AF$502, MATCH(B36, Data!$A$3:$A$502, 0))</f>
        <v/>
      </c>
      <c r="Y36" s="224"/>
      <c r="Z36" s="225"/>
      <c r="AA36" s="150"/>
      <c r="AB36" s="223" t="str">
        <f>INDEX(Data!$AH$3:$AH$502, MATCH(B36, Data!$AB$3:$AB$502, 0))</f>
        <v/>
      </c>
      <c r="AC36" s="224"/>
      <c r="AD36" s="224"/>
      <c r="AE36" s="224"/>
      <c r="AF36" s="225"/>
      <c r="AG36" s="3"/>
    </row>
    <row r="37" spans="1:33" s="5" customFormat="1" ht="15" customHeight="1" x14ac:dyDescent="0.25">
      <c r="A37" s="3"/>
      <c r="B37" s="139">
        <v>28</v>
      </c>
      <c r="C37" s="135"/>
      <c r="D37" s="151"/>
      <c r="E37" s="152"/>
      <c r="F37" s="153"/>
      <c r="G37" s="154"/>
      <c r="H37" s="155"/>
      <c r="I37" s="154"/>
      <c r="J37" s="155"/>
      <c r="K37" s="154"/>
      <c r="L37" s="155"/>
      <c r="M37" s="156"/>
      <c r="N37" s="150"/>
      <c r="O37" s="136" t="str">
        <f t="shared" si="0"/>
        <v/>
      </c>
      <c r="P37" s="150"/>
      <c r="Q37" s="223" t="str">
        <f t="shared" si="1"/>
        <v/>
      </c>
      <c r="R37" s="224"/>
      <c r="S37" s="224"/>
      <c r="T37" s="224" t="str">
        <f t="shared" si="2"/>
        <v/>
      </c>
      <c r="U37" s="224"/>
      <c r="V37" s="225"/>
      <c r="W37" s="150"/>
      <c r="X37" s="223" t="str">
        <f>INDEX(Data!$AF$3:$AF$502, MATCH(B37, Data!$A$3:$A$502, 0))</f>
        <v/>
      </c>
      <c r="Y37" s="224"/>
      <c r="Z37" s="225"/>
      <c r="AA37" s="150"/>
      <c r="AB37" s="223" t="str">
        <f>INDEX(Data!$AH$3:$AH$502, MATCH(B37, Data!$AB$3:$AB$502, 0))</f>
        <v/>
      </c>
      <c r="AC37" s="224"/>
      <c r="AD37" s="224"/>
      <c r="AE37" s="224"/>
      <c r="AF37" s="225"/>
      <c r="AG37" s="3"/>
    </row>
    <row r="38" spans="1:33" s="5" customFormat="1" ht="15" customHeight="1" x14ac:dyDescent="0.25">
      <c r="A38" s="3"/>
      <c r="B38" s="139">
        <v>29</v>
      </c>
      <c r="C38" s="135"/>
      <c r="D38" s="151"/>
      <c r="E38" s="152"/>
      <c r="F38" s="153"/>
      <c r="G38" s="154"/>
      <c r="H38" s="155"/>
      <c r="I38" s="154"/>
      <c r="J38" s="155"/>
      <c r="K38" s="154"/>
      <c r="L38" s="155"/>
      <c r="M38" s="156"/>
      <c r="N38" s="150"/>
      <c r="O38" s="136" t="str">
        <f t="shared" si="0"/>
        <v/>
      </c>
      <c r="P38" s="150"/>
      <c r="Q38" s="223" t="str">
        <f t="shared" si="1"/>
        <v/>
      </c>
      <c r="R38" s="224"/>
      <c r="S38" s="224"/>
      <c r="T38" s="224" t="str">
        <f t="shared" si="2"/>
        <v/>
      </c>
      <c r="U38" s="224"/>
      <c r="V38" s="225"/>
      <c r="W38" s="150"/>
      <c r="X38" s="223" t="str">
        <f>INDEX(Data!$AF$3:$AF$502, MATCH(B38, Data!$A$3:$A$502, 0))</f>
        <v/>
      </c>
      <c r="Y38" s="224"/>
      <c r="Z38" s="225"/>
      <c r="AA38" s="150"/>
      <c r="AB38" s="223" t="str">
        <f>INDEX(Data!$AH$3:$AH$502, MATCH(B38, Data!$AB$3:$AB$502, 0))</f>
        <v/>
      </c>
      <c r="AC38" s="224"/>
      <c r="AD38" s="224"/>
      <c r="AE38" s="224"/>
      <c r="AF38" s="225"/>
      <c r="AG38" s="3"/>
    </row>
    <row r="39" spans="1:33" s="5" customFormat="1" ht="15" customHeight="1" x14ac:dyDescent="0.25">
      <c r="A39" s="3"/>
      <c r="B39" s="139">
        <v>30</v>
      </c>
      <c r="C39" s="135"/>
      <c r="D39" s="151"/>
      <c r="E39" s="152"/>
      <c r="F39" s="153"/>
      <c r="G39" s="154"/>
      <c r="H39" s="155"/>
      <c r="I39" s="154"/>
      <c r="J39" s="155"/>
      <c r="K39" s="154"/>
      <c r="L39" s="155"/>
      <c r="M39" s="156"/>
      <c r="N39" s="150"/>
      <c r="O39" s="136" t="str">
        <f t="shared" si="0"/>
        <v/>
      </c>
      <c r="P39" s="150"/>
      <c r="Q39" s="223" t="str">
        <f t="shared" si="1"/>
        <v/>
      </c>
      <c r="R39" s="224"/>
      <c r="S39" s="224"/>
      <c r="T39" s="224" t="str">
        <f t="shared" si="2"/>
        <v/>
      </c>
      <c r="U39" s="224"/>
      <c r="V39" s="225"/>
      <c r="W39" s="150"/>
      <c r="X39" s="223" t="str">
        <f>INDEX(Data!$AF$3:$AF$502, MATCH(B39, Data!$A$3:$A$502, 0))</f>
        <v/>
      </c>
      <c r="Y39" s="224"/>
      <c r="Z39" s="225"/>
      <c r="AA39" s="150"/>
      <c r="AB39" s="223" t="str">
        <f>INDEX(Data!$AH$3:$AH$502, MATCH(B39, Data!$AB$3:$AB$502, 0))</f>
        <v/>
      </c>
      <c r="AC39" s="224"/>
      <c r="AD39" s="224"/>
      <c r="AE39" s="224"/>
      <c r="AF39" s="225"/>
      <c r="AG39" s="3"/>
    </row>
    <row r="40" spans="1:33" s="5" customFormat="1" ht="15" customHeight="1" x14ac:dyDescent="0.25">
      <c r="A40" s="3"/>
      <c r="B40" s="139">
        <v>31</v>
      </c>
      <c r="C40" s="135"/>
      <c r="D40" s="151"/>
      <c r="E40" s="152"/>
      <c r="F40" s="153"/>
      <c r="G40" s="154"/>
      <c r="H40" s="155"/>
      <c r="I40" s="154"/>
      <c r="J40" s="155"/>
      <c r="K40" s="154"/>
      <c r="L40" s="155"/>
      <c r="M40" s="156"/>
      <c r="N40" s="150"/>
      <c r="O40" s="136" t="str">
        <f t="shared" si="0"/>
        <v/>
      </c>
      <c r="P40" s="150"/>
      <c r="Q40" s="223" t="str">
        <f t="shared" si="1"/>
        <v/>
      </c>
      <c r="R40" s="224"/>
      <c r="S40" s="224"/>
      <c r="T40" s="224" t="str">
        <f t="shared" si="2"/>
        <v/>
      </c>
      <c r="U40" s="224"/>
      <c r="V40" s="225"/>
      <c r="W40" s="150"/>
      <c r="X40" s="223" t="str">
        <f>INDEX(Data!$AF$3:$AF$502, MATCH(B40, Data!$A$3:$A$502, 0))</f>
        <v/>
      </c>
      <c r="Y40" s="224"/>
      <c r="Z40" s="225"/>
      <c r="AA40" s="150"/>
      <c r="AB40" s="223" t="str">
        <f>INDEX(Data!$AH$3:$AH$502, MATCH(B40, Data!$AB$3:$AB$502, 0))</f>
        <v/>
      </c>
      <c r="AC40" s="224"/>
      <c r="AD40" s="224"/>
      <c r="AE40" s="224"/>
      <c r="AF40" s="225"/>
      <c r="AG40" s="3"/>
    </row>
    <row r="41" spans="1:33" s="5" customFormat="1" ht="15" customHeight="1" x14ac:dyDescent="0.25">
      <c r="A41" s="3"/>
      <c r="B41" s="139">
        <v>32</v>
      </c>
      <c r="C41" s="135"/>
      <c r="D41" s="151"/>
      <c r="E41" s="152"/>
      <c r="F41" s="153"/>
      <c r="G41" s="154"/>
      <c r="H41" s="155"/>
      <c r="I41" s="154"/>
      <c r="J41" s="155"/>
      <c r="K41" s="154"/>
      <c r="L41" s="155"/>
      <c r="M41" s="156"/>
      <c r="N41" s="150"/>
      <c r="O41" s="136" t="str">
        <f t="shared" si="0"/>
        <v/>
      </c>
      <c r="P41" s="150"/>
      <c r="Q41" s="223" t="str">
        <f t="shared" si="1"/>
        <v/>
      </c>
      <c r="R41" s="224"/>
      <c r="S41" s="224"/>
      <c r="T41" s="224" t="str">
        <f t="shared" si="2"/>
        <v/>
      </c>
      <c r="U41" s="224"/>
      <c r="V41" s="225"/>
      <c r="W41" s="150"/>
      <c r="X41" s="223" t="str">
        <f>INDEX(Data!$AF$3:$AF$502, MATCH(B41, Data!$A$3:$A$502, 0))</f>
        <v/>
      </c>
      <c r="Y41" s="224"/>
      <c r="Z41" s="225"/>
      <c r="AA41" s="150"/>
      <c r="AB41" s="223" t="str">
        <f>INDEX(Data!$AH$3:$AH$502, MATCH(B41, Data!$AB$3:$AB$502, 0))</f>
        <v/>
      </c>
      <c r="AC41" s="224"/>
      <c r="AD41" s="224"/>
      <c r="AE41" s="224"/>
      <c r="AF41" s="225"/>
      <c r="AG41" s="3"/>
    </row>
    <row r="42" spans="1:33" s="5" customFormat="1" ht="15" customHeight="1" x14ac:dyDescent="0.25">
      <c r="A42" s="3"/>
      <c r="B42" s="139">
        <v>33</v>
      </c>
      <c r="C42" s="135"/>
      <c r="D42" s="151"/>
      <c r="E42" s="152"/>
      <c r="F42" s="153"/>
      <c r="G42" s="154"/>
      <c r="H42" s="155"/>
      <c r="I42" s="154"/>
      <c r="J42" s="155"/>
      <c r="K42" s="154"/>
      <c r="L42" s="155"/>
      <c r="M42" s="156"/>
      <c r="N42" s="150"/>
      <c r="O42" s="136" t="str">
        <f t="shared" si="0"/>
        <v/>
      </c>
      <c r="P42" s="150"/>
      <c r="Q42" s="223" t="str">
        <f t="shared" si="1"/>
        <v/>
      </c>
      <c r="R42" s="224"/>
      <c r="S42" s="224"/>
      <c r="T42" s="224" t="str">
        <f t="shared" si="2"/>
        <v/>
      </c>
      <c r="U42" s="224"/>
      <c r="V42" s="225"/>
      <c r="W42" s="150"/>
      <c r="X42" s="223" t="str">
        <f>INDEX(Data!$AF$3:$AF$502, MATCH(B42, Data!$A$3:$A$502, 0))</f>
        <v/>
      </c>
      <c r="Y42" s="224"/>
      <c r="Z42" s="225"/>
      <c r="AA42" s="150"/>
      <c r="AB42" s="223" t="str">
        <f>INDEX(Data!$AH$3:$AH$502, MATCH(B42, Data!$AB$3:$AB$502, 0))</f>
        <v/>
      </c>
      <c r="AC42" s="224"/>
      <c r="AD42" s="224"/>
      <c r="AE42" s="224"/>
      <c r="AF42" s="225"/>
      <c r="AG42" s="3"/>
    </row>
    <row r="43" spans="1:33" s="5" customFormat="1" ht="15" customHeight="1" x14ac:dyDescent="0.25">
      <c r="A43" s="3"/>
      <c r="B43" s="139">
        <v>34</v>
      </c>
      <c r="C43" s="135"/>
      <c r="D43" s="151"/>
      <c r="E43" s="152"/>
      <c r="F43" s="153"/>
      <c r="G43" s="154"/>
      <c r="H43" s="155"/>
      <c r="I43" s="154"/>
      <c r="J43" s="155"/>
      <c r="K43" s="154"/>
      <c r="L43" s="155"/>
      <c r="M43" s="156"/>
      <c r="N43" s="150"/>
      <c r="O43" s="136" t="str">
        <f t="shared" si="0"/>
        <v/>
      </c>
      <c r="P43" s="150"/>
      <c r="Q43" s="223" t="str">
        <f t="shared" si="1"/>
        <v/>
      </c>
      <c r="R43" s="224"/>
      <c r="S43" s="224"/>
      <c r="T43" s="224" t="str">
        <f t="shared" si="2"/>
        <v/>
      </c>
      <c r="U43" s="224"/>
      <c r="V43" s="225"/>
      <c r="W43" s="150"/>
      <c r="X43" s="223" t="str">
        <f>INDEX(Data!$AF$3:$AF$502, MATCH(B43, Data!$A$3:$A$502, 0))</f>
        <v/>
      </c>
      <c r="Y43" s="224"/>
      <c r="Z43" s="225"/>
      <c r="AA43" s="150"/>
      <c r="AB43" s="223" t="str">
        <f>INDEX(Data!$AH$3:$AH$502, MATCH(B43, Data!$AB$3:$AB$502, 0))</f>
        <v/>
      </c>
      <c r="AC43" s="224"/>
      <c r="AD43" s="224"/>
      <c r="AE43" s="224"/>
      <c r="AF43" s="225"/>
      <c r="AG43" s="3"/>
    </row>
    <row r="44" spans="1:33" s="5" customFormat="1" ht="15" customHeight="1" x14ac:dyDescent="0.25">
      <c r="A44" s="3"/>
      <c r="B44" s="139">
        <v>35</v>
      </c>
      <c r="C44" s="135"/>
      <c r="D44" s="151"/>
      <c r="E44" s="152"/>
      <c r="F44" s="153"/>
      <c r="G44" s="154"/>
      <c r="H44" s="155"/>
      <c r="I44" s="154"/>
      <c r="J44" s="155"/>
      <c r="K44" s="154"/>
      <c r="L44" s="155"/>
      <c r="M44" s="156"/>
      <c r="N44" s="150"/>
      <c r="O44" s="136" t="str">
        <f t="shared" si="0"/>
        <v/>
      </c>
      <c r="P44" s="150"/>
      <c r="Q44" s="223" t="str">
        <f t="shared" si="1"/>
        <v/>
      </c>
      <c r="R44" s="224"/>
      <c r="S44" s="224"/>
      <c r="T44" s="224" t="str">
        <f t="shared" si="2"/>
        <v/>
      </c>
      <c r="U44" s="224"/>
      <c r="V44" s="225"/>
      <c r="W44" s="150"/>
      <c r="X44" s="223" t="str">
        <f>INDEX(Data!$AF$3:$AF$502, MATCH(B44, Data!$A$3:$A$502, 0))</f>
        <v/>
      </c>
      <c r="Y44" s="224"/>
      <c r="Z44" s="225"/>
      <c r="AA44" s="150"/>
      <c r="AB44" s="223" t="str">
        <f>INDEX(Data!$AH$3:$AH$502, MATCH(B44, Data!$AB$3:$AB$502, 0))</f>
        <v/>
      </c>
      <c r="AC44" s="224"/>
      <c r="AD44" s="224"/>
      <c r="AE44" s="224"/>
      <c r="AF44" s="225"/>
      <c r="AG44" s="3"/>
    </row>
    <row r="45" spans="1:33" s="5" customFormat="1" ht="15" customHeight="1" x14ac:dyDescent="0.25">
      <c r="A45" s="3"/>
      <c r="B45" s="139">
        <v>36</v>
      </c>
      <c r="C45" s="135"/>
      <c r="D45" s="151"/>
      <c r="E45" s="152"/>
      <c r="F45" s="153"/>
      <c r="G45" s="154"/>
      <c r="H45" s="155"/>
      <c r="I45" s="154"/>
      <c r="J45" s="155"/>
      <c r="K45" s="154"/>
      <c r="L45" s="155"/>
      <c r="M45" s="156"/>
      <c r="N45" s="150"/>
      <c r="O45" s="136" t="str">
        <f t="shared" si="0"/>
        <v/>
      </c>
      <c r="P45" s="150"/>
      <c r="Q45" s="223" t="str">
        <f t="shared" si="1"/>
        <v/>
      </c>
      <c r="R45" s="224"/>
      <c r="S45" s="224"/>
      <c r="T45" s="224" t="str">
        <f t="shared" si="2"/>
        <v/>
      </c>
      <c r="U45" s="224"/>
      <c r="V45" s="225"/>
      <c r="W45" s="150"/>
      <c r="X45" s="223" t="str">
        <f>INDEX(Data!$AF$3:$AF$502, MATCH(B45, Data!$A$3:$A$502, 0))</f>
        <v/>
      </c>
      <c r="Y45" s="224"/>
      <c r="Z45" s="225"/>
      <c r="AA45" s="150"/>
      <c r="AB45" s="223" t="str">
        <f>INDEX(Data!$AH$3:$AH$502, MATCH(B45, Data!$AB$3:$AB$502, 0))</f>
        <v/>
      </c>
      <c r="AC45" s="224"/>
      <c r="AD45" s="224"/>
      <c r="AE45" s="224"/>
      <c r="AF45" s="225"/>
      <c r="AG45" s="3"/>
    </row>
    <row r="46" spans="1:33" s="5" customFormat="1" ht="15" customHeight="1" x14ac:dyDescent="0.25">
      <c r="A46" s="3"/>
      <c r="B46" s="139">
        <v>37</v>
      </c>
      <c r="C46" s="135"/>
      <c r="D46" s="151"/>
      <c r="E46" s="152"/>
      <c r="F46" s="153"/>
      <c r="G46" s="154"/>
      <c r="H46" s="155"/>
      <c r="I46" s="154"/>
      <c r="J46" s="155"/>
      <c r="K46" s="154"/>
      <c r="L46" s="155"/>
      <c r="M46" s="156"/>
      <c r="N46" s="150"/>
      <c r="O46" s="136" t="str">
        <f t="shared" si="0"/>
        <v/>
      </c>
      <c r="P46" s="150"/>
      <c r="Q46" s="223" t="str">
        <f t="shared" si="1"/>
        <v/>
      </c>
      <c r="R46" s="224"/>
      <c r="S46" s="224"/>
      <c r="T46" s="224" t="str">
        <f t="shared" si="2"/>
        <v/>
      </c>
      <c r="U46" s="224"/>
      <c r="V46" s="225"/>
      <c r="W46" s="150"/>
      <c r="X46" s="223" t="str">
        <f>INDEX(Data!$AF$3:$AF$502, MATCH(B46, Data!$A$3:$A$502, 0))</f>
        <v/>
      </c>
      <c r="Y46" s="224"/>
      <c r="Z46" s="225"/>
      <c r="AA46" s="150"/>
      <c r="AB46" s="223" t="str">
        <f>INDEX(Data!$AH$3:$AH$502, MATCH(B46, Data!$AB$3:$AB$502, 0))</f>
        <v/>
      </c>
      <c r="AC46" s="224"/>
      <c r="AD46" s="224"/>
      <c r="AE46" s="224"/>
      <c r="AF46" s="225"/>
      <c r="AG46" s="3"/>
    </row>
    <row r="47" spans="1:33" s="5" customFormat="1" ht="15" customHeight="1" x14ac:dyDescent="0.25">
      <c r="A47" s="3"/>
      <c r="B47" s="139">
        <v>38</v>
      </c>
      <c r="C47" s="135"/>
      <c r="D47" s="151"/>
      <c r="E47" s="152"/>
      <c r="F47" s="153"/>
      <c r="G47" s="154"/>
      <c r="H47" s="155"/>
      <c r="I47" s="154"/>
      <c r="J47" s="155"/>
      <c r="K47" s="154"/>
      <c r="L47" s="155"/>
      <c r="M47" s="156"/>
      <c r="N47" s="150"/>
      <c r="O47" s="136" t="str">
        <f t="shared" si="0"/>
        <v/>
      </c>
      <c r="P47" s="150"/>
      <c r="Q47" s="223" t="str">
        <f t="shared" si="1"/>
        <v/>
      </c>
      <c r="R47" s="224"/>
      <c r="S47" s="224"/>
      <c r="T47" s="224" t="str">
        <f t="shared" si="2"/>
        <v/>
      </c>
      <c r="U47" s="224"/>
      <c r="V47" s="225"/>
      <c r="W47" s="150"/>
      <c r="X47" s="223" t="str">
        <f>INDEX(Data!$AF$3:$AF$502, MATCH(B47, Data!$A$3:$A$502, 0))</f>
        <v/>
      </c>
      <c r="Y47" s="224"/>
      <c r="Z47" s="225"/>
      <c r="AA47" s="150"/>
      <c r="AB47" s="223" t="str">
        <f>INDEX(Data!$AH$3:$AH$502, MATCH(B47, Data!$AB$3:$AB$502, 0))</f>
        <v/>
      </c>
      <c r="AC47" s="224"/>
      <c r="AD47" s="224"/>
      <c r="AE47" s="224"/>
      <c r="AF47" s="225"/>
      <c r="AG47" s="3"/>
    </row>
    <row r="48" spans="1:33" s="5" customFormat="1" ht="15" customHeight="1" x14ac:dyDescent="0.25">
      <c r="A48" s="3"/>
      <c r="B48" s="139">
        <v>39</v>
      </c>
      <c r="C48" s="135"/>
      <c r="D48" s="151"/>
      <c r="E48" s="152"/>
      <c r="F48" s="153"/>
      <c r="G48" s="154"/>
      <c r="H48" s="155"/>
      <c r="I48" s="154"/>
      <c r="J48" s="155"/>
      <c r="K48" s="154"/>
      <c r="L48" s="155"/>
      <c r="M48" s="156"/>
      <c r="N48" s="150"/>
      <c r="O48" s="136" t="str">
        <f t="shared" si="0"/>
        <v/>
      </c>
      <c r="P48" s="150"/>
      <c r="Q48" s="223" t="str">
        <f t="shared" si="1"/>
        <v/>
      </c>
      <c r="R48" s="224"/>
      <c r="S48" s="224"/>
      <c r="T48" s="224" t="str">
        <f t="shared" si="2"/>
        <v/>
      </c>
      <c r="U48" s="224"/>
      <c r="V48" s="225"/>
      <c r="W48" s="150"/>
      <c r="X48" s="223" t="str">
        <f>INDEX(Data!$AF$3:$AF$502, MATCH(B48, Data!$A$3:$A$502, 0))</f>
        <v/>
      </c>
      <c r="Y48" s="224"/>
      <c r="Z48" s="225"/>
      <c r="AA48" s="150"/>
      <c r="AB48" s="223" t="str">
        <f>INDEX(Data!$AH$3:$AH$502, MATCH(B48, Data!$AB$3:$AB$502, 0))</f>
        <v/>
      </c>
      <c r="AC48" s="224"/>
      <c r="AD48" s="224"/>
      <c r="AE48" s="224"/>
      <c r="AF48" s="225"/>
      <c r="AG48" s="3"/>
    </row>
    <row r="49" spans="1:33" s="5" customFormat="1" ht="15" customHeight="1" x14ac:dyDescent="0.25">
      <c r="A49" s="3"/>
      <c r="B49" s="139">
        <v>40</v>
      </c>
      <c r="C49" s="135"/>
      <c r="D49" s="151"/>
      <c r="E49" s="152"/>
      <c r="F49" s="153"/>
      <c r="G49" s="154"/>
      <c r="H49" s="155"/>
      <c r="I49" s="154"/>
      <c r="J49" s="155"/>
      <c r="K49" s="154"/>
      <c r="L49" s="155"/>
      <c r="M49" s="156"/>
      <c r="N49" s="150"/>
      <c r="O49" s="136" t="str">
        <f t="shared" si="0"/>
        <v/>
      </c>
      <c r="P49" s="150"/>
      <c r="Q49" s="223" t="str">
        <f t="shared" si="1"/>
        <v/>
      </c>
      <c r="R49" s="224"/>
      <c r="S49" s="224"/>
      <c r="T49" s="224" t="str">
        <f t="shared" si="2"/>
        <v/>
      </c>
      <c r="U49" s="224"/>
      <c r="V49" s="225"/>
      <c r="W49" s="150"/>
      <c r="X49" s="223" t="str">
        <f>INDEX(Data!$AF$3:$AF$502, MATCH(B49, Data!$A$3:$A$502, 0))</f>
        <v/>
      </c>
      <c r="Y49" s="224"/>
      <c r="Z49" s="225"/>
      <c r="AA49" s="150"/>
      <c r="AB49" s="223" t="str">
        <f>INDEX(Data!$AH$3:$AH$502, MATCH(B49, Data!$AB$3:$AB$502, 0))</f>
        <v/>
      </c>
      <c r="AC49" s="224"/>
      <c r="AD49" s="224"/>
      <c r="AE49" s="224"/>
      <c r="AF49" s="225"/>
      <c r="AG49" s="3"/>
    </row>
    <row r="50" spans="1:33" s="5" customFormat="1" ht="15" customHeight="1" x14ac:dyDescent="0.25">
      <c r="A50" s="3"/>
      <c r="B50" s="139">
        <v>41</v>
      </c>
      <c r="C50" s="135"/>
      <c r="D50" s="151"/>
      <c r="E50" s="152"/>
      <c r="F50" s="153"/>
      <c r="G50" s="154"/>
      <c r="H50" s="155"/>
      <c r="I50" s="154"/>
      <c r="J50" s="155"/>
      <c r="K50" s="154"/>
      <c r="L50" s="155"/>
      <c r="M50" s="156"/>
      <c r="N50" s="150"/>
      <c r="O50" s="136" t="str">
        <f t="shared" si="0"/>
        <v/>
      </c>
      <c r="P50" s="150"/>
      <c r="Q50" s="223" t="str">
        <f t="shared" si="1"/>
        <v/>
      </c>
      <c r="R50" s="224"/>
      <c r="S50" s="224"/>
      <c r="T50" s="224" t="str">
        <f t="shared" si="2"/>
        <v/>
      </c>
      <c r="U50" s="224"/>
      <c r="V50" s="225"/>
      <c r="W50" s="150"/>
      <c r="X50" s="223" t="str">
        <f>INDEX(Data!$AF$3:$AF$502, MATCH(B50, Data!$A$3:$A$502, 0))</f>
        <v/>
      </c>
      <c r="Y50" s="224"/>
      <c r="Z50" s="225"/>
      <c r="AA50" s="150"/>
      <c r="AB50" s="223" t="str">
        <f>INDEX(Data!$AH$3:$AH$502, MATCH(B50, Data!$AB$3:$AB$502, 0))</f>
        <v/>
      </c>
      <c r="AC50" s="224"/>
      <c r="AD50" s="224"/>
      <c r="AE50" s="224"/>
      <c r="AF50" s="225"/>
      <c r="AG50" s="3"/>
    </row>
    <row r="51" spans="1:33" s="5" customFormat="1" ht="15" customHeight="1" x14ac:dyDescent="0.25">
      <c r="A51" s="3"/>
      <c r="B51" s="139">
        <v>42</v>
      </c>
      <c r="C51" s="135"/>
      <c r="D51" s="151"/>
      <c r="E51" s="152"/>
      <c r="F51" s="153"/>
      <c r="G51" s="154"/>
      <c r="H51" s="155"/>
      <c r="I51" s="154"/>
      <c r="J51" s="155"/>
      <c r="K51" s="154"/>
      <c r="L51" s="155"/>
      <c r="M51" s="156"/>
      <c r="N51" s="150"/>
      <c r="O51" s="136" t="str">
        <f t="shared" si="0"/>
        <v/>
      </c>
      <c r="P51" s="150"/>
      <c r="Q51" s="223" t="str">
        <f t="shared" si="1"/>
        <v/>
      </c>
      <c r="R51" s="224"/>
      <c r="S51" s="224"/>
      <c r="T51" s="224" t="str">
        <f t="shared" si="2"/>
        <v/>
      </c>
      <c r="U51" s="224"/>
      <c r="V51" s="225"/>
      <c r="W51" s="150"/>
      <c r="X51" s="223" t="str">
        <f>INDEX(Data!$AF$3:$AF$502, MATCH(B51, Data!$A$3:$A$502, 0))</f>
        <v/>
      </c>
      <c r="Y51" s="224"/>
      <c r="Z51" s="225"/>
      <c r="AA51" s="150"/>
      <c r="AB51" s="223" t="str">
        <f>INDEX(Data!$AH$3:$AH$502, MATCH(B51, Data!$AB$3:$AB$502, 0))</f>
        <v/>
      </c>
      <c r="AC51" s="224"/>
      <c r="AD51" s="224"/>
      <c r="AE51" s="224"/>
      <c r="AF51" s="225"/>
      <c r="AG51" s="3"/>
    </row>
    <row r="52" spans="1:33" s="5" customFormat="1" ht="15" customHeight="1" x14ac:dyDescent="0.25">
      <c r="A52" s="3"/>
      <c r="B52" s="139">
        <v>43</v>
      </c>
      <c r="C52" s="135"/>
      <c r="D52" s="151"/>
      <c r="E52" s="152"/>
      <c r="F52" s="153"/>
      <c r="G52" s="154"/>
      <c r="H52" s="155"/>
      <c r="I52" s="154"/>
      <c r="J52" s="155"/>
      <c r="K52" s="154"/>
      <c r="L52" s="155"/>
      <c r="M52" s="156"/>
      <c r="N52" s="150"/>
      <c r="O52" s="136" t="str">
        <f t="shared" si="0"/>
        <v/>
      </c>
      <c r="P52" s="150"/>
      <c r="Q52" s="223" t="str">
        <f t="shared" si="1"/>
        <v/>
      </c>
      <c r="R52" s="224"/>
      <c r="S52" s="224"/>
      <c r="T52" s="224" t="str">
        <f t="shared" si="2"/>
        <v/>
      </c>
      <c r="U52" s="224"/>
      <c r="V52" s="225"/>
      <c r="W52" s="150"/>
      <c r="X52" s="223" t="str">
        <f>INDEX(Data!$AF$3:$AF$502, MATCH(B52, Data!$A$3:$A$502, 0))</f>
        <v/>
      </c>
      <c r="Y52" s="224"/>
      <c r="Z52" s="225"/>
      <c r="AA52" s="150"/>
      <c r="AB52" s="223" t="str">
        <f>INDEX(Data!$AH$3:$AH$502, MATCH(B52, Data!$AB$3:$AB$502, 0))</f>
        <v/>
      </c>
      <c r="AC52" s="224"/>
      <c r="AD52" s="224"/>
      <c r="AE52" s="224"/>
      <c r="AF52" s="225"/>
      <c r="AG52" s="3"/>
    </row>
    <row r="53" spans="1:33" s="5" customFormat="1" ht="15" customHeight="1" x14ac:dyDescent="0.25">
      <c r="A53" s="3"/>
      <c r="B53" s="139">
        <v>44</v>
      </c>
      <c r="C53" s="135"/>
      <c r="D53" s="151"/>
      <c r="E53" s="152"/>
      <c r="F53" s="153"/>
      <c r="G53" s="154"/>
      <c r="H53" s="155"/>
      <c r="I53" s="154"/>
      <c r="J53" s="155"/>
      <c r="K53" s="154"/>
      <c r="L53" s="155"/>
      <c r="M53" s="156"/>
      <c r="N53" s="150"/>
      <c r="O53" s="136" t="str">
        <f t="shared" si="0"/>
        <v/>
      </c>
      <c r="P53" s="150"/>
      <c r="Q53" s="223" t="str">
        <f t="shared" si="1"/>
        <v/>
      </c>
      <c r="R53" s="224"/>
      <c r="S53" s="224"/>
      <c r="T53" s="224" t="str">
        <f t="shared" si="2"/>
        <v/>
      </c>
      <c r="U53" s="224"/>
      <c r="V53" s="225"/>
      <c r="W53" s="150"/>
      <c r="X53" s="223" t="str">
        <f>INDEX(Data!$AF$3:$AF$502, MATCH(B53, Data!$A$3:$A$502, 0))</f>
        <v/>
      </c>
      <c r="Y53" s="224"/>
      <c r="Z53" s="225"/>
      <c r="AA53" s="150"/>
      <c r="AB53" s="223" t="str">
        <f>INDEX(Data!$AH$3:$AH$502, MATCH(B53, Data!$AB$3:$AB$502, 0))</f>
        <v/>
      </c>
      <c r="AC53" s="224"/>
      <c r="AD53" s="224"/>
      <c r="AE53" s="224"/>
      <c r="AF53" s="225"/>
      <c r="AG53" s="3"/>
    </row>
    <row r="54" spans="1:33" s="5" customFormat="1" ht="15" customHeight="1" x14ac:dyDescent="0.25">
      <c r="A54" s="3"/>
      <c r="B54" s="139">
        <v>45</v>
      </c>
      <c r="C54" s="135"/>
      <c r="D54" s="151"/>
      <c r="E54" s="152"/>
      <c r="F54" s="153"/>
      <c r="G54" s="154"/>
      <c r="H54" s="155"/>
      <c r="I54" s="154"/>
      <c r="J54" s="155"/>
      <c r="K54" s="154"/>
      <c r="L54" s="155"/>
      <c r="M54" s="156"/>
      <c r="N54" s="150"/>
      <c r="O54" s="136" t="str">
        <f t="shared" si="0"/>
        <v/>
      </c>
      <c r="P54" s="150"/>
      <c r="Q54" s="223" t="str">
        <f t="shared" si="1"/>
        <v/>
      </c>
      <c r="R54" s="224"/>
      <c r="S54" s="224"/>
      <c r="T54" s="224" t="str">
        <f t="shared" si="2"/>
        <v/>
      </c>
      <c r="U54" s="224"/>
      <c r="V54" s="225"/>
      <c r="W54" s="150"/>
      <c r="X54" s="223" t="str">
        <f>INDEX(Data!$AF$3:$AF$502, MATCH(B54, Data!$A$3:$A$502, 0))</f>
        <v/>
      </c>
      <c r="Y54" s="224"/>
      <c r="Z54" s="225"/>
      <c r="AA54" s="150"/>
      <c r="AB54" s="223" t="str">
        <f>INDEX(Data!$AH$3:$AH$502, MATCH(B54, Data!$AB$3:$AB$502, 0))</f>
        <v/>
      </c>
      <c r="AC54" s="224"/>
      <c r="AD54" s="224"/>
      <c r="AE54" s="224"/>
      <c r="AF54" s="225"/>
      <c r="AG54" s="3"/>
    </row>
    <row r="55" spans="1:33" s="5" customFormat="1" ht="15" customHeight="1" x14ac:dyDescent="0.25">
      <c r="A55" s="3"/>
      <c r="B55" s="139">
        <v>46</v>
      </c>
      <c r="C55" s="135"/>
      <c r="D55" s="151"/>
      <c r="E55" s="152"/>
      <c r="F55" s="153"/>
      <c r="G55" s="154"/>
      <c r="H55" s="155"/>
      <c r="I55" s="154"/>
      <c r="J55" s="155"/>
      <c r="K55" s="154"/>
      <c r="L55" s="155"/>
      <c r="M55" s="156"/>
      <c r="N55" s="150"/>
      <c r="O55" s="136" t="str">
        <f t="shared" si="0"/>
        <v/>
      </c>
      <c r="P55" s="150"/>
      <c r="Q55" s="223" t="str">
        <f t="shared" si="1"/>
        <v/>
      </c>
      <c r="R55" s="224"/>
      <c r="S55" s="224"/>
      <c r="T55" s="224" t="str">
        <f t="shared" si="2"/>
        <v/>
      </c>
      <c r="U55" s="224"/>
      <c r="V55" s="225"/>
      <c r="W55" s="150"/>
      <c r="X55" s="223" t="str">
        <f>INDEX(Data!$AF$3:$AF$502, MATCH(B55, Data!$A$3:$A$502, 0))</f>
        <v/>
      </c>
      <c r="Y55" s="224"/>
      <c r="Z55" s="225"/>
      <c r="AA55" s="150"/>
      <c r="AB55" s="223" t="str">
        <f>INDEX(Data!$AH$3:$AH$502, MATCH(B55, Data!$AB$3:$AB$502, 0))</f>
        <v/>
      </c>
      <c r="AC55" s="224"/>
      <c r="AD55" s="224"/>
      <c r="AE55" s="224"/>
      <c r="AF55" s="225"/>
      <c r="AG55" s="3"/>
    </row>
    <row r="56" spans="1:33" s="5" customFormat="1" ht="15" customHeight="1" x14ac:dyDescent="0.25">
      <c r="A56" s="3"/>
      <c r="B56" s="139">
        <v>47</v>
      </c>
      <c r="C56" s="135"/>
      <c r="D56" s="151"/>
      <c r="E56" s="152"/>
      <c r="F56" s="153"/>
      <c r="G56" s="154"/>
      <c r="H56" s="155"/>
      <c r="I56" s="154"/>
      <c r="J56" s="155"/>
      <c r="K56" s="154"/>
      <c r="L56" s="155"/>
      <c r="M56" s="156"/>
      <c r="N56" s="150"/>
      <c r="O56" s="136" t="str">
        <f t="shared" si="0"/>
        <v/>
      </c>
      <c r="P56" s="150"/>
      <c r="Q56" s="223" t="str">
        <f t="shared" si="1"/>
        <v/>
      </c>
      <c r="R56" s="224"/>
      <c r="S56" s="224"/>
      <c r="T56" s="224" t="str">
        <f t="shared" si="2"/>
        <v/>
      </c>
      <c r="U56" s="224"/>
      <c r="V56" s="225"/>
      <c r="W56" s="150"/>
      <c r="X56" s="223" t="str">
        <f>INDEX(Data!$AF$3:$AF$502, MATCH(B56, Data!$A$3:$A$502, 0))</f>
        <v/>
      </c>
      <c r="Y56" s="224"/>
      <c r="Z56" s="225"/>
      <c r="AA56" s="150"/>
      <c r="AB56" s="223" t="str">
        <f>INDEX(Data!$AH$3:$AH$502, MATCH(B56, Data!$AB$3:$AB$502, 0))</f>
        <v/>
      </c>
      <c r="AC56" s="224"/>
      <c r="AD56" s="224"/>
      <c r="AE56" s="224"/>
      <c r="AF56" s="225"/>
      <c r="AG56" s="3"/>
    </row>
    <row r="57" spans="1:33" s="5" customFormat="1" ht="15" customHeight="1" x14ac:dyDescent="0.25">
      <c r="A57" s="3"/>
      <c r="B57" s="139">
        <v>48</v>
      </c>
      <c r="C57" s="135"/>
      <c r="D57" s="151"/>
      <c r="E57" s="152"/>
      <c r="F57" s="153"/>
      <c r="G57" s="154"/>
      <c r="H57" s="155"/>
      <c r="I57" s="154"/>
      <c r="J57" s="155"/>
      <c r="K57" s="154"/>
      <c r="L57" s="155"/>
      <c r="M57" s="156"/>
      <c r="N57" s="150"/>
      <c r="O57" s="136" t="str">
        <f t="shared" si="0"/>
        <v/>
      </c>
      <c r="P57" s="150"/>
      <c r="Q57" s="223" t="str">
        <f t="shared" si="1"/>
        <v/>
      </c>
      <c r="R57" s="224"/>
      <c r="S57" s="224"/>
      <c r="T57" s="224" t="str">
        <f t="shared" si="2"/>
        <v/>
      </c>
      <c r="U57" s="224"/>
      <c r="V57" s="225"/>
      <c r="W57" s="150"/>
      <c r="X57" s="223" t="str">
        <f>INDEX(Data!$AF$3:$AF$502, MATCH(B57, Data!$A$3:$A$502, 0))</f>
        <v/>
      </c>
      <c r="Y57" s="224"/>
      <c r="Z57" s="225"/>
      <c r="AA57" s="150"/>
      <c r="AB57" s="223" t="str">
        <f>INDEX(Data!$AH$3:$AH$502, MATCH(B57, Data!$AB$3:$AB$502, 0))</f>
        <v/>
      </c>
      <c r="AC57" s="224"/>
      <c r="AD57" s="224"/>
      <c r="AE57" s="224"/>
      <c r="AF57" s="225"/>
      <c r="AG57" s="3"/>
    </row>
    <row r="58" spans="1:33" s="5" customFormat="1" ht="15" customHeight="1" x14ac:dyDescent="0.25">
      <c r="A58" s="3"/>
      <c r="B58" s="139">
        <v>49</v>
      </c>
      <c r="C58" s="135"/>
      <c r="D58" s="151"/>
      <c r="E58" s="152"/>
      <c r="F58" s="153"/>
      <c r="G58" s="154"/>
      <c r="H58" s="155"/>
      <c r="I58" s="154"/>
      <c r="J58" s="155"/>
      <c r="K58" s="154"/>
      <c r="L58" s="155"/>
      <c r="M58" s="156"/>
      <c r="N58" s="150"/>
      <c r="O58" s="136" t="str">
        <f t="shared" si="0"/>
        <v/>
      </c>
      <c r="P58" s="150"/>
      <c r="Q58" s="223" t="str">
        <f t="shared" si="1"/>
        <v/>
      </c>
      <c r="R58" s="224"/>
      <c r="S58" s="224"/>
      <c r="T58" s="224" t="str">
        <f t="shared" si="2"/>
        <v/>
      </c>
      <c r="U58" s="224"/>
      <c r="V58" s="225"/>
      <c r="W58" s="150"/>
      <c r="X58" s="223" t="str">
        <f>INDEX(Data!$AF$3:$AF$502, MATCH(B58, Data!$A$3:$A$502, 0))</f>
        <v/>
      </c>
      <c r="Y58" s="224"/>
      <c r="Z58" s="225"/>
      <c r="AA58" s="150"/>
      <c r="AB58" s="223" t="str">
        <f>INDEX(Data!$AH$3:$AH$502, MATCH(B58, Data!$AB$3:$AB$502, 0))</f>
        <v/>
      </c>
      <c r="AC58" s="224"/>
      <c r="AD58" s="224"/>
      <c r="AE58" s="224"/>
      <c r="AF58" s="225"/>
      <c r="AG58" s="3"/>
    </row>
    <row r="59" spans="1:33" s="5" customFormat="1" ht="15" customHeight="1" x14ac:dyDescent="0.25">
      <c r="A59" s="3"/>
      <c r="B59" s="139">
        <v>50</v>
      </c>
      <c r="C59" s="135"/>
      <c r="D59" s="151"/>
      <c r="E59" s="152"/>
      <c r="F59" s="153"/>
      <c r="G59" s="154"/>
      <c r="H59" s="155"/>
      <c r="I59" s="154"/>
      <c r="J59" s="155"/>
      <c r="K59" s="154"/>
      <c r="L59" s="155"/>
      <c r="M59" s="156"/>
      <c r="N59" s="150"/>
      <c r="O59" s="136" t="str">
        <f t="shared" si="0"/>
        <v/>
      </c>
      <c r="P59" s="150"/>
      <c r="Q59" s="223" t="str">
        <f t="shared" si="1"/>
        <v/>
      </c>
      <c r="R59" s="224"/>
      <c r="S59" s="224"/>
      <c r="T59" s="224" t="str">
        <f t="shared" si="2"/>
        <v/>
      </c>
      <c r="U59" s="224"/>
      <c r="V59" s="225"/>
      <c r="W59" s="150"/>
      <c r="X59" s="223" t="str">
        <f>INDEX(Data!$AF$3:$AF$502, MATCH(B59, Data!$A$3:$A$502, 0))</f>
        <v/>
      </c>
      <c r="Y59" s="224"/>
      <c r="Z59" s="225"/>
      <c r="AA59" s="150"/>
      <c r="AB59" s="223" t="str">
        <f>INDEX(Data!$AH$3:$AH$502, MATCH(B59, Data!$AB$3:$AB$502, 0))</f>
        <v/>
      </c>
      <c r="AC59" s="224"/>
      <c r="AD59" s="224"/>
      <c r="AE59" s="224"/>
      <c r="AF59" s="225"/>
      <c r="AG59" s="3"/>
    </row>
    <row r="60" spans="1:33" s="5" customFormat="1" ht="15" customHeight="1" x14ac:dyDescent="0.25">
      <c r="A60" s="3"/>
      <c r="B60" s="139">
        <v>51</v>
      </c>
      <c r="C60" s="135"/>
      <c r="D60" s="151"/>
      <c r="E60" s="152"/>
      <c r="F60" s="153"/>
      <c r="G60" s="154"/>
      <c r="H60" s="155"/>
      <c r="I60" s="154"/>
      <c r="J60" s="155"/>
      <c r="K60" s="154"/>
      <c r="L60" s="155"/>
      <c r="M60" s="156"/>
      <c r="N60" s="150"/>
      <c r="O60" s="136" t="str">
        <f t="shared" si="0"/>
        <v/>
      </c>
      <c r="P60" s="150"/>
      <c r="Q60" s="223" t="str">
        <f t="shared" si="1"/>
        <v/>
      </c>
      <c r="R60" s="224"/>
      <c r="S60" s="224"/>
      <c r="T60" s="224" t="str">
        <f t="shared" si="2"/>
        <v/>
      </c>
      <c r="U60" s="224"/>
      <c r="V60" s="225"/>
      <c r="W60" s="150"/>
      <c r="X60" s="223" t="str">
        <f>INDEX(Data!$AF$3:$AF$502, MATCH(B60, Data!$A$3:$A$502, 0))</f>
        <v/>
      </c>
      <c r="Y60" s="224"/>
      <c r="Z60" s="225"/>
      <c r="AA60" s="150"/>
      <c r="AB60" s="223" t="str">
        <f>INDEX(Data!$AH$3:$AH$502, MATCH(B60, Data!$AB$3:$AB$502, 0))</f>
        <v/>
      </c>
      <c r="AC60" s="224"/>
      <c r="AD60" s="224"/>
      <c r="AE60" s="224"/>
      <c r="AF60" s="225"/>
      <c r="AG60" s="3"/>
    </row>
    <row r="61" spans="1:33" s="5" customFormat="1" ht="15" customHeight="1" x14ac:dyDescent="0.25">
      <c r="A61" s="3"/>
      <c r="B61" s="139">
        <v>52</v>
      </c>
      <c r="C61" s="135"/>
      <c r="D61" s="151"/>
      <c r="E61" s="152"/>
      <c r="F61" s="153"/>
      <c r="G61" s="154"/>
      <c r="H61" s="155"/>
      <c r="I61" s="154"/>
      <c r="J61" s="155"/>
      <c r="K61" s="154"/>
      <c r="L61" s="155"/>
      <c r="M61" s="156"/>
      <c r="N61" s="150"/>
      <c r="O61" s="136" t="str">
        <f t="shared" si="0"/>
        <v/>
      </c>
      <c r="P61" s="150"/>
      <c r="Q61" s="223" t="str">
        <f t="shared" si="1"/>
        <v/>
      </c>
      <c r="R61" s="224"/>
      <c r="S61" s="224"/>
      <c r="T61" s="224" t="str">
        <f t="shared" si="2"/>
        <v/>
      </c>
      <c r="U61" s="224"/>
      <c r="V61" s="225"/>
      <c r="W61" s="150"/>
      <c r="X61" s="223" t="str">
        <f>INDEX(Data!$AF$3:$AF$502, MATCH(B61, Data!$A$3:$A$502, 0))</f>
        <v/>
      </c>
      <c r="Y61" s="224"/>
      <c r="Z61" s="225"/>
      <c r="AA61" s="150"/>
      <c r="AB61" s="223" t="str">
        <f>INDEX(Data!$AH$3:$AH$502, MATCH(B61, Data!$AB$3:$AB$502, 0))</f>
        <v/>
      </c>
      <c r="AC61" s="224"/>
      <c r="AD61" s="224"/>
      <c r="AE61" s="224"/>
      <c r="AF61" s="225"/>
      <c r="AG61" s="3"/>
    </row>
    <row r="62" spans="1:33" s="5" customFormat="1" ht="15" customHeight="1" x14ac:dyDescent="0.25">
      <c r="A62" s="3"/>
      <c r="B62" s="139">
        <v>53</v>
      </c>
      <c r="C62" s="135"/>
      <c r="D62" s="151"/>
      <c r="E62" s="152"/>
      <c r="F62" s="153"/>
      <c r="G62" s="154"/>
      <c r="H62" s="155"/>
      <c r="I62" s="154"/>
      <c r="J62" s="155"/>
      <c r="K62" s="154"/>
      <c r="L62" s="155"/>
      <c r="M62" s="156"/>
      <c r="N62" s="150"/>
      <c r="O62" s="136" t="str">
        <f t="shared" si="0"/>
        <v/>
      </c>
      <c r="P62" s="150"/>
      <c r="Q62" s="223" t="str">
        <f t="shared" si="1"/>
        <v/>
      </c>
      <c r="R62" s="224"/>
      <c r="S62" s="224"/>
      <c r="T62" s="224" t="str">
        <f t="shared" si="2"/>
        <v/>
      </c>
      <c r="U62" s="224"/>
      <c r="V62" s="225"/>
      <c r="W62" s="150"/>
      <c r="X62" s="223" t="str">
        <f>INDEX(Data!$AF$3:$AF$502, MATCH(B62, Data!$A$3:$A$502, 0))</f>
        <v/>
      </c>
      <c r="Y62" s="224"/>
      <c r="Z62" s="225"/>
      <c r="AA62" s="150"/>
      <c r="AB62" s="223" t="str">
        <f>INDEX(Data!$AH$3:$AH$502, MATCH(B62, Data!$AB$3:$AB$502, 0))</f>
        <v/>
      </c>
      <c r="AC62" s="224"/>
      <c r="AD62" s="224"/>
      <c r="AE62" s="224"/>
      <c r="AF62" s="225"/>
      <c r="AG62" s="3"/>
    </row>
    <row r="63" spans="1:33" s="5" customFormat="1" ht="15" customHeight="1" x14ac:dyDescent="0.25">
      <c r="A63" s="3"/>
      <c r="B63" s="139">
        <v>54</v>
      </c>
      <c r="C63" s="135"/>
      <c r="D63" s="151"/>
      <c r="E63" s="152"/>
      <c r="F63" s="153"/>
      <c r="G63" s="154"/>
      <c r="H63" s="155"/>
      <c r="I63" s="154"/>
      <c r="J63" s="155"/>
      <c r="K63" s="154"/>
      <c r="L63" s="155"/>
      <c r="M63" s="156"/>
      <c r="N63" s="150"/>
      <c r="O63" s="136" t="str">
        <f t="shared" si="0"/>
        <v/>
      </c>
      <c r="P63" s="150"/>
      <c r="Q63" s="223" t="str">
        <f t="shared" si="1"/>
        <v/>
      </c>
      <c r="R63" s="224"/>
      <c r="S63" s="224"/>
      <c r="T63" s="224" t="str">
        <f t="shared" si="2"/>
        <v/>
      </c>
      <c r="U63" s="224"/>
      <c r="V63" s="225"/>
      <c r="W63" s="150"/>
      <c r="X63" s="223" t="str">
        <f>INDEX(Data!$AF$3:$AF$502, MATCH(B63, Data!$A$3:$A$502, 0))</f>
        <v/>
      </c>
      <c r="Y63" s="224"/>
      <c r="Z63" s="225"/>
      <c r="AA63" s="150"/>
      <c r="AB63" s="223" t="str">
        <f>INDEX(Data!$AH$3:$AH$502, MATCH(B63, Data!$AB$3:$AB$502, 0))</f>
        <v/>
      </c>
      <c r="AC63" s="224"/>
      <c r="AD63" s="224"/>
      <c r="AE63" s="224"/>
      <c r="AF63" s="225"/>
      <c r="AG63" s="3"/>
    </row>
    <row r="64" spans="1:33" s="5" customFormat="1" ht="15" customHeight="1" x14ac:dyDescent="0.25">
      <c r="A64" s="3"/>
      <c r="B64" s="139">
        <v>55</v>
      </c>
      <c r="C64" s="135"/>
      <c r="D64" s="151"/>
      <c r="E64" s="152"/>
      <c r="F64" s="153"/>
      <c r="G64" s="154"/>
      <c r="H64" s="155"/>
      <c r="I64" s="154"/>
      <c r="J64" s="155"/>
      <c r="K64" s="154"/>
      <c r="L64" s="155"/>
      <c r="M64" s="156"/>
      <c r="N64" s="150"/>
      <c r="O64" s="136" t="str">
        <f t="shared" si="0"/>
        <v/>
      </c>
      <c r="P64" s="150"/>
      <c r="Q64" s="223" t="str">
        <f t="shared" si="1"/>
        <v/>
      </c>
      <c r="R64" s="224"/>
      <c r="S64" s="224"/>
      <c r="T64" s="224" t="str">
        <f t="shared" si="2"/>
        <v/>
      </c>
      <c r="U64" s="224"/>
      <c r="V64" s="225"/>
      <c r="W64" s="150"/>
      <c r="X64" s="223" t="str">
        <f>INDEX(Data!$AF$3:$AF$502, MATCH(B64, Data!$A$3:$A$502, 0))</f>
        <v/>
      </c>
      <c r="Y64" s="224"/>
      <c r="Z64" s="225"/>
      <c r="AA64" s="150"/>
      <c r="AB64" s="223" t="str">
        <f>INDEX(Data!$AH$3:$AH$502, MATCH(B64, Data!$AB$3:$AB$502, 0))</f>
        <v/>
      </c>
      <c r="AC64" s="224"/>
      <c r="AD64" s="224"/>
      <c r="AE64" s="224"/>
      <c r="AF64" s="225"/>
      <c r="AG64" s="3"/>
    </row>
    <row r="65" spans="1:33" s="5" customFormat="1" ht="15" customHeight="1" x14ac:dyDescent="0.25">
      <c r="A65" s="3"/>
      <c r="B65" s="139">
        <v>56</v>
      </c>
      <c r="C65" s="135"/>
      <c r="D65" s="151"/>
      <c r="E65" s="152"/>
      <c r="F65" s="153"/>
      <c r="G65" s="154"/>
      <c r="H65" s="155"/>
      <c r="I65" s="154"/>
      <c r="J65" s="155"/>
      <c r="K65" s="154"/>
      <c r="L65" s="155"/>
      <c r="M65" s="156"/>
      <c r="N65" s="150"/>
      <c r="O65" s="136" t="str">
        <f t="shared" si="0"/>
        <v/>
      </c>
      <c r="P65" s="150"/>
      <c r="Q65" s="223" t="str">
        <f t="shared" si="1"/>
        <v/>
      </c>
      <c r="R65" s="224"/>
      <c r="S65" s="224"/>
      <c r="T65" s="224" t="str">
        <f t="shared" si="2"/>
        <v/>
      </c>
      <c r="U65" s="224"/>
      <c r="V65" s="225"/>
      <c r="W65" s="150"/>
      <c r="X65" s="223" t="str">
        <f>INDEX(Data!$AF$3:$AF$502, MATCH(B65, Data!$A$3:$A$502, 0))</f>
        <v/>
      </c>
      <c r="Y65" s="224"/>
      <c r="Z65" s="225"/>
      <c r="AA65" s="150"/>
      <c r="AB65" s="223" t="str">
        <f>INDEX(Data!$AH$3:$AH$502, MATCH(B65, Data!$AB$3:$AB$502, 0))</f>
        <v/>
      </c>
      <c r="AC65" s="224"/>
      <c r="AD65" s="224"/>
      <c r="AE65" s="224"/>
      <c r="AF65" s="225"/>
      <c r="AG65" s="3"/>
    </row>
    <row r="66" spans="1:33" s="5" customFormat="1" ht="15" customHeight="1" x14ac:dyDescent="0.25">
      <c r="A66" s="3"/>
      <c r="B66" s="139">
        <v>57</v>
      </c>
      <c r="C66" s="135"/>
      <c r="D66" s="151"/>
      <c r="E66" s="152"/>
      <c r="F66" s="153"/>
      <c r="G66" s="154"/>
      <c r="H66" s="155"/>
      <c r="I66" s="154"/>
      <c r="J66" s="155"/>
      <c r="K66" s="154"/>
      <c r="L66" s="155"/>
      <c r="M66" s="156"/>
      <c r="N66" s="150"/>
      <c r="O66" s="136" t="str">
        <f t="shared" si="0"/>
        <v/>
      </c>
      <c r="P66" s="150"/>
      <c r="Q66" s="223" t="str">
        <f t="shared" si="1"/>
        <v/>
      </c>
      <c r="R66" s="224"/>
      <c r="S66" s="224"/>
      <c r="T66" s="224" t="str">
        <f t="shared" si="2"/>
        <v/>
      </c>
      <c r="U66" s="224"/>
      <c r="V66" s="225"/>
      <c r="W66" s="150"/>
      <c r="X66" s="223" t="str">
        <f>INDEX(Data!$AF$3:$AF$502, MATCH(B66, Data!$A$3:$A$502, 0))</f>
        <v/>
      </c>
      <c r="Y66" s="224"/>
      <c r="Z66" s="225"/>
      <c r="AA66" s="150"/>
      <c r="AB66" s="223" t="str">
        <f>INDEX(Data!$AH$3:$AH$502, MATCH(B66, Data!$AB$3:$AB$502, 0))</f>
        <v/>
      </c>
      <c r="AC66" s="224"/>
      <c r="AD66" s="224"/>
      <c r="AE66" s="224"/>
      <c r="AF66" s="225"/>
      <c r="AG66" s="3"/>
    </row>
    <row r="67" spans="1:33" s="5" customFormat="1" ht="15" customHeight="1" x14ac:dyDescent="0.25">
      <c r="A67" s="3"/>
      <c r="B67" s="139">
        <v>58</v>
      </c>
      <c r="C67" s="135"/>
      <c r="D67" s="151"/>
      <c r="E67" s="152"/>
      <c r="F67" s="153"/>
      <c r="G67" s="154"/>
      <c r="H67" s="155"/>
      <c r="I67" s="154"/>
      <c r="J67" s="155"/>
      <c r="K67" s="154"/>
      <c r="L67" s="155"/>
      <c r="M67" s="156"/>
      <c r="N67" s="150"/>
      <c r="O67" s="136" t="str">
        <f t="shared" si="0"/>
        <v/>
      </c>
      <c r="P67" s="150"/>
      <c r="Q67" s="223" t="str">
        <f t="shared" si="1"/>
        <v/>
      </c>
      <c r="R67" s="224"/>
      <c r="S67" s="224"/>
      <c r="T67" s="224" t="str">
        <f t="shared" si="2"/>
        <v/>
      </c>
      <c r="U67" s="224"/>
      <c r="V67" s="225"/>
      <c r="W67" s="150"/>
      <c r="X67" s="223" t="str">
        <f>INDEX(Data!$AF$3:$AF$502, MATCH(B67, Data!$A$3:$A$502, 0))</f>
        <v/>
      </c>
      <c r="Y67" s="224"/>
      <c r="Z67" s="225"/>
      <c r="AA67" s="150"/>
      <c r="AB67" s="223" t="str">
        <f>INDEX(Data!$AH$3:$AH$502, MATCH(B67, Data!$AB$3:$AB$502, 0))</f>
        <v/>
      </c>
      <c r="AC67" s="224"/>
      <c r="AD67" s="224"/>
      <c r="AE67" s="224"/>
      <c r="AF67" s="225"/>
      <c r="AG67" s="3"/>
    </row>
    <row r="68" spans="1:33" s="5" customFormat="1" ht="15" customHeight="1" x14ac:dyDescent="0.25">
      <c r="A68" s="3"/>
      <c r="B68" s="139">
        <v>59</v>
      </c>
      <c r="C68" s="135"/>
      <c r="D68" s="151"/>
      <c r="E68" s="152"/>
      <c r="F68" s="153"/>
      <c r="G68" s="154"/>
      <c r="H68" s="155"/>
      <c r="I68" s="154"/>
      <c r="J68" s="155"/>
      <c r="K68" s="154"/>
      <c r="L68" s="155"/>
      <c r="M68" s="156"/>
      <c r="N68" s="150"/>
      <c r="O68" s="136" t="str">
        <f t="shared" si="0"/>
        <v/>
      </c>
      <c r="P68" s="150"/>
      <c r="Q68" s="223" t="str">
        <f t="shared" si="1"/>
        <v/>
      </c>
      <c r="R68" s="224"/>
      <c r="S68" s="224"/>
      <c r="T68" s="224" t="str">
        <f t="shared" si="2"/>
        <v/>
      </c>
      <c r="U68" s="224"/>
      <c r="V68" s="225"/>
      <c r="W68" s="150"/>
      <c r="X68" s="223" t="str">
        <f>INDEX(Data!$AF$3:$AF$502, MATCH(B68, Data!$A$3:$A$502, 0))</f>
        <v/>
      </c>
      <c r="Y68" s="224"/>
      <c r="Z68" s="225"/>
      <c r="AA68" s="150"/>
      <c r="AB68" s="223" t="str">
        <f>INDEX(Data!$AH$3:$AH$502, MATCH(B68, Data!$AB$3:$AB$502, 0))</f>
        <v/>
      </c>
      <c r="AC68" s="224"/>
      <c r="AD68" s="224"/>
      <c r="AE68" s="224"/>
      <c r="AF68" s="225"/>
      <c r="AG68" s="3"/>
    </row>
    <row r="69" spans="1:33" s="5" customFormat="1" ht="15" customHeight="1" x14ac:dyDescent="0.25">
      <c r="A69" s="3"/>
      <c r="B69" s="139">
        <v>60</v>
      </c>
      <c r="C69" s="135"/>
      <c r="D69" s="151"/>
      <c r="E69" s="152"/>
      <c r="F69" s="153"/>
      <c r="G69" s="154"/>
      <c r="H69" s="155"/>
      <c r="I69" s="154"/>
      <c r="J69" s="155"/>
      <c r="K69" s="154"/>
      <c r="L69" s="155"/>
      <c r="M69" s="156"/>
      <c r="N69" s="150"/>
      <c r="O69" s="136" t="str">
        <f t="shared" si="0"/>
        <v/>
      </c>
      <c r="P69" s="150"/>
      <c r="Q69" s="223" t="str">
        <f t="shared" si="1"/>
        <v/>
      </c>
      <c r="R69" s="224"/>
      <c r="S69" s="224"/>
      <c r="T69" s="224" t="str">
        <f t="shared" si="2"/>
        <v/>
      </c>
      <c r="U69" s="224"/>
      <c r="V69" s="225"/>
      <c r="W69" s="150"/>
      <c r="X69" s="223" t="str">
        <f>INDEX(Data!$AF$3:$AF$502, MATCH(B69, Data!$A$3:$A$502, 0))</f>
        <v/>
      </c>
      <c r="Y69" s="224"/>
      <c r="Z69" s="225"/>
      <c r="AA69" s="150"/>
      <c r="AB69" s="223" t="str">
        <f>INDEX(Data!$AH$3:$AH$502, MATCH(B69, Data!$AB$3:$AB$502, 0))</f>
        <v/>
      </c>
      <c r="AC69" s="224"/>
      <c r="AD69" s="224"/>
      <c r="AE69" s="224"/>
      <c r="AF69" s="225"/>
      <c r="AG69" s="3"/>
    </row>
    <row r="70" spans="1:33" s="5" customFormat="1" ht="15" customHeight="1" x14ac:dyDescent="0.25">
      <c r="A70" s="3"/>
      <c r="B70" s="139">
        <v>61</v>
      </c>
      <c r="C70" s="135"/>
      <c r="D70" s="151"/>
      <c r="E70" s="152"/>
      <c r="F70" s="153"/>
      <c r="G70" s="154"/>
      <c r="H70" s="155"/>
      <c r="I70" s="154"/>
      <c r="J70" s="155"/>
      <c r="K70" s="154"/>
      <c r="L70" s="155"/>
      <c r="M70" s="156"/>
      <c r="N70" s="150"/>
      <c r="O70" s="136" t="str">
        <f t="shared" si="0"/>
        <v/>
      </c>
      <c r="P70" s="150"/>
      <c r="Q70" s="223" t="str">
        <f t="shared" si="1"/>
        <v/>
      </c>
      <c r="R70" s="224"/>
      <c r="S70" s="224"/>
      <c r="T70" s="224" t="str">
        <f t="shared" si="2"/>
        <v/>
      </c>
      <c r="U70" s="224"/>
      <c r="V70" s="225"/>
      <c r="W70" s="150"/>
      <c r="X70" s="223" t="str">
        <f>INDEX(Data!$AF$3:$AF$502, MATCH(B70, Data!$A$3:$A$502, 0))</f>
        <v/>
      </c>
      <c r="Y70" s="224"/>
      <c r="Z70" s="225"/>
      <c r="AA70" s="150"/>
      <c r="AB70" s="223" t="str">
        <f>INDEX(Data!$AH$3:$AH$502, MATCH(B70, Data!$AB$3:$AB$502, 0))</f>
        <v/>
      </c>
      <c r="AC70" s="224"/>
      <c r="AD70" s="224"/>
      <c r="AE70" s="224"/>
      <c r="AF70" s="225"/>
      <c r="AG70" s="3"/>
    </row>
    <row r="71" spans="1:33" s="5" customFormat="1" ht="15" customHeight="1" x14ac:dyDescent="0.25">
      <c r="A71" s="3"/>
      <c r="B71" s="139">
        <v>62</v>
      </c>
      <c r="C71" s="135"/>
      <c r="D71" s="151"/>
      <c r="E71" s="152"/>
      <c r="F71" s="153"/>
      <c r="G71" s="154"/>
      <c r="H71" s="155"/>
      <c r="I71" s="154"/>
      <c r="J71" s="155"/>
      <c r="K71" s="154"/>
      <c r="L71" s="155"/>
      <c r="M71" s="156"/>
      <c r="N71" s="150"/>
      <c r="O71" s="136" t="str">
        <f t="shared" si="0"/>
        <v/>
      </c>
      <c r="P71" s="150"/>
      <c r="Q71" s="223" t="str">
        <f t="shared" si="1"/>
        <v/>
      </c>
      <c r="R71" s="224"/>
      <c r="S71" s="224"/>
      <c r="T71" s="224" t="str">
        <f t="shared" si="2"/>
        <v/>
      </c>
      <c r="U71" s="224"/>
      <c r="V71" s="225"/>
      <c r="W71" s="150"/>
      <c r="X71" s="223" t="str">
        <f>INDEX(Data!$AF$3:$AF$502, MATCH(B71, Data!$A$3:$A$502, 0))</f>
        <v/>
      </c>
      <c r="Y71" s="224"/>
      <c r="Z71" s="225"/>
      <c r="AA71" s="150"/>
      <c r="AB71" s="223" t="str">
        <f>INDEX(Data!$AH$3:$AH$502, MATCH(B71, Data!$AB$3:$AB$502, 0))</f>
        <v/>
      </c>
      <c r="AC71" s="224"/>
      <c r="AD71" s="224"/>
      <c r="AE71" s="224"/>
      <c r="AF71" s="225"/>
      <c r="AG71" s="3"/>
    </row>
    <row r="72" spans="1:33" s="5" customFormat="1" ht="15" customHeight="1" x14ac:dyDescent="0.25">
      <c r="A72" s="3"/>
      <c r="B72" s="139">
        <v>63</v>
      </c>
      <c r="C72" s="135"/>
      <c r="D72" s="151"/>
      <c r="E72" s="152"/>
      <c r="F72" s="153"/>
      <c r="G72" s="154"/>
      <c r="H72" s="155"/>
      <c r="I72" s="154"/>
      <c r="J72" s="155"/>
      <c r="K72" s="154"/>
      <c r="L72" s="155"/>
      <c r="M72" s="156"/>
      <c r="N72" s="150"/>
      <c r="O72" s="136" t="str">
        <f t="shared" si="0"/>
        <v/>
      </c>
      <c r="P72" s="150"/>
      <c r="Q72" s="223" t="str">
        <f t="shared" si="1"/>
        <v/>
      </c>
      <c r="R72" s="224"/>
      <c r="S72" s="224"/>
      <c r="T72" s="224" t="str">
        <f t="shared" si="2"/>
        <v/>
      </c>
      <c r="U72" s="224"/>
      <c r="V72" s="225"/>
      <c r="W72" s="150"/>
      <c r="X72" s="223" t="str">
        <f>INDEX(Data!$AF$3:$AF$502, MATCH(B72, Data!$A$3:$A$502, 0))</f>
        <v/>
      </c>
      <c r="Y72" s="224"/>
      <c r="Z72" s="225"/>
      <c r="AA72" s="150"/>
      <c r="AB72" s="223" t="str">
        <f>INDEX(Data!$AH$3:$AH$502, MATCH(B72, Data!$AB$3:$AB$502, 0))</f>
        <v/>
      </c>
      <c r="AC72" s="224"/>
      <c r="AD72" s="224"/>
      <c r="AE72" s="224"/>
      <c r="AF72" s="225"/>
      <c r="AG72" s="3"/>
    </row>
    <row r="73" spans="1:33" s="5" customFormat="1" ht="15" customHeight="1" x14ac:dyDescent="0.25">
      <c r="A73" s="3"/>
      <c r="B73" s="139">
        <v>64</v>
      </c>
      <c r="C73" s="135"/>
      <c r="D73" s="151"/>
      <c r="E73" s="152"/>
      <c r="F73" s="153"/>
      <c r="G73" s="154"/>
      <c r="H73" s="155"/>
      <c r="I73" s="154"/>
      <c r="J73" s="155"/>
      <c r="K73" s="154"/>
      <c r="L73" s="155"/>
      <c r="M73" s="156"/>
      <c r="N73" s="150"/>
      <c r="O73" s="136" t="str">
        <f t="shared" si="0"/>
        <v/>
      </c>
      <c r="P73" s="150"/>
      <c r="Q73" s="223" t="str">
        <f t="shared" si="1"/>
        <v/>
      </c>
      <c r="R73" s="224"/>
      <c r="S73" s="224"/>
      <c r="T73" s="224" t="str">
        <f t="shared" si="2"/>
        <v/>
      </c>
      <c r="U73" s="224"/>
      <c r="V73" s="225"/>
      <c r="W73" s="150"/>
      <c r="X73" s="223" t="str">
        <f>INDEX(Data!$AF$3:$AF$502, MATCH(B73, Data!$A$3:$A$502, 0))</f>
        <v/>
      </c>
      <c r="Y73" s="224"/>
      <c r="Z73" s="225"/>
      <c r="AA73" s="150"/>
      <c r="AB73" s="223" t="str">
        <f>INDEX(Data!$AH$3:$AH$502, MATCH(B73, Data!$AB$3:$AB$502, 0))</f>
        <v/>
      </c>
      <c r="AC73" s="224"/>
      <c r="AD73" s="224"/>
      <c r="AE73" s="224"/>
      <c r="AF73" s="225"/>
      <c r="AG73" s="3"/>
    </row>
    <row r="74" spans="1:33" s="5" customFormat="1" ht="15" customHeight="1" x14ac:dyDescent="0.25">
      <c r="A74" s="3"/>
      <c r="B74" s="139">
        <v>65</v>
      </c>
      <c r="C74" s="135"/>
      <c r="D74" s="151"/>
      <c r="E74" s="152"/>
      <c r="F74" s="153"/>
      <c r="G74" s="154"/>
      <c r="H74" s="155"/>
      <c r="I74" s="154"/>
      <c r="J74" s="155"/>
      <c r="K74" s="154"/>
      <c r="L74" s="155"/>
      <c r="M74" s="156"/>
      <c r="N74" s="150"/>
      <c r="O74" s="136" t="str">
        <f t="shared" si="0"/>
        <v/>
      </c>
      <c r="P74" s="150"/>
      <c r="Q74" s="223" t="str">
        <f t="shared" si="1"/>
        <v/>
      </c>
      <c r="R74" s="224"/>
      <c r="S74" s="224"/>
      <c r="T74" s="224" t="str">
        <f t="shared" si="2"/>
        <v/>
      </c>
      <c r="U74" s="224"/>
      <c r="V74" s="225"/>
      <c r="W74" s="150"/>
      <c r="X74" s="223" t="str">
        <f>INDEX(Data!$AF$3:$AF$502, MATCH(B74, Data!$A$3:$A$502, 0))</f>
        <v/>
      </c>
      <c r="Y74" s="224"/>
      <c r="Z74" s="225"/>
      <c r="AA74" s="150"/>
      <c r="AB74" s="223" t="str">
        <f>INDEX(Data!$AH$3:$AH$502, MATCH(B74, Data!$AB$3:$AB$502, 0))</f>
        <v/>
      </c>
      <c r="AC74" s="224"/>
      <c r="AD74" s="224"/>
      <c r="AE74" s="224"/>
      <c r="AF74" s="225"/>
      <c r="AG74" s="3"/>
    </row>
    <row r="75" spans="1:33" s="5" customFormat="1" ht="15" customHeight="1" x14ac:dyDescent="0.25">
      <c r="A75" s="3"/>
      <c r="B75" s="139">
        <v>66</v>
      </c>
      <c r="C75" s="135"/>
      <c r="D75" s="151"/>
      <c r="E75" s="152"/>
      <c r="F75" s="153"/>
      <c r="G75" s="154"/>
      <c r="H75" s="155"/>
      <c r="I75" s="154"/>
      <c r="J75" s="155"/>
      <c r="K75" s="154"/>
      <c r="L75" s="155"/>
      <c r="M75" s="156"/>
      <c r="N75" s="150"/>
      <c r="O75" s="136" t="str">
        <f t="shared" ref="O75:O138" si="3">IF(D75="", "", SUM(G75:M75))</f>
        <v/>
      </c>
      <c r="P75" s="150"/>
      <c r="Q75" s="223" t="str">
        <f t="shared" ref="Q75:Q138" si="4">IF(D75="", "", IF(O75&gt;0, $AM$4, $AM$5))</f>
        <v/>
      </c>
      <c r="R75" s="224"/>
      <c r="S75" s="224"/>
      <c r="T75" s="224" t="str">
        <f t="shared" ref="T75:T138" si="5">IF(D75="", "", IF(O75&gt;=E75, $AM$4, $AM$5))</f>
        <v/>
      </c>
      <c r="U75" s="224"/>
      <c r="V75" s="225"/>
      <c r="W75" s="150"/>
      <c r="X75" s="223" t="str">
        <f>INDEX(Data!$AF$3:$AF$502, MATCH(B75, Data!$A$3:$A$502, 0))</f>
        <v/>
      </c>
      <c r="Y75" s="224"/>
      <c r="Z75" s="225"/>
      <c r="AA75" s="150"/>
      <c r="AB75" s="223" t="str">
        <f>INDEX(Data!$AH$3:$AH$502, MATCH(B75, Data!$AB$3:$AB$502, 0))</f>
        <v/>
      </c>
      <c r="AC75" s="224"/>
      <c r="AD75" s="224"/>
      <c r="AE75" s="224"/>
      <c r="AF75" s="225"/>
      <c r="AG75" s="3"/>
    </row>
    <row r="76" spans="1:33" s="5" customFormat="1" ht="15" customHeight="1" x14ac:dyDescent="0.25">
      <c r="A76" s="3"/>
      <c r="B76" s="139">
        <v>67</v>
      </c>
      <c r="C76" s="135"/>
      <c r="D76" s="151"/>
      <c r="E76" s="152"/>
      <c r="F76" s="153"/>
      <c r="G76" s="154"/>
      <c r="H76" s="155"/>
      <c r="I76" s="154"/>
      <c r="J76" s="155"/>
      <c r="K76" s="154"/>
      <c r="L76" s="155"/>
      <c r="M76" s="156"/>
      <c r="N76" s="150"/>
      <c r="O76" s="136" t="str">
        <f t="shared" si="3"/>
        <v/>
      </c>
      <c r="P76" s="150"/>
      <c r="Q76" s="223" t="str">
        <f t="shared" si="4"/>
        <v/>
      </c>
      <c r="R76" s="224"/>
      <c r="S76" s="224"/>
      <c r="T76" s="224" t="str">
        <f t="shared" si="5"/>
        <v/>
      </c>
      <c r="U76" s="224"/>
      <c r="V76" s="225"/>
      <c r="W76" s="150"/>
      <c r="X76" s="223" t="str">
        <f>INDEX(Data!$AF$3:$AF$502, MATCH(B76, Data!$A$3:$A$502, 0))</f>
        <v/>
      </c>
      <c r="Y76" s="224"/>
      <c r="Z76" s="225"/>
      <c r="AA76" s="150"/>
      <c r="AB76" s="223" t="str">
        <f>INDEX(Data!$AH$3:$AH$502, MATCH(B76, Data!$AB$3:$AB$502, 0))</f>
        <v/>
      </c>
      <c r="AC76" s="224"/>
      <c r="AD76" s="224"/>
      <c r="AE76" s="224"/>
      <c r="AF76" s="225"/>
      <c r="AG76" s="3"/>
    </row>
    <row r="77" spans="1:33" s="5" customFormat="1" ht="15" customHeight="1" x14ac:dyDescent="0.25">
      <c r="A77" s="3"/>
      <c r="B77" s="139">
        <v>68</v>
      </c>
      <c r="C77" s="135"/>
      <c r="D77" s="151"/>
      <c r="E77" s="152"/>
      <c r="F77" s="153"/>
      <c r="G77" s="154"/>
      <c r="H77" s="155"/>
      <c r="I77" s="154"/>
      <c r="J77" s="155"/>
      <c r="K77" s="154"/>
      <c r="L77" s="155"/>
      <c r="M77" s="156"/>
      <c r="N77" s="150"/>
      <c r="O77" s="136" t="str">
        <f t="shared" si="3"/>
        <v/>
      </c>
      <c r="P77" s="150"/>
      <c r="Q77" s="223" t="str">
        <f t="shared" si="4"/>
        <v/>
      </c>
      <c r="R77" s="224"/>
      <c r="S77" s="224"/>
      <c r="T77" s="224" t="str">
        <f t="shared" si="5"/>
        <v/>
      </c>
      <c r="U77" s="224"/>
      <c r="V77" s="225"/>
      <c r="W77" s="150"/>
      <c r="X77" s="223" t="str">
        <f>INDEX(Data!$AF$3:$AF$502, MATCH(B77, Data!$A$3:$A$502, 0))</f>
        <v/>
      </c>
      <c r="Y77" s="224"/>
      <c r="Z77" s="225"/>
      <c r="AA77" s="150"/>
      <c r="AB77" s="223" t="str">
        <f>INDEX(Data!$AH$3:$AH$502, MATCH(B77, Data!$AB$3:$AB$502, 0))</f>
        <v/>
      </c>
      <c r="AC77" s="224"/>
      <c r="AD77" s="224"/>
      <c r="AE77" s="224"/>
      <c r="AF77" s="225"/>
      <c r="AG77" s="3"/>
    </row>
    <row r="78" spans="1:33" s="5" customFormat="1" ht="15" customHeight="1" x14ac:dyDescent="0.25">
      <c r="A78" s="3"/>
      <c r="B78" s="139">
        <v>69</v>
      </c>
      <c r="C78" s="135"/>
      <c r="D78" s="151"/>
      <c r="E78" s="152"/>
      <c r="F78" s="153"/>
      <c r="G78" s="154"/>
      <c r="H78" s="155"/>
      <c r="I78" s="154"/>
      <c r="J78" s="155"/>
      <c r="K78" s="154"/>
      <c r="L78" s="155"/>
      <c r="M78" s="156"/>
      <c r="N78" s="150"/>
      <c r="O78" s="136" t="str">
        <f t="shared" si="3"/>
        <v/>
      </c>
      <c r="P78" s="150"/>
      <c r="Q78" s="223" t="str">
        <f t="shared" si="4"/>
        <v/>
      </c>
      <c r="R78" s="224"/>
      <c r="S78" s="224"/>
      <c r="T78" s="224" t="str">
        <f t="shared" si="5"/>
        <v/>
      </c>
      <c r="U78" s="224"/>
      <c r="V78" s="225"/>
      <c r="W78" s="150"/>
      <c r="X78" s="223" t="str">
        <f>INDEX(Data!$AF$3:$AF$502, MATCH(B78, Data!$A$3:$A$502, 0))</f>
        <v/>
      </c>
      <c r="Y78" s="224"/>
      <c r="Z78" s="225"/>
      <c r="AA78" s="150"/>
      <c r="AB78" s="223" t="str">
        <f>INDEX(Data!$AH$3:$AH$502, MATCH(B78, Data!$AB$3:$AB$502, 0))</f>
        <v/>
      </c>
      <c r="AC78" s="224"/>
      <c r="AD78" s="224"/>
      <c r="AE78" s="224"/>
      <c r="AF78" s="225"/>
      <c r="AG78" s="3"/>
    </row>
    <row r="79" spans="1:33" s="5" customFormat="1" ht="15" customHeight="1" x14ac:dyDescent="0.25">
      <c r="A79" s="3"/>
      <c r="B79" s="139">
        <v>70</v>
      </c>
      <c r="C79" s="135"/>
      <c r="D79" s="151"/>
      <c r="E79" s="152"/>
      <c r="F79" s="153"/>
      <c r="G79" s="154"/>
      <c r="H79" s="155"/>
      <c r="I79" s="154"/>
      <c r="J79" s="155"/>
      <c r="K79" s="154"/>
      <c r="L79" s="155"/>
      <c r="M79" s="156"/>
      <c r="N79" s="150"/>
      <c r="O79" s="136" t="str">
        <f t="shared" si="3"/>
        <v/>
      </c>
      <c r="P79" s="150"/>
      <c r="Q79" s="223" t="str">
        <f t="shared" si="4"/>
        <v/>
      </c>
      <c r="R79" s="224"/>
      <c r="S79" s="224"/>
      <c r="T79" s="224" t="str">
        <f t="shared" si="5"/>
        <v/>
      </c>
      <c r="U79" s="224"/>
      <c r="V79" s="225"/>
      <c r="W79" s="150"/>
      <c r="X79" s="223" t="str">
        <f>INDEX(Data!$AF$3:$AF$502, MATCH(B79, Data!$A$3:$A$502, 0))</f>
        <v/>
      </c>
      <c r="Y79" s="224"/>
      <c r="Z79" s="225"/>
      <c r="AA79" s="150"/>
      <c r="AB79" s="223" t="str">
        <f>INDEX(Data!$AH$3:$AH$502, MATCH(B79, Data!$AB$3:$AB$502, 0))</f>
        <v/>
      </c>
      <c r="AC79" s="224"/>
      <c r="AD79" s="224"/>
      <c r="AE79" s="224"/>
      <c r="AF79" s="225"/>
      <c r="AG79" s="3"/>
    </row>
    <row r="80" spans="1:33" s="5" customFormat="1" ht="15" customHeight="1" x14ac:dyDescent="0.25">
      <c r="A80" s="3"/>
      <c r="B80" s="139">
        <v>71</v>
      </c>
      <c r="C80" s="135"/>
      <c r="D80" s="151"/>
      <c r="E80" s="152"/>
      <c r="F80" s="153"/>
      <c r="G80" s="154"/>
      <c r="H80" s="155"/>
      <c r="I80" s="154"/>
      <c r="J80" s="155"/>
      <c r="K80" s="154"/>
      <c r="L80" s="155"/>
      <c r="M80" s="156"/>
      <c r="N80" s="150"/>
      <c r="O80" s="136" t="str">
        <f t="shared" si="3"/>
        <v/>
      </c>
      <c r="P80" s="150"/>
      <c r="Q80" s="223" t="str">
        <f t="shared" si="4"/>
        <v/>
      </c>
      <c r="R80" s="224"/>
      <c r="S80" s="224"/>
      <c r="T80" s="224" t="str">
        <f t="shared" si="5"/>
        <v/>
      </c>
      <c r="U80" s="224"/>
      <c r="V80" s="225"/>
      <c r="W80" s="150"/>
      <c r="X80" s="223" t="str">
        <f>INDEX(Data!$AF$3:$AF$502, MATCH(B80, Data!$A$3:$A$502, 0))</f>
        <v/>
      </c>
      <c r="Y80" s="224"/>
      <c r="Z80" s="225"/>
      <c r="AA80" s="150"/>
      <c r="AB80" s="223" t="str">
        <f>INDEX(Data!$AH$3:$AH$502, MATCH(B80, Data!$AB$3:$AB$502, 0))</f>
        <v/>
      </c>
      <c r="AC80" s="224"/>
      <c r="AD80" s="224"/>
      <c r="AE80" s="224"/>
      <c r="AF80" s="225"/>
      <c r="AG80" s="3"/>
    </row>
    <row r="81" spans="1:33" s="5" customFormat="1" ht="15" customHeight="1" x14ac:dyDescent="0.25">
      <c r="A81" s="3"/>
      <c r="B81" s="139">
        <v>72</v>
      </c>
      <c r="C81" s="135"/>
      <c r="D81" s="151"/>
      <c r="E81" s="152"/>
      <c r="F81" s="153"/>
      <c r="G81" s="154"/>
      <c r="H81" s="155"/>
      <c r="I81" s="154"/>
      <c r="J81" s="155"/>
      <c r="K81" s="154"/>
      <c r="L81" s="155"/>
      <c r="M81" s="156"/>
      <c r="N81" s="150"/>
      <c r="O81" s="136" t="str">
        <f t="shared" si="3"/>
        <v/>
      </c>
      <c r="P81" s="150"/>
      <c r="Q81" s="223" t="str">
        <f t="shared" si="4"/>
        <v/>
      </c>
      <c r="R81" s="224"/>
      <c r="S81" s="224"/>
      <c r="T81" s="224" t="str">
        <f t="shared" si="5"/>
        <v/>
      </c>
      <c r="U81" s="224"/>
      <c r="V81" s="225"/>
      <c r="W81" s="150"/>
      <c r="X81" s="223" t="str">
        <f>INDEX(Data!$AF$3:$AF$502, MATCH(B81, Data!$A$3:$A$502, 0))</f>
        <v/>
      </c>
      <c r="Y81" s="224"/>
      <c r="Z81" s="225"/>
      <c r="AA81" s="150"/>
      <c r="AB81" s="223" t="str">
        <f>INDEX(Data!$AH$3:$AH$502, MATCH(B81, Data!$AB$3:$AB$502, 0))</f>
        <v/>
      </c>
      <c r="AC81" s="224"/>
      <c r="AD81" s="224"/>
      <c r="AE81" s="224"/>
      <c r="AF81" s="225"/>
      <c r="AG81" s="3"/>
    </row>
    <row r="82" spans="1:33" s="5" customFormat="1" ht="15" customHeight="1" x14ac:dyDescent="0.25">
      <c r="A82" s="3"/>
      <c r="B82" s="139">
        <v>73</v>
      </c>
      <c r="C82" s="135"/>
      <c r="D82" s="151"/>
      <c r="E82" s="152"/>
      <c r="F82" s="153"/>
      <c r="G82" s="154"/>
      <c r="H82" s="155"/>
      <c r="I82" s="154"/>
      <c r="J82" s="155"/>
      <c r="K82" s="154"/>
      <c r="L82" s="155"/>
      <c r="M82" s="156"/>
      <c r="N82" s="150"/>
      <c r="O82" s="136" t="str">
        <f t="shared" si="3"/>
        <v/>
      </c>
      <c r="P82" s="150"/>
      <c r="Q82" s="223" t="str">
        <f t="shared" si="4"/>
        <v/>
      </c>
      <c r="R82" s="224"/>
      <c r="S82" s="224"/>
      <c r="T82" s="224" t="str">
        <f t="shared" si="5"/>
        <v/>
      </c>
      <c r="U82" s="224"/>
      <c r="V82" s="225"/>
      <c r="W82" s="150"/>
      <c r="X82" s="223" t="str">
        <f>INDEX(Data!$AF$3:$AF$502, MATCH(B82, Data!$A$3:$A$502, 0))</f>
        <v/>
      </c>
      <c r="Y82" s="224"/>
      <c r="Z82" s="225"/>
      <c r="AA82" s="150"/>
      <c r="AB82" s="223" t="str">
        <f>INDEX(Data!$AH$3:$AH$502, MATCH(B82, Data!$AB$3:$AB$502, 0))</f>
        <v/>
      </c>
      <c r="AC82" s="224"/>
      <c r="AD82" s="224"/>
      <c r="AE82" s="224"/>
      <c r="AF82" s="225"/>
      <c r="AG82" s="3"/>
    </row>
    <row r="83" spans="1:33" s="5" customFormat="1" ht="15" customHeight="1" x14ac:dyDescent="0.25">
      <c r="A83" s="3"/>
      <c r="B83" s="139">
        <v>74</v>
      </c>
      <c r="C83" s="135"/>
      <c r="D83" s="151"/>
      <c r="E83" s="152"/>
      <c r="F83" s="153"/>
      <c r="G83" s="154"/>
      <c r="H83" s="155"/>
      <c r="I83" s="154"/>
      <c r="J83" s="155"/>
      <c r="K83" s="154"/>
      <c r="L83" s="155"/>
      <c r="M83" s="156"/>
      <c r="N83" s="150"/>
      <c r="O83" s="136" t="str">
        <f t="shared" si="3"/>
        <v/>
      </c>
      <c r="P83" s="150"/>
      <c r="Q83" s="223" t="str">
        <f t="shared" si="4"/>
        <v/>
      </c>
      <c r="R83" s="224"/>
      <c r="S83" s="224"/>
      <c r="T83" s="224" t="str">
        <f t="shared" si="5"/>
        <v/>
      </c>
      <c r="U83" s="224"/>
      <c r="V83" s="225"/>
      <c r="W83" s="150"/>
      <c r="X83" s="223" t="str">
        <f>INDEX(Data!$AF$3:$AF$502, MATCH(B83, Data!$A$3:$A$502, 0))</f>
        <v/>
      </c>
      <c r="Y83" s="224"/>
      <c r="Z83" s="225"/>
      <c r="AA83" s="150"/>
      <c r="AB83" s="223" t="str">
        <f>INDEX(Data!$AH$3:$AH$502, MATCH(B83, Data!$AB$3:$AB$502, 0))</f>
        <v/>
      </c>
      <c r="AC83" s="224"/>
      <c r="AD83" s="224"/>
      <c r="AE83" s="224"/>
      <c r="AF83" s="225"/>
      <c r="AG83" s="3"/>
    </row>
    <row r="84" spans="1:33" s="5" customFormat="1" ht="15" customHeight="1" x14ac:dyDescent="0.25">
      <c r="A84" s="3"/>
      <c r="B84" s="139">
        <v>75</v>
      </c>
      <c r="C84" s="135"/>
      <c r="D84" s="151"/>
      <c r="E84" s="152"/>
      <c r="F84" s="153"/>
      <c r="G84" s="154"/>
      <c r="H84" s="155"/>
      <c r="I84" s="154"/>
      <c r="J84" s="155"/>
      <c r="K84" s="154"/>
      <c r="L84" s="155"/>
      <c r="M84" s="156"/>
      <c r="N84" s="150"/>
      <c r="O84" s="136" t="str">
        <f t="shared" si="3"/>
        <v/>
      </c>
      <c r="P84" s="150"/>
      <c r="Q84" s="223" t="str">
        <f t="shared" si="4"/>
        <v/>
      </c>
      <c r="R84" s="224"/>
      <c r="S84" s="224"/>
      <c r="T84" s="224" t="str">
        <f t="shared" si="5"/>
        <v/>
      </c>
      <c r="U84" s="224"/>
      <c r="V84" s="225"/>
      <c r="W84" s="150"/>
      <c r="X84" s="223" t="str">
        <f>INDEX(Data!$AF$3:$AF$502, MATCH(B84, Data!$A$3:$A$502, 0))</f>
        <v/>
      </c>
      <c r="Y84" s="224"/>
      <c r="Z84" s="225"/>
      <c r="AA84" s="150"/>
      <c r="AB84" s="223" t="str">
        <f>INDEX(Data!$AH$3:$AH$502, MATCH(B84, Data!$AB$3:$AB$502, 0))</f>
        <v/>
      </c>
      <c r="AC84" s="224"/>
      <c r="AD84" s="224"/>
      <c r="AE84" s="224"/>
      <c r="AF84" s="225"/>
      <c r="AG84" s="3"/>
    </row>
    <row r="85" spans="1:33" s="5" customFormat="1" ht="15" customHeight="1" x14ac:dyDescent="0.25">
      <c r="A85" s="3"/>
      <c r="B85" s="139">
        <v>76</v>
      </c>
      <c r="C85" s="135"/>
      <c r="D85" s="151"/>
      <c r="E85" s="152"/>
      <c r="F85" s="153"/>
      <c r="G85" s="154"/>
      <c r="H85" s="155"/>
      <c r="I85" s="154"/>
      <c r="J85" s="155"/>
      <c r="K85" s="154"/>
      <c r="L85" s="155"/>
      <c r="M85" s="156"/>
      <c r="N85" s="150"/>
      <c r="O85" s="136" t="str">
        <f t="shared" si="3"/>
        <v/>
      </c>
      <c r="P85" s="150"/>
      <c r="Q85" s="223" t="str">
        <f t="shared" si="4"/>
        <v/>
      </c>
      <c r="R85" s="224"/>
      <c r="S85" s="224"/>
      <c r="T85" s="224" t="str">
        <f t="shared" si="5"/>
        <v/>
      </c>
      <c r="U85" s="224"/>
      <c r="V85" s="225"/>
      <c r="W85" s="150"/>
      <c r="X85" s="223" t="str">
        <f>INDEX(Data!$AF$3:$AF$502, MATCH(B85, Data!$A$3:$A$502, 0))</f>
        <v/>
      </c>
      <c r="Y85" s="224"/>
      <c r="Z85" s="225"/>
      <c r="AA85" s="150"/>
      <c r="AB85" s="223" t="str">
        <f>INDEX(Data!$AH$3:$AH$502, MATCH(B85, Data!$AB$3:$AB$502, 0))</f>
        <v/>
      </c>
      <c r="AC85" s="224"/>
      <c r="AD85" s="224"/>
      <c r="AE85" s="224"/>
      <c r="AF85" s="225"/>
      <c r="AG85" s="3"/>
    </row>
    <row r="86" spans="1:33" s="5" customFormat="1" ht="15" customHeight="1" x14ac:dyDescent="0.25">
      <c r="A86" s="3"/>
      <c r="B86" s="139">
        <v>77</v>
      </c>
      <c r="C86" s="135"/>
      <c r="D86" s="151"/>
      <c r="E86" s="152"/>
      <c r="F86" s="153"/>
      <c r="G86" s="154"/>
      <c r="H86" s="155"/>
      <c r="I86" s="154"/>
      <c r="J86" s="155"/>
      <c r="K86" s="154"/>
      <c r="L86" s="155"/>
      <c r="M86" s="156"/>
      <c r="N86" s="150"/>
      <c r="O86" s="136" t="str">
        <f t="shared" si="3"/>
        <v/>
      </c>
      <c r="P86" s="150"/>
      <c r="Q86" s="223" t="str">
        <f t="shared" si="4"/>
        <v/>
      </c>
      <c r="R86" s="224"/>
      <c r="S86" s="224"/>
      <c r="T86" s="224" t="str">
        <f t="shared" si="5"/>
        <v/>
      </c>
      <c r="U86" s="224"/>
      <c r="V86" s="225"/>
      <c r="W86" s="150"/>
      <c r="X86" s="223" t="str">
        <f>INDEX(Data!$AF$3:$AF$502, MATCH(B86, Data!$A$3:$A$502, 0))</f>
        <v/>
      </c>
      <c r="Y86" s="224"/>
      <c r="Z86" s="225"/>
      <c r="AA86" s="150"/>
      <c r="AB86" s="223" t="str">
        <f>INDEX(Data!$AH$3:$AH$502, MATCH(B86, Data!$AB$3:$AB$502, 0))</f>
        <v/>
      </c>
      <c r="AC86" s="224"/>
      <c r="AD86" s="224"/>
      <c r="AE86" s="224"/>
      <c r="AF86" s="225"/>
      <c r="AG86" s="3"/>
    </row>
    <row r="87" spans="1:33" s="5" customFormat="1" ht="15" customHeight="1" x14ac:dyDescent="0.25">
      <c r="A87" s="3"/>
      <c r="B87" s="139">
        <v>78</v>
      </c>
      <c r="C87" s="135"/>
      <c r="D87" s="151"/>
      <c r="E87" s="152"/>
      <c r="F87" s="153"/>
      <c r="G87" s="154"/>
      <c r="H87" s="155"/>
      <c r="I87" s="154"/>
      <c r="J87" s="155"/>
      <c r="K87" s="154"/>
      <c r="L87" s="155"/>
      <c r="M87" s="156"/>
      <c r="N87" s="150"/>
      <c r="O87" s="136" t="str">
        <f t="shared" si="3"/>
        <v/>
      </c>
      <c r="P87" s="150"/>
      <c r="Q87" s="223" t="str">
        <f t="shared" si="4"/>
        <v/>
      </c>
      <c r="R87" s="224"/>
      <c r="S87" s="224"/>
      <c r="T87" s="224" t="str">
        <f t="shared" si="5"/>
        <v/>
      </c>
      <c r="U87" s="224"/>
      <c r="V87" s="225"/>
      <c r="W87" s="150"/>
      <c r="X87" s="223" t="str">
        <f>INDEX(Data!$AF$3:$AF$502, MATCH(B87, Data!$A$3:$A$502, 0))</f>
        <v/>
      </c>
      <c r="Y87" s="224"/>
      <c r="Z87" s="225"/>
      <c r="AA87" s="150"/>
      <c r="AB87" s="223" t="str">
        <f>INDEX(Data!$AH$3:$AH$502, MATCH(B87, Data!$AB$3:$AB$502, 0))</f>
        <v/>
      </c>
      <c r="AC87" s="224"/>
      <c r="AD87" s="224"/>
      <c r="AE87" s="224"/>
      <c r="AF87" s="225"/>
      <c r="AG87" s="3"/>
    </row>
    <row r="88" spans="1:33" s="5" customFormat="1" ht="15" customHeight="1" x14ac:dyDescent="0.25">
      <c r="A88" s="3"/>
      <c r="B88" s="139">
        <v>79</v>
      </c>
      <c r="C88" s="135"/>
      <c r="D88" s="151"/>
      <c r="E88" s="152"/>
      <c r="F88" s="153"/>
      <c r="G88" s="154"/>
      <c r="H88" s="155"/>
      <c r="I88" s="154"/>
      <c r="J88" s="155"/>
      <c r="K88" s="154"/>
      <c r="L88" s="155"/>
      <c r="M88" s="156"/>
      <c r="N88" s="150"/>
      <c r="O88" s="136" t="str">
        <f t="shared" si="3"/>
        <v/>
      </c>
      <c r="P88" s="150"/>
      <c r="Q88" s="223" t="str">
        <f t="shared" si="4"/>
        <v/>
      </c>
      <c r="R88" s="224"/>
      <c r="S88" s="224"/>
      <c r="T88" s="224" t="str">
        <f t="shared" si="5"/>
        <v/>
      </c>
      <c r="U88" s="224"/>
      <c r="V88" s="225"/>
      <c r="W88" s="150"/>
      <c r="X88" s="223" t="str">
        <f>INDEX(Data!$AF$3:$AF$502, MATCH(B88, Data!$A$3:$A$502, 0))</f>
        <v/>
      </c>
      <c r="Y88" s="224"/>
      <c r="Z88" s="225"/>
      <c r="AA88" s="150"/>
      <c r="AB88" s="223" t="str">
        <f>INDEX(Data!$AH$3:$AH$502, MATCH(B88, Data!$AB$3:$AB$502, 0))</f>
        <v/>
      </c>
      <c r="AC88" s="224"/>
      <c r="AD88" s="224"/>
      <c r="AE88" s="224"/>
      <c r="AF88" s="225"/>
      <c r="AG88" s="3"/>
    </row>
    <row r="89" spans="1:33" s="5" customFormat="1" ht="15" customHeight="1" x14ac:dyDescent="0.25">
      <c r="A89" s="3"/>
      <c r="B89" s="139">
        <v>80</v>
      </c>
      <c r="C89" s="135"/>
      <c r="D89" s="151"/>
      <c r="E89" s="152"/>
      <c r="F89" s="153"/>
      <c r="G89" s="154"/>
      <c r="H89" s="155"/>
      <c r="I89" s="154"/>
      <c r="J89" s="155"/>
      <c r="K89" s="154"/>
      <c r="L89" s="155"/>
      <c r="M89" s="156"/>
      <c r="N89" s="150"/>
      <c r="O89" s="136" t="str">
        <f t="shared" si="3"/>
        <v/>
      </c>
      <c r="P89" s="150"/>
      <c r="Q89" s="223" t="str">
        <f t="shared" si="4"/>
        <v/>
      </c>
      <c r="R89" s="224"/>
      <c r="S89" s="224"/>
      <c r="T89" s="224" t="str">
        <f t="shared" si="5"/>
        <v/>
      </c>
      <c r="U89" s="224"/>
      <c r="V89" s="225"/>
      <c r="W89" s="150"/>
      <c r="X89" s="223" t="str">
        <f>INDEX(Data!$AF$3:$AF$502, MATCH(B89, Data!$A$3:$A$502, 0))</f>
        <v/>
      </c>
      <c r="Y89" s="224"/>
      <c r="Z89" s="225"/>
      <c r="AA89" s="150"/>
      <c r="AB89" s="223" t="str">
        <f>INDEX(Data!$AH$3:$AH$502, MATCH(B89, Data!$AB$3:$AB$502, 0))</f>
        <v/>
      </c>
      <c r="AC89" s="224"/>
      <c r="AD89" s="224"/>
      <c r="AE89" s="224"/>
      <c r="AF89" s="225"/>
      <c r="AG89" s="3"/>
    </row>
    <row r="90" spans="1:33" s="5" customFormat="1" ht="15" customHeight="1" x14ac:dyDescent="0.25">
      <c r="A90" s="3"/>
      <c r="B90" s="139">
        <v>81</v>
      </c>
      <c r="C90" s="135"/>
      <c r="D90" s="151"/>
      <c r="E90" s="152"/>
      <c r="F90" s="153"/>
      <c r="G90" s="154"/>
      <c r="H90" s="155"/>
      <c r="I90" s="154"/>
      <c r="J90" s="155"/>
      <c r="K90" s="154"/>
      <c r="L90" s="155"/>
      <c r="M90" s="156"/>
      <c r="N90" s="150"/>
      <c r="O90" s="136" t="str">
        <f t="shared" si="3"/>
        <v/>
      </c>
      <c r="P90" s="150"/>
      <c r="Q90" s="223" t="str">
        <f t="shared" si="4"/>
        <v/>
      </c>
      <c r="R90" s="224"/>
      <c r="S90" s="224"/>
      <c r="T90" s="224" t="str">
        <f t="shared" si="5"/>
        <v/>
      </c>
      <c r="U90" s="224"/>
      <c r="V90" s="225"/>
      <c r="W90" s="150"/>
      <c r="X90" s="223" t="str">
        <f>INDEX(Data!$AF$3:$AF$502, MATCH(B90, Data!$A$3:$A$502, 0))</f>
        <v/>
      </c>
      <c r="Y90" s="224"/>
      <c r="Z90" s="225"/>
      <c r="AA90" s="150"/>
      <c r="AB90" s="223" t="str">
        <f>INDEX(Data!$AH$3:$AH$502, MATCH(B90, Data!$AB$3:$AB$502, 0))</f>
        <v/>
      </c>
      <c r="AC90" s="224"/>
      <c r="AD90" s="224"/>
      <c r="AE90" s="224"/>
      <c r="AF90" s="225"/>
      <c r="AG90" s="3"/>
    </row>
    <row r="91" spans="1:33" s="5" customFormat="1" ht="15" customHeight="1" x14ac:dyDescent="0.25">
      <c r="A91" s="3"/>
      <c r="B91" s="139">
        <v>82</v>
      </c>
      <c r="C91" s="135"/>
      <c r="D91" s="151"/>
      <c r="E91" s="152"/>
      <c r="F91" s="153"/>
      <c r="G91" s="154"/>
      <c r="H91" s="155"/>
      <c r="I91" s="154"/>
      <c r="J91" s="155"/>
      <c r="K91" s="154"/>
      <c r="L91" s="155"/>
      <c r="M91" s="156"/>
      <c r="N91" s="150"/>
      <c r="O91" s="136" t="str">
        <f t="shared" si="3"/>
        <v/>
      </c>
      <c r="P91" s="150"/>
      <c r="Q91" s="223" t="str">
        <f t="shared" si="4"/>
        <v/>
      </c>
      <c r="R91" s="224"/>
      <c r="S91" s="224"/>
      <c r="T91" s="224" t="str">
        <f t="shared" si="5"/>
        <v/>
      </c>
      <c r="U91" s="224"/>
      <c r="V91" s="225"/>
      <c r="W91" s="150"/>
      <c r="X91" s="223" t="str">
        <f>INDEX(Data!$AF$3:$AF$502, MATCH(B91, Data!$A$3:$A$502, 0))</f>
        <v/>
      </c>
      <c r="Y91" s="224"/>
      <c r="Z91" s="225"/>
      <c r="AA91" s="150"/>
      <c r="AB91" s="223" t="str">
        <f>INDEX(Data!$AH$3:$AH$502, MATCH(B91, Data!$AB$3:$AB$502, 0))</f>
        <v/>
      </c>
      <c r="AC91" s="224"/>
      <c r="AD91" s="224"/>
      <c r="AE91" s="224"/>
      <c r="AF91" s="225"/>
      <c r="AG91" s="3"/>
    </row>
    <row r="92" spans="1:33" s="5" customFormat="1" ht="15" customHeight="1" x14ac:dyDescent="0.25">
      <c r="A92" s="3"/>
      <c r="B92" s="139">
        <v>83</v>
      </c>
      <c r="C92" s="135"/>
      <c r="D92" s="151"/>
      <c r="E92" s="152"/>
      <c r="F92" s="153"/>
      <c r="G92" s="154"/>
      <c r="H92" s="155"/>
      <c r="I92" s="154"/>
      <c r="J92" s="155"/>
      <c r="K92" s="154"/>
      <c r="L92" s="155"/>
      <c r="M92" s="156"/>
      <c r="N92" s="150"/>
      <c r="O92" s="136" t="str">
        <f t="shared" si="3"/>
        <v/>
      </c>
      <c r="P92" s="150"/>
      <c r="Q92" s="223" t="str">
        <f t="shared" si="4"/>
        <v/>
      </c>
      <c r="R92" s="224"/>
      <c r="S92" s="224"/>
      <c r="T92" s="224" t="str">
        <f t="shared" si="5"/>
        <v/>
      </c>
      <c r="U92" s="224"/>
      <c r="V92" s="225"/>
      <c r="W92" s="150"/>
      <c r="X92" s="223" t="str">
        <f>INDEX(Data!$AF$3:$AF$502, MATCH(B92, Data!$A$3:$A$502, 0))</f>
        <v/>
      </c>
      <c r="Y92" s="224"/>
      <c r="Z92" s="225"/>
      <c r="AA92" s="150"/>
      <c r="AB92" s="223" t="str">
        <f>INDEX(Data!$AH$3:$AH$502, MATCH(B92, Data!$AB$3:$AB$502, 0))</f>
        <v/>
      </c>
      <c r="AC92" s="224"/>
      <c r="AD92" s="224"/>
      <c r="AE92" s="224"/>
      <c r="AF92" s="225"/>
      <c r="AG92" s="3"/>
    </row>
    <row r="93" spans="1:33" s="5" customFormat="1" ht="15" customHeight="1" x14ac:dyDescent="0.25">
      <c r="A93" s="3"/>
      <c r="B93" s="139">
        <v>84</v>
      </c>
      <c r="C93" s="135"/>
      <c r="D93" s="151"/>
      <c r="E93" s="152"/>
      <c r="F93" s="153"/>
      <c r="G93" s="154"/>
      <c r="H93" s="155"/>
      <c r="I93" s="154"/>
      <c r="J93" s="155"/>
      <c r="K93" s="154"/>
      <c r="L93" s="155"/>
      <c r="M93" s="156"/>
      <c r="N93" s="150"/>
      <c r="O93" s="136" t="str">
        <f t="shared" si="3"/>
        <v/>
      </c>
      <c r="P93" s="150"/>
      <c r="Q93" s="223" t="str">
        <f t="shared" si="4"/>
        <v/>
      </c>
      <c r="R93" s="224"/>
      <c r="S93" s="224"/>
      <c r="T93" s="224" t="str">
        <f t="shared" si="5"/>
        <v/>
      </c>
      <c r="U93" s="224"/>
      <c r="V93" s="225"/>
      <c r="W93" s="150"/>
      <c r="X93" s="223" t="str">
        <f>INDEX(Data!$AF$3:$AF$502, MATCH(B93, Data!$A$3:$A$502, 0))</f>
        <v/>
      </c>
      <c r="Y93" s="224"/>
      <c r="Z93" s="225"/>
      <c r="AA93" s="150"/>
      <c r="AB93" s="223" t="str">
        <f>INDEX(Data!$AH$3:$AH$502, MATCH(B93, Data!$AB$3:$AB$502, 0))</f>
        <v/>
      </c>
      <c r="AC93" s="224"/>
      <c r="AD93" s="224"/>
      <c r="AE93" s="224"/>
      <c r="AF93" s="225"/>
      <c r="AG93" s="3"/>
    </row>
    <row r="94" spans="1:33" s="5" customFormat="1" ht="15" customHeight="1" x14ac:dyDescent="0.25">
      <c r="A94" s="3"/>
      <c r="B94" s="139">
        <v>85</v>
      </c>
      <c r="C94" s="135"/>
      <c r="D94" s="151"/>
      <c r="E94" s="152"/>
      <c r="F94" s="153"/>
      <c r="G94" s="154"/>
      <c r="H94" s="155"/>
      <c r="I94" s="154"/>
      <c r="J94" s="155"/>
      <c r="K94" s="154"/>
      <c r="L94" s="155"/>
      <c r="M94" s="156"/>
      <c r="N94" s="150"/>
      <c r="O94" s="136" t="str">
        <f t="shared" si="3"/>
        <v/>
      </c>
      <c r="P94" s="150"/>
      <c r="Q94" s="223" t="str">
        <f t="shared" si="4"/>
        <v/>
      </c>
      <c r="R94" s="224"/>
      <c r="S94" s="224"/>
      <c r="T94" s="224" t="str">
        <f t="shared" si="5"/>
        <v/>
      </c>
      <c r="U94" s="224"/>
      <c r="V94" s="225"/>
      <c r="W94" s="150"/>
      <c r="X94" s="223" t="str">
        <f>INDEX(Data!$AF$3:$AF$502, MATCH(B94, Data!$A$3:$A$502, 0))</f>
        <v/>
      </c>
      <c r="Y94" s="224"/>
      <c r="Z94" s="225"/>
      <c r="AA94" s="150"/>
      <c r="AB94" s="223" t="str">
        <f>INDEX(Data!$AH$3:$AH$502, MATCH(B94, Data!$AB$3:$AB$502, 0))</f>
        <v/>
      </c>
      <c r="AC94" s="224"/>
      <c r="AD94" s="224"/>
      <c r="AE94" s="224"/>
      <c r="AF94" s="225"/>
      <c r="AG94" s="3"/>
    </row>
    <row r="95" spans="1:33" s="5" customFormat="1" ht="15" customHeight="1" x14ac:dyDescent="0.25">
      <c r="A95" s="3"/>
      <c r="B95" s="139">
        <v>86</v>
      </c>
      <c r="C95" s="135"/>
      <c r="D95" s="151"/>
      <c r="E95" s="152"/>
      <c r="F95" s="153"/>
      <c r="G95" s="154"/>
      <c r="H95" s="155"/>
      <c r="I95" s="154"/>
      <c r="J95" s="155"/>
      <c r="K95" s="154"/>
      <c r="L95" s="155"/>
      <c r="M95" s="156"/>
      <c r="N95" s="150"/>
      <c r="O95" s="136" t="str">
        <f t="shared" si="3"/>
        <v/>
      </c>
      <c r="P95" s="150"/>
      <c r="Q95" s="223" t="str">
        <f t="shared" si="4"/>
        <v/>
      </c>
      <c r="R95" s="224"/>
      <c r="S95" s="224"/>
      <c r="T95" s="224" t="str">
        <f t="shared" si="5"/>
        <v/>
      </c>
      <c r="U95" s="224"/>
      <c r="V95" s="225"/>
      <c r="W95" s="150"/>
      <c r="X95" s="223" t="str">
        <f>INDEX(Data!$AF$3:$AF$502, MATCH(B95, Data!$A$3:$A$502, 0))</f>
        <v/>
      </c>
      <c r="Y95" s="224"/>
      <c r="Z95" s="225"/>
      <c r="AA95" s="150"/>
      <c r="AB95" s="223" t="str">
        <f>INDEX(Data!$AH$3:$AH$502, MATCH(B95, Data!$AB$3:$AB$502, 0))</f>
        <v/>
      </c>
      <c r="AC95" s="224"/>
      <c r="AD95" s="224"/>
      <c r="AE95" s="224"/>
      <c r="AF95" s="225"/>
      <c r="AG95" s="3"/>
    </row>
    <row r="96" spans="1:33" s="5" customFormat="1" ht="15" customHeight="1" x14ac:dyDescent="0.25">
      <c r="A96" s="3"/>
      <c r="B96" s="139">
        <v>87</v>
      </c>
      <c r="C96" s="135"/>
      <c r="D96" s="151"/>
      <c r="E96" s="152"/>
      <c r="F96" s="153"/>
      <c r="G96" s="154"/>
      <c r="H96" s="155"/>
      <c r="I96" s="154"/>
      <c r="J96" s="155"/>
      <c r="K96" s="154"/>
      <c r="L96" s="155"/>
      <c r="M96" s="156"/>
      <c r="N96" s="150"/>
      <c r="O96" s="136" t="str">
        <f t="shared" si="3"/>
        <v/>
      </c>
      <c r="P96" s="150"/>
      <c r="Q96" s="223" t="str">
        <f t="shared" si="4"/>
        <v/>
      </c>
      <c r="R96" s="224"/>
      <c r="S96" s="224"/>
      <c r="T96" s="224" t="str">
        <f t="shared" si="5"/>
        <v/>
      </c>
      <c r="U96" s="224"/>
      <c r="V96" s="225"/>
      <c r="W96" s="150"/>
      <c r="X96" s="223" t="str">
        <f>INDEX(Data!$AF$3:$AF$502, MATCH(B96, Data!$A$3:$A$502, 0))</f>
        <v/>
      </c>
      <c r="Y96" s="224"/>
      <c r="Z96" s="225"/>
      <c r="AA96" s="150"/>
      <c r="AB96" s="223" t="str">
        <f>INDEX(Data!$AH$3:$AH$502, MATCH(B96, Data!$AB$3:$AB$502, 0))</f>
        <v/>
      </c>
      <c r="AC96" s="224"/>
      <c r="AD96" s="224"/>
      <c r="AE96" s="224"/>
      <c r="AF96" s="225"/>
      <c r="AG96" s="3"/>
    </row>
    <row r="97" spans="1:33" s="5" customFormat="1" ht="15" customHeight="1" x14ac:dyDescent="0.25">
      <c r="A97" s="3"/>
      <c r="B97" s="139">
        <v>88</v>
      </c>
      <c r="C97" s="135"/>
      <c r="D97" s="151"/>
      <c r="E97" s="152"/>
      <c r="F97" s="153"/>
      <c r="G97" s="154"/>
      <c r="H97" s="155"/>
      <c r="I97" s="154"/>
      <c r="J97" s="155"/>
      <c r="K97" s="154"/>
      <c r="L97" s="155"/>
      <c r="M97" s="156"/>
      <c r="N97" s="150"/>
      <c r="O97" s="136" t="str">
        <f t="shared" si="3"/>
        <v/>
      </c>
      <c r="P97" s="150"/>
      <c r="Q97" s="223" t="str">
        <f t="shared" si="4"/>
        <v/>
      </c>
      <c r="R97" s="224"/>
      <c r="S97" s="224"/>
      <c r="T97" s="224" t="str">
        <f t="shared" si="5"/>
        <v/>
      </c>
      <c r="U97" s="224"/>
      <c r="V97" s="225"/>
      <c r="W97" s="150"/>
      <c r="X97" s="223" t="str">
        <f>INDEX(Data!$AF$3:$AF$502, MATCH(B97, Data!$A$3:$A$502, 0))</f>
        <v/>
      </c>
      <c r="Y97" s="224"/>
      <c r="Z97" s="225"/>
      <c r="AA97" s="150"/>
      <c r="AB97" s="223" t="str">
        <f>INDEX(Data!$AH$3:$AH$502, MATCH(B97, Data!$AB$3:$AB$502, 0))</f>
        <v/>
      </c>
      <c r="AC97" s="224"/>
      <c r="AD97" s="224"/>
      <c r="AE97" s="224"/>
      <c r="AF97" s="225"/>
      <c r="AG97" s="3"/>
    </row>
    <row r="98" spans="1:33" s="5" customFormat="1" ht="15" customHeight="1" x14ac:dyDescent="0.25">
      <c r="A98" s="3"/>
      <c r="B98" s="139">
        <v>89</v>
      </c>
      <c r="C98" s="135"/>
      <c r="D98" s="151"/>
      <c r="E98" s="152"/>
      <c r="F98" s="153"/>
      <c r="G98" s="154"/>
      <c r="H98" s="155"/>
      <c r="I98" s="154"/>
      <c r="J98" s="155"/>
      <c r="K98" s="154"/>
      <c r="L98" s="155"/>
      <c r="M98" s="156"/>
      <c r="N98" s="150"/>
      <c r="O98" s="136" t="str">
        <f t="shared" si="3"/>
        <v/>
      </c>
      <c r="P98" s="150"/>
      <c r="Q98" s="223" t="str">
        <f t="shared" si="4"/>
        <v/>
      </c>
      <c r="R98" s="224"/>
      <c r="S98" s="224"/>
      <c r="T98" s="224" t="str">
        <f t="shared" si="5"/>
        <v/>
      </c>
      <c r="U98" s="224"/>
      <c r="V98" s="225"/>
      <c r="W98" s="150"/>
      <c r="X98" s="223" t="str">
        <f>INDEX(Data!$AF$3:$AF$502, MATCH(B98, Data!$A$3:$A$502, 0))</f>
        <v/>
      </c>
      <c r="Y98" s="224"/>
      <c r="Z98" s="225"/>
      <c r="AA98" s="150"/>
      <c r="AB98" s="223" t="str">
        <f>INDEX(Data!$AH$3:$AH$502, MATCH(B98, Data!$AB$3:$AB$502, 0))</f>
        <v/>
      </c>
      <c r="AC98" s="224"/>
      <c r="AD98" s="224"/>
      <c r="AE98" s="224"/>
      <c r="AF98" s="225"/>
      <c r="AG98" s="3"/>
    </row>
    <row r="99" spans="1:33" s="5" customFormat="1" ht="15" customHeight="1" x14ac:dyDescent="0.25">
      <c r="A99" s="3"/>
      <c r="B99" s="139">
        <v>90</v>
      </c>
      <c r="C99" s="135"/>
      <c r="D99" s="151"/>
      <c r="E99" s="152"/>
      <c r="F99" s="153"/>
      <c r="G99" s="154"/>
      <c r="H99" s="155"/>
      <c r="I99" s="154"/>
      <c r="J99" s="155"/>
      <c r="K99" s="154"/>
      <c r="L99" s="155"/>
      <c r="M99" s="156"/>
      <c r="N99" s="150"/>
      <c r="O99" s="136" t="str">
        <f t="shared" si="3"/>
        <v/>
      </c>
      <c r="P99" s="150"/>
      <c r="Q99" s="223" t="str">
        <f t="shared" si="4"/>
        <v/>
      </c>
      <c r="R99" s="224"/>
      <c r="S99" s="224"/>
      <c r="T99" s="224" t="str">
        <f t="shared" si="5"/>
        <v/>
      </c>
      <c r="U99" s="224"/>
      <c r="V99" s="225"/>
      <c r="W99" s="150"/>
      <c r="X99" s="223" t="str">
        <f>INDEX(Data!$AF$3:$AF$502, MATCH(B99, Data!$A$3:$A$502, 0))</f>
        <v/>
      </c>
      <c r="Y99" s="224"/>
      <c r="Z99" s="225"/>
      <c r="AA99" s="150"/>
      <c r="AB99" s="223" t="str">
        <f>INDEX(Data!$AH$3:$AH$502, MATCH(B99, Data!$AB$3:$AB$502, 0))</f>
        <v/>
      </c>
      <c r="AC99" s="224"/>
      <c r="AD99" s="224"/>
      <c r="AE99" s="224"/>
      <c r="AF99" s="225"/>
      <c r="AG99" s="3"/>
    </row>
    <row r="100" spans="1:33" s="5" customFormat="1" ht="15" customHeight="1" x14ac:dyDescent="0.25">
      <c r="A100" s="3"/>
      <c r="B100" s="139">
        <v>91</v>
      </c>
      <c r="C100" s="135"/>
      <c r="D100" s="151"/>
      <c r="E100" s="152"/>
      <c r="F100" s="153"/>
      <c r="G100" s="154"/>
      <c r="H100" s="155"/>
      <c r="I100" s="154"/>
      <c r="J100" s="155"/>
      <c r="K100" s="154"/>
      <c r="L100" s="155"/>
      <c r="M100" s="156"/>
      <c r="N100" s="150"/>
      <c r="O100" s="136" t="str">
        <f t="shared" si="3"/>
        <v/>
      </c>
      <c r="P100" s="150"/>
      <c r="Q100" s="223" t="str">
        <f t="shared" si="4"/>
        <v/>
      </c>
      <c r="R100" s="224"/>
      <c r="S100" s="224"/>
      <c r="T100" s="224" t="str">
        <f t="shared" si="5"/>
        <v/>
      </c>
      <c r="U100" s="224"/>
      <c r="V100" s="225"/>
      <c r="W100" s="150"/>
      <c r="X100" s="223" t="str">
        <f>INDEX(Data!$AF$3:$AF$502, MATCH(B100, Data!$A$3:$A$502, 0))</f>
        <v/>
      </c>
      <c r="Y100" s="224"/>
      <c r="Z100" s="225"/>
      <c r="AA100" s="150"/>
      <c r="AB100" s="223" t="str">
        <f>INDEX(Data!$AH$3:$AH$502, MATCH(B100, Data!$AB$3:$AB$502, 0))</f>
        <v/>
      </c>
      <c r="AC100" s="224"/>
      <c r="AD100" s="224"/>
      <c r="AE100" s="224"/>
      <c r="AF100" s="225"/>
      <c r="AG100" s="3"/>
    </row>
    <row r="101" spans="1:33" s="5" customFormat="1" ht="15" customHeight="1" x14ac:dyDescent="0.25">
      <c r="A101" s="3"/>
      <c r="B101" s="139">
        <v>92</v>
      </c>
      <c r="C101" s="135"/>
      <c r="D101" s="151"/>
      <c r="E101" s="152"/>
      <c r="F101" s="153"/>
      <c r="G101" s="154"/>
      <c r="H101" s="155"/>
      <c r="I101" s="154"/>
      <c r="J101" s="155"/>
      <c r="K101" s="154"/>
      <c r="L101" s="155"/>
      <c r="M101" s="156"/>
      <c r="N101" s="150"/>
      <c r="O101" s="136" t="str">
        <f t="shared" si="3"/>
        <v/>
      </c>
      <c r="P101" s="150"/>
      <c r="Q101" s="223" t="str">
        <f t="shared" si="4"/>
        <v/>
      </c>
      <c r="R101" s="224"/>
      <c r="S101" s="224"/>
      <c r="T101" s="224" t="str">
        <f t="shared" si="5"/>
        <v/>
      </c>
      <c r="U101" s="224"/>
      <c r="V101" s="225"/>
      <c r="W101" s="150"/>
      <c r="X101" s="223" t="str">
        <f>INDEX(Data!$AF$3:$AF$502, MATCH(B101, Data!$A$3:$A$502, 0))</f>
        <v/>
      </c>
      <c r="Y101" s="224"/>
      <c r="Z101" s="225"/>
      <c r="AA101" s="150"/>
      <c r="AB101" s="223" t="str">
        <f>INDEX(Data!$AH$3:$AH$502, MATCH(B101, Data!$AB$3:$AB$502, 0))</f>
        <v/>
      </c>
      <c r="AC101" s="224"/>
      <c r="AD101" s="224"/>
      <c r="AE101" s="224"/>
      <c r="AF101" s="225"/>
      <c r="AG101" s="3"/>
    </row>
    <row r="102" spans="1:33" s="5" customFormat="1" ht="15" customHeight="1" x14ac:dyDescent="0.25">
      <c r="A102" s="3"/>
      <c r="B102" s="139">
        <v>93</v>
      </c>
      <c r="C102" s="135"/>
      <c r="D102" s="151"/>
      <c r="E102" s="152"/>
      <c r="F102" s="153"/>
      <c r="G102" s="154"/>
      <c r="H102" s="155"/>
      <c r="I102" s="154"/>
      <c r="J102" s="155"/>
      <c r="K102" s="154"/>
      <c r="L102" s="155"/>
      <c r="M102" s="156"/>
      <c r="N102" s="150"/>
      <c r="O102" s="136" t="str">
        <f t="shared" si="3"/>
        <v/>
      </c>
      <c r="P102" s="150"/>
      <c r="Q102" s="223" t="str">
        <f t="shared" si="4"/>
        <v/>
      </c>
      <c r="R102" s="224"/>
      <c r="S102" s="224"/>
      <c r="T102" s="224" t="str">
        <f t="shared" si="5"/>
        <v/>
      </c>
      <c r="U102" s="224"/>
      <c r="V102" s="225"/>
      <c r="W102" s="150"/>
      <c r="X102" s="223" t="str">
        <f>INDEX(Data!$AF$3:$AF$502, MATCH(B102, Data!$A$3:$A$502, 0))</f>
        <v/>
      </c>
      <c r="Y102" s="224"/>
      <c r="Z102" s="225"/>
      <c r="AA102" s="150"/>
      <c r="AB102" s="223" t="str">
        <f>INDEX(Data!$AH$3:$AH$502, MATCH(B102, Data!$AB$3:$AB$502, 0))</f>
        <v/>
      </c>
      <c r="AC102" s="224"/>
      <c r="AD102" s="224"/>
      <c r="AE102" s="224"/>
      <c r="AF102" s="225"/>
      <c r="AG102" s="3"/>
    </row>
    <row r="103" spans="1:33" s="5" customFormat="1" ht="15" customHeight="1" x14ac:dyDescent="0.25">
      <c r="A103" s="3"/>
      <c r="B103" s="139">
        <v>94</v>
      </c>
      <c r="C103" s="135"/>
      <c r="D103" s="151"/>
      <c r="E103" s="152"/>
      <c r="F103" s="153"/>
      <c r="G103" s="154"/>
      <c r="H103" s="155"/>
      <c r="I103" s="154"/>
      <c r="J103" s="155"/>
      <c r="K103" s="154"/>
      <c r="L103" s="155"/>
      <c r="M103" s="156"/>
      <c r="N103" s="150"/>
      <c r="O103" s="136" t="str">
        <f t="shared" si="3"/>
        <v/>
      </c>
      <c r="P103" s="150"/>
      <c r="Q103" s="223" t="str">
        <f t="shared" si="4"/>
        <v/>
      </c>
      <c r="R103" s="224"/>
      <c r="S103" s="224"/>
      <c r="T103" s="224" t="str">
        <f t="shared" si="5"/>
        <v/>
      </c>
      <c r="U103" s="224"/>
      <c r="V103" s="225"/>
      <c r="W103" s="150"/>
      <c r="X103" s="223" t="str">
        <f>INDEX(Data!$AF$3:$AF$502, MATCH(B103, Data!$A$3:$A$502, 0))</f>
        <v/>
      </c>
      <c r="Y103" s="224"/>
      <c r="Z103" s="225"/>
      <c r="AA103" s="150"/>
      <c r="AB103" s="223" t="str">
        <f>INDEX(Data!$AH$3:$AH$502, MATCH(B103, Data!$AB$3:$AB$502, 0))</f>
        <v/>
      </c>
      <c r="AC103" s="224"/>
      <c r="AD103" s="224"/>
      <c r="AE103" s="224"/>
      <c r="AF103" s="225"/>
      <c r="AG103" s="3"/>
    </row>
    <row r="104" spans="1:33" s="5" customFormat="1" ht="15" customHeight="1" x14ac:dyDescent="0.25">
      <c r="A104" s="3"/>
      <c r="B104" s="139">
        <v>95</v>
      </c>
      <c r="C104" s="135"/>
      <c r="D104" s="151"/>
      <c r="E104" s="152"/>
      <c r="F104" s="153"/>
      <c r="G104" s="154"/>
      <c r="H104" s="155"/>
      <c r="I104" s="154"/>
      <c r="J104" s="155"/>
      <c r="K104" s="154"/>
      <c r="L104" s="155"/>
      <c r="M104" s="156"/>
      <c r="N104" s="150"/>
      <c r="O104" s="136" t="str">
        <f t="shared" si="3"/>
        <v/>
      </c>
      <c r="P104" s="150"/>
      <c r="Q104" s="223" t="str">
        <f t="shared" si="4"/>
        <v/>
      </c>
      <c r="R104" s="224"/>
      <c r="S104" s="224"/>
      <c r="T104" s="224" t="str">
        <f t="shared" si="5"/>
        <v/>
      </c>
      <c r="U104" s="224"/>
      <c r="V104" s="225"/>
      <c r="W104" s="150"/>
      <c r="X104" s="223" t="str">
        <f>INDEX(Data!$AF$3:$AF$502, MATCH(B104, Data!$A$3:$A$502, 0))</f>
        <v/>
      </c>
      <c r="Y104" s="224"/>
      <c r="Z104" s="225"/>
      <c r="AA104" s="150"/>
      <c r="AB104" s="223" t="str">
        <f>INDEX(Data!$AH$3:$AH$502, MATCH(B104, Data!$AB$3:$AB$502, 0))</f>
        <v/>
      </c>
      <c r="AC104" s="224"/>
      <c r="AD104" s="224"/>
      <c r="AE104" s="224"/>
      <c r="AF104" s="225"/>
      <c r="AG104" s="3"/>
    </row>
    <row r="105" spans="1:33" s="5" customFormat="1" ht="15" customHeight="1" x14ac:dyDescent="0.25">
      <c r="A105" s="3"/>
      <c r="B105" s="139">
        <v>96</v>
      </c>
      <c r="C105" s="135"/>
      <c r="D105" s="151"/>
      <c r="E105" s="152"/>
      <c r="F105" s="153"/>
      <c r="G105" s="154"/>
      <c r="H105" s="155"/>
      <c r="I105" s="154"/>
      <c r="J105" s="155"/>
      <c r="K105" s="154"/>
      <c r="L105" s="155"/>
      <c r="M105" s="156"/>
      <c r="N105" s="150"/>
      <c r="O105" s="136" t="str">
        <f t="shared" si="3"/>
        <v/>
      </c>
      <c r="P105" s="150"/>
      <c r="Q105" s="223" t="str">
        <f t="shared" si="4"/>
        <v/>
      </c>
      <c r="R105" s="224"/>
      <c r="S105" s="224"/>
      <c r="T105" s="224" t="str">
        <f t="shared" si="5"/>
        <v/>
      </c>
      <c r="U105" s="224"/>
      <c r="V105" s="225"/>
      <c r="W105" s="150"/>
      <c r="X105" s="223" t="str">
        <f>INDEX(Data!$AF$3:$AF$502, MATCH(B105, Data!$A$3:$A$502, 0))</f>
        <v/>
      </c>
      <c r="Y105" s="224"/>
      <c r="Z105" s="225"/>
      <c r="AA105" s="150"/>
      <c r="AB105" s="223" t="str">
        <f>INDEX(Data!$AH$3:$AH$502, MATCH(B105, Data!$AB$3:$AB$502, 0))</f>
        <v/>
      </c>
      <c r="AC105" s="224"/>
      <c r="AD105" s="224"/>
      <c r="AE105" s="224"/>
      <c r="AF105" s="225"/>
      <c r="AG105" s="3"/>
    </row>
    <row r="106" spans="1:33" s="5" customFormat="1" ht="15" customHeight="1" x14ac:dyDescent="0.25">
      <c r="A106" s="3"/>
      <c r="B106" s="139">
        <v>97</v>
      </c>
      <c r="C106" s="135"/>
      <c r="D106" s="151"/>
      <c r="E106" s="152"/>
      <c r="F106" s="153"/>
      <c r="G106" s="154"/>
      <c r="H106" s="155"/>
      <c r="I106" s="154"/>
      <c r="J106" s="155"/>
      <c r="K106" s="154"/>
      <c r="L106" s="155"/>
      <c r="M106" s="156"/>
      <c r="N106" s="150"/>
      <c r="O106" s="136" t="str">
        <f t="shared" si="3"/>
        <v/>
      </c>
      <c r="P106" s="150"/>
      <c r="Q106" s="223" t="str">
        <f t="shared" si="4"/>
        <v/>
      </c>
      <c r="R106" s="224"/>
      <c r="S106" s="224"/>
      <c r="T106" s="224" t="str">
        <f t="shared" si="5"/>
        <v/>
      </c>
      <c r="U106" s="224"/>
      <c r="V106" s="225"/>
      <c r="W106" s="150"/>
      <c r="X106" s="223" t="str">
        <f>INDEX(Data!$AF$3:$AF$502, MATCH(B106, Data!$A$3:$A$502, 0))</f>
        <v/>
      </c>
      <c r="Y106" s="224"/>
      <c r="Z106" s="225"/>
      <c r="AA106" s="150"/>
      <c r="AB106" s="223" t="str">
        <f>INDEX(Data!$AH$3:$AH$502, MATCH(B106, Data!$AB$3:$AB$502, 0))</f>
        <v/>
      </c>
      <c r="AC106" s="224"/>
      <c r="AD106" s="224"/>
      <c r="AE106" s="224"/>
      <c r="AF106" s="225"/>
      <c r="AG106" s="3"/>
    </row>
    <row r="107" spans="1:33" s="5" customFormat="1" ht="15" customHeight="1" x14ac:dyDescent="0.25">
      <c r="A107" s="3"/>
      <c r="B107" s="139">
        <v>98</v>
      </c>
      <c r="C107" s="135"/>
      <c r="D107" s="151"/>
      <c r="E107" s="152"/>
      <c r="F107" s="153"/>
      <c r="G107" s="154"/>
      <c r="H107" s="155"/>
      <c r="I107" s="154"/>
      <c r="J107" s="155"/>
      <c r="K107" s="154"/>
      <c r="L107" s="155"/>
      <c r="M107" s="156"/>
      <c r="N107" s="150"/>
      <c r="O107" s="136" t="str">
        <f t="shared" si="3"/>
        <v/>
      </c>
      <c r="P107" s="150"/>
      <c r="Q107" s="223" t="str">
        <f t="shared" si="4"/>
        <v/>
      </c>
      <c r="R107" s="224"/>
      <c r="S107" s="224"/>
      <c r="T107" s="224" t="str">
        <f t="shared" si="5"/>
        <v/>
      </c>
      <c r="U107" s="224"/>
      <c r="V107" s="225"/>
      <c r="W107" s="150"/>
      <c r="X107" s="223" t="str">
        <f>INDEX(Data!$AF$3:$AF$502, MATCH(B107, Data!$A$3:$A$502, 0))</f>
        <v/>
      </c>
      <c r="Y107" s="224"/>
      <c r="Z107" s="225"/>
      <c r="AA107" s="150"/>
      <c r="AB107" s="223" t="str">
        <f>INDEX(Data!$AH$3:$AH$502, MATCH(B107, Data!$AB$3:$AB$502, 0))</f>
        <v/>
      </c>
      <c r="AC107" s="224"/>
      <c r="AD107" s="224"/>
      <c r="AE107" s="224"/>
      <c r="AF107" s="225"/>
      <c r="AG107" s="3"/>
    </row>
    <row r="108" spans="1:33" s="5" customFormat="1" ht="15" customHeight="1" x14ac:dyDescent="0.25">
      <c r="A108" s="3"/>
      <c r="B108" s="139">
        <v>99</v>
      </c>
      <c r="C108" s="135"/>
      <c r="D108" s="151"/>
      <c r="E108" s="152"/>
      <c r="F108" s="153"/>
      <c r="G108" s="154"/>
      <c r="H108" s="155"/>
      <c r="I108" s="154"/>
      <c r="J108" s="155"/>
      <c r="K108" s="154"/>
      <c r="L108" s="155"/>
      <c r="M108" s="156"/>
      <c r="N108" s="150"/>
      <c r="O108" s="136" t="str">
        <f t="shared" si="3"/>
        <v/>
      </c>
      <c r="P108" s="150"/>
      <c r="Q108" s="223" t="str">
        <f t="shared" si="4"/>
        <v/>
      </c>
      <c r="R108" s="224"/>
      <c r="S108" s="224"/>
      <c r="T108" s="224" t="str">
        <f t="shared" si="5"/>
        <v/>
      </c>
      <c r="U108" s="224"/>
      <c r="V108" s="225"/>
      <c r="W108" s="150"/>
      <c r="X108" s="223" t="str">
        <f>INDEX(Data!$AF$3:$AF$502, MATCH(B108, Data!$A$3:$A$502, 0))</f>
        <v/>
      </c>
      <c r="Y108" s="224"/>
      <c r="Z108" s="225"/>
      <c r="AA108" s="150"/>
      <c r="AB108" s="223" t="str">
        <f>INDEX(Data!$AH$3:$AH$502, MATCH(B108, Data!$AB$3:$AB$502, 0))</f>
        <v/>
      </c>
      <c r="AC108" s="224"/>
      <c r="AD108" s="224"/>
      <c r="AE108" s="224"/>
      <c r="AF108" s="225"/>
      <c r="AG108" s="3"/>
    </row>
    <row r="109" spans="1:33" s="5" customFormat="1" ht="15" customHeight="1" x14ac:dyDescent="0.25">
      <c r="A109" s="3"/>
      <c r="B109" s="139">
        <v>100</v>
      </c>
      <c r="C109" s="135"/>
      <c r="D109" s="151"/>
      <c r="E109" s="152"/>
      <c r="F109" s="153"/>
      <c r="G109" s="154"/>
      <c r="H109" s="155"/>
      <c r="I109" s="154"/>
      <c r="J109" s="155"/>
      <c r="K109" s="154"/>
      <c r="L109" s="155"/>
      <c r="M109" s="156"/>
      <c r="N109" s="150"/>
      <c r="O109" s="136" t="str">
        <f t="shared" si="3"/>
        <v/>
      </c>
      <c r="P109" s="150"/>
      <c r="Q109" s="223" t="str">
        <f t="shared" si="4"/>
        <v/>
      </c>
      <c r="R109" s="224"/>
      <c r="S109" s="224"/>
      <c r="T109" s="224" t="str">
        <f t="shared" si="5"/>
        <v/>
      </c>
      <c r="U109" s="224"/>
      <c r="V109" s="225"/>
      <c r="W109" s="150"/>
      <c r="X109" s="223" t="str">
        <f>INDEX(Data!$AF$3:$AF$502, MATCH(B109, Data!$A$3:$A$502, 0))</f>
        <v/>
      </c>
      <c r="Y109" s="224"/>
      <c r="Z109" s="225"/>
      <c r="AA109" s="150"/>
      <c r="AB109" s="223" t="str">
        <f>INDEX(Data!$AH$3:$AH$502, MATCH(B109, Data!$AB$3:$AB$502, 0))</f>
        <v/>
      </c>
      <c r="AC109" s="224"/>
      <c r="AD109" s="224"/>
      <c r="AE109" s="224"/>
      <c r="AF109" s="225"/>
      <c r="AG109" s="3"/>
    </row>
    <row r="110" spans="1:33" s="5" customFormat="1" ht="15" customHeight="1" x14ac:dyDescent="0.25">
      <c r="A110" s="3"/>
      <c r="B110" s="139">
        <v>101</v>
      </c>
      <c r="C110" s="135"/>
      <c r="D110" s="151"/>
      <c r="E110" s="152"/>
      <c r="F110" s="153"/>
      <c r="G110" s="154"/>
      <c r="H110" s="155"/>
      <c r="I110" s="154"/>
      <c r="J110" s="155"/>
      <c r="K110" s="154"/>
      <c r="L110" s="155"/>
      <c r="M110" s="156"/>
      <c r="N110" s="150"/>
      <c r="O110" s="136" t="str">
        <f t="shared" si="3"/>
        <v/>
      </c>
      <c r="P110" s="150"/>
      <c r="Q110" s="223" t="str">
        <f t="shared" si="4"/>
        <v/>
      </c>
      <c r="R110" s="224"/>
      <c r="S110" s="224"/>
      <c r="T110" s="224" t="str">
        <f t="shared" si="5"/>
        <v/>
      </c>
      <c r="U110" s="224"/>
      <c r="V110" s="225"/>
      <c r="W110" s="150"/>
      <c r="X110" s="223" t="str">
        <f>INDEX(Data!$AF$3:$AF$502, MATCH(B110, Data!$A$3:$A$502, 0))</f>
        <v/>
      </c>
      <c r="Y110" s="224"/>
      <c r="Z110" s="225"/>
      <c r="AA110" s="150"/>
      <c r="AB110" s="223" t="str">
        <f>INDEX(Data!$AH$3:$AH$502, MATCH(B110, Data!$AB$3:$AB$502, 0))</f>
        <v/>
      </c>
      <c r="AC110" s="224"/>
      <c r="AD110" s="224"/>
      <c r="AE110" s="224"/>
      <c r="AF110" s="225"/>
      <c r="AG110" s="3"/>
    </row>
    <row r="111" spans="1:33" s="5" customFormat="1" ht="15" customHeight="1" x14ac:dyDescent="0.25">
      <c r="A111" s="3"/>
      <c r="B111" s="139">
        <v>102</v>
      </c>
      <c r="C111" s="135"/>
      <c r="D111" s="151"/>
      <c r="E111" s="152"/>
      <c r="F111" s="153"/>
      <c r="G111" s="154"/>
      <c r="H111" s="155"/>
      <c r="I111" s="154"/>
      <c r="J111" s="155"/>
      <c r="K111" s="154"/>
      <c r="L111" s="155"/>
      <c r="M111" s="156"/>
      <c r="N111" s="150"/>
      <c r="O111" s="136" t="str">
        <f t="shared" si="3"/>
        <v/>
      </c>
      <c r="P111" s="150"/>
      <c r="Q111" s="223" t="str">
        <f t="shared" si="4"/>
        <v/>
      </c>
      <c r="R111" s="224"/>
      <c r="S111" s="224"/>
      <c r="T111" s="224" t="str">
        <f t="shared" si="5"/>
        <v/>
      </c>
      <c r="U111" s="224"/>
      <c r="V111" s="225"/>
      <c r="W111" s="150"/>
      <c r="X111" s="223" t="str">
        <f>INDEX(Data!$AF$3:$AF$502, MATCH(B111, Data!$A$3:$A$502, 0))</f>
        <v/>
      </c>
      <c r="Y111" s="224"/>
      <c r="Z111" s="225"/>
      <c r="AA111" s="150"/>
      <c r="AB111" s="223" t="str">
        <f>INDEX(Data!$AH$3:$AH$502, MATCH(B111, Data!$AB$3:$AB$502, 0))</f>
        <v/>
      </c>
      <c r="AC111" s="224"/>
      <c r="AD111" s="224"/>
      <c r="AE111" s="224"/>
      <c r="AF111" s="225"/>
      <c r="AG111" s="3"/>
    </row>
    <row r="112" spans="1:33" s="5" customFormat="1" ht="15" customHeight="1" x14ac:dyDescent="0.25">
      <c r="A112" s="3"/>
      <c r="B112" s="139">
        <v>103</v>
      </c>
      <c r="C112" s="135"/>
      <c r="D112" s="151"/>
      <c r="E112" s="152"/>
      <c r="F112" s="153"/>
      <c r="G112" s="154"/>
      <c r="H112" s="155"/>
      <c r="I112" s="154"/>
      <c r="J112" s="155"/>
      <c r="K112" s="154"/>
      <c r="L112" s="155"/>
      <c r="M112" s="156"/>
      <c r="N112" s="150"/>
      <c r="O112" s="136" t="str">
        <f t="shared" si="3"/>
        <v/>
      </c>
      <c r="P112" s="150"/>
      <c r="Q112" s="223" t="str">
        <f t="shared" si="4"/>
        <v/>
      </c>
      <c r="R112" s="224"/>
      <c r="S112" s="224"/>
      <c r="T112" s="224" t="str">
        <f t="shared" si="5"/>
        <v/>
      </c>
      <c r="U112" s="224"/>
      <c r="V112" s="225"/>
      <c r="W112" s="150"/>
      <c r="X112" s="223" t="str">
        <f>INDEX(Data!$AF$3:$AF$502, MATCH(B112, Data!$A$3:$A$502, 0))</f>
        <v/>
      </c>
      <c r="Y112" s="224"/>
      <c r="Z112" s="225"/>
      <c r="AA112" s="150"/>
      <c r="AB112" s="223" t="str">
        <f>INDEX(Data!$AH$3:$AH$502, MATCH(B112, Data!$AB$3:$AB$502, 0))</f>
        <v/>
      </c>
      <c r="AC112" s="224"/>
      <c r="AD112" s="224"/>
      <c r="AE112" s="224"/>
      <c r="AF112" s="225"/>
      <c r="AG112" s="3"/>
    </row>
    <row r="113" spans="1:33" s="5" customFormat="1" ht="15" customHeight="1" x14ac:dyDescent="0.25">
      <c r="A113" s="3"/>
      <c r="B113" s="139">
        <v>104</v>
      </c>
      <c r="C113" s="135"/>
      <c r="D113" s="151"/>
      <c r="E113" s="152"/>
      <c r="F113" s="153"/>
      <c r="G113" s="154"/>
      <c r="H113" s="155"/>
      <c r="I113" s="154"/>
      <c r="J113" s="155"/>
      <c r="K113" s="154"/>
      <c r="L113" s="155"/>
      <c r="M113" s="156"/>
      <c r="N113" s="150"/>
      <c r="O113" s="136" t="str">
        <f t="shared" si="3"/>
        <v/>
      </c>
      <c r="P113" s="150"/>
      <c r="Q113" s="223" t="str">
        <f t="shared" si="4"/>
        <v/>
      </c>
      <c r="R113" s="224"/>
      <c r="S113" s="224"/>
      <c r="T113" s="224" t="str">
        <f t="shared" si="5"/>
        <v/>
      </c>
      <c r="U113" s="224"/>
      <c r="V113" s="225"/>
      <c r="W113" s="150"/>
      <c r="X113" s="223" t="str">
        <f>INDEX(Data!$AF$3:$AF$502, MATCH(B113, Data!$A$3:$A$502, 0))</f>
        <v/>
      </c>
      <c r="Y113" s="224"/>
      <c r="Z113" s="225"/>
      <c r="AA113" s="150"/>
      <c r="AB113" s="223" t="str">
        <f>INDEX(Data!$AH$3:$AH$502, MATCH(B113, Data!$AB$3:$AB$502, 0))</f>
        <v/>
      </c>
      <c r="AC113" s="224"/>
      <c r="AD113" s="224"/>
      <c r="AE113" s="224"/>
      <c r="AF113" s="225"/>
      <c r="AG113" s="3"/>
    </row>
    <row r="114" spans="1:33" s="5" customFormat="1" ht="15" customHeight="1" x14ac:dyDescent="0.25">
      <c r="A114" s="3"/>
      <c r="B114" s="139">
        <v>105</v>
      </c>
      <c r="C114" s="135"/>
      <c r="D114" s="151"/>
      <c r="E114" s="152"/>
      <c r="F114" s="153"/>
      <c r="G114" s="154"/>
      <c r="H114" s="155"/>
      <c r="I114" s="154"/>
      <c r="J114" s="155"/>
      <c r="K114" s="154"/>
      <c r="L114" s="155"/>
      <c r="M114" s="156"/>
      <c r="N114" s="150"/>
      <c r="O114" s="136" t="str">
        <f t="shared" si="3"/>
        <v/>
      </c>
      <c r="P114" s="150"/>
      <c r="Q114" s="223" t="str">
        <f t="shared" si="4"/>
        <v/>
      </c>
      <c r="R114" s="224"/>
      <c r="S114" s="224"/>
      <c r="T114" s="224" t="str">
        <f t="shared" si="5"/>
        <v/>
      </c>
      <c r="U114" s="224"/>
      <c r="V114" s="225"/>
      <c r="W114" s="150"/>
      <c r="X114" s="223" t="str">
        <f>INDEX(Data!$AF$3:$AF$502, MATCH(B114, Data!$A$3:$A$502, 0))</f>
        <v/>
      </c>
      <c r="Y114" s="224"/>
      <c r="Z114" s="225"/>
      <c r="AA114" s="150"/>
      <c r="AB114" s="223" t="str">
        <f>INDEX(Data!$AH$3:$AH$502, MATCH(B114, Data!$AB$3:$AB$502, 0))</f>
        <v/>
      </c>
      <c r="AC114" s="224"/>
      <c r="AD114" s="224"/>
      <c r="AE114" s="224"/>
      <c r="AF114" s="225"/>
      <c r="AG114" s="3"/>
    </row>
    <row r="115" spans="1:33" s="5" customFormat="1" ht="15" customHeight="1" x14ac:dyDescent="0.25">
      <c r="A115" s="3"/>
      <c r="B115" s="139">
        <v>106</v>
      </c>
      <c r="C115" s="135"/>
      <c r="D115" s="151"/>
      <c r="E115" s="152"/>
      <c r="F115" s="153"/>
      <c r="G115" s="154"/>
      <c r="H115" s="155"/>
      <c r="I115" s="154"/>
      <c r="J115" s="155"/>
      <c r="K115" s="154"/>
      <c r="L115" s="155"/>
      <c r="M115" s="156"/>
      <c r="N115" s="150"/>
      <c r="O115" s="136" t="str">
        <f t="shared" si="3"/>
        <v/>
      </c>
      <c r="P115" s="150"/>
      <c r="Q115" s="223" t="str">
        <f t="shared" si="4"/>
        <v/>
      </c>
      <c r="R115" s="224"/>
      <c r="S115" s="224"/>
      <c r="T115" s="224" t="str">
        <f t="shared" si="5"/>
        <v/>
      </c>
      <c r="U115" s="224"/>
      <c r="V115" s="225"/>
      <c r="W115" s="150"/>
      <c r="X115" s="223" t="str">
        <f>INDEX(Data!$AF$3:$AF$502, MATCH(B115, Data!$A$3:$A$502, 0))</f>
        <v/>
      </c>
      <c r="Y115" s="224"/>
      <c r="Z115" s="225"/>
      <c r="AA115" s="150"/>
      <c r="AB115" s="223" t="str">
        <f>INDEX(Data!$AH$3:$AH$502, MATCH(B115, Data!$AB$3:$AB$502, 0))</f>
        <v/>
      </c>
      <c r="AC115" s="224"/>
      <c r="AD115" s="224"/>
      <c r="AE115" s="224"/>
      <c r="AF115" s="225"/>
      <c r="AG115" s="3"/>
    </row>
    <row r="116" spans="1:33" s="5" customFormat="1" ht="15" customHeight="1" x14ac:dyDescent="0.25">
      <c r="A116" s="3"/>
      <c r="B116" s="139">
        <v>107</v>
      </c>
      <c r="C116" s="135"/>
      <c r="D116" s="151"/>
      <c r="E116" s="152"/>
      <c r="F116" s="153"/>
      <c r="G116" s="154"/>
      <c r="H116" s="155"/>
      <c r="I116" s="154"/>
      <c r="J116" s="155"/>
      <c r="K116" s="154"/>
      <c r="L116" s="155"/>
      <c r="M116" s="156"/>
      <c r="N116" s="150"/>
      <c r="O116" s="136" t="str">
        <f t="shared" si="3"/>
        <v/>
      </c>
      <c r="P116" s="150"/>
      <c r="Q116" s="223" t="str">
        <f t="shared" si="4"/>
        <v/>
      </c>
      <c r="R116" s="224"/>
      <c r="S116" s="224"/>
      <c r="T116" s="224" t="str">
        <f t="shared" si="5"/>
        <v/>
      </c>
      <c r="U116" s="224"/>
      <c r="V116" s="225"/>
      <c r="W116" s="150"/>
      <c r="X116" s="223" t="str">
        <f>INDEX(Data!$AF$3:$AF$502, MATCH(B116, Data!$A$3:$A$502, 0))</f>
        <v/>
      </c>
      <c r="Y116" s="224"/>
      <c r="Z116" s="225"/>
      <c r="AA116" s="150"/>
      <c r="AB116" s="223" t="str">
        <f>INDEX(Data!$AH$3:$AH$502, MATCH(B116, Data!$AB$3:$AB$502, 0))</f>
        <v/>
      </c>
      <c r="AC116" s="224"/>
      <c r="AD116" s="224"/>
      <c r="AE116" s="224"/>
      <c r="AF116" s="225"/>
      <c r="AG116" s="3"/>
    </row>
    <row r="117" spans="1:33" s="5" customFormat="1" ht="15" customHeight="1" x14ac:dyDescent="0.25">
      <c r="A117" s="3"/>
      <c r="B117" s="139">
        <v>108</v>
      </c>
      <c r="C117" s="135"/>
      <c r="D117" s="151"/>
      <c r="E117" s="152"/>
      <c r="F117" s="153"/>
      <c r="G117" s="154"/>
      <c r="H117" s="155"/>
      <c r="I117" s="154"/>
      <c r="J117" s="155"/>
      <c r="K117" s="154"/>
      <c r="L117" s="155"/>
      <c r="M117" s="156"/>
      <c r="N117" s="150"/>
      <c r="O117" s="136" t="str">
        <f t="shared" si="3"/>
        <v/>
      </c>
      <c r="P117" s="150"/>
      <c r="Q117" s="223" t="str">
        <f t="shared" si="4"/>
        <v/>
      </c>
      <c r="R117" s="224"/>
      <c r="S117" s="224"/>
      <c r="T117" s="224" t="str">
        <f t="shared" si="5"/>
        <v/>
      </c>
      <c r="U117" s="224"/>
      <c r="V117" s="225"/>
      <c r="W117" s="150"/>
      <c r="X117" s="223" t="str">
        <f>INDEX(Data!$AF$3:$AF$502, MATCH(B117, Data!$A$3:$A$502, 0))</f>
        <v/>
      </c>
      <c r="Y117" s="224"/>
      <c r="Z117" s="225"/>
      <c r="AA117" s="150"/>
      <c r="AB117" s="223" t="str">
        <f>INDEX(Data!$AH$3:$AH$502, MATCH(B117, Data!$AB$3:$AB$502, 0))</f>
        <v/>
      </c>
      <c r="AC117" s="224"/>
      <c r="AD117" s="224"/>
      <c r="AE117" s="224"/>
      <c r="AF117" s="225"/>
      <c r="AG117" s="3"/>
    </row>
    <row r="118" spans="1:33" s="5" customFormat="1" ht="15" customHeight="1" x14ac:dyDescent="0.25">
      <c r="A118" s="3"/>
      <c r="B118" s="139">
        <v>109</v>
      </c>
      <c r="C118" s="135"/>
      <c r="D118" s="151"/>
      <c r="E118" s="152"/>
      <c r="F118" s="153"/>
      <c r="G118" s="154"/>
      <c r="H118" s="155"/>
      <c r="I118" s="154"/>
      <c r="J118" s="155"/>
      <c r="K118" s="154"/>
      <c r="L118" s="155"/>
      <c r="M118" s="156"/>
      <c r="N118" s="150"/>
      <c r="O118" s="136" t="str">
        <f t="shared" si="3"/>
        <v/>
      </c>
      <c r="P118" s="150"/>
      <c r="Q118" s="223" t="str">
        <f t="shared" si="4"/>
        <v/>
      </c>
      <c r="R118" s="224"/>
      <c r="S118" s="224"/>
      <c r="T118" s="224" t="str">
        <f t="shared" si="5"/>
        <v/>
      </c>
      <c r="U118" s="224"/>
      <c r="V118" s="225"/>
      <c r="W118" s="150"/>
      <c r="X118" s="223" t="str">
        <f>INDEX(Data!$AF$3:$AF$502, MATCH(B118, Data!$A$3:$A$502, 0))</f>
        <v/>
      </c>
      <c r="Y118" s="224"/>
      <c r="Z118" s="225"/>
      <c r="AA118" s="150"/>
      <c r="AB118" s="223" t="str">
        <f>INDEX(Data!$AH$3:$AH$502, MATCH(B118, Data!$AB$3:$AB$502, 0))</f>
        <v/>
      </c>
      <c r="AC118" s="224"/>
      <c r="AD118" s="224"/>
      <c r="AE118" s="224"/>
      <c r="AF118" s="225"/>
      <c r="AG118" s="3"/>
    </row>
    <row r="119" spans="1:33" s="5" customFormat="1" ht="15" customHeight="1" x14ac:dyDescent="0.25">
      <c r="A119" s="3"/>
      <c r="B119" s="139">
        <v>110</v>
      </c>
      <c r="C119" s="135"/>
      <c r="D119" s="151"/>
      <c r="E119" s="152"/>
      <c r="F119" s="153"/>
      <c r="G119" s="154"/>
      <c r="H119" s="155"/>
      <c r="I119" s="154"/>
      <c r="J119" s="155"/>
      <c r="K119" s="154"/>
      <c r="L119" s="155"/>
      <c r="M119" s="156"/>
      <c r="N119" s="150"/>
      <c r="O119" s="136" t="str">
        <f t="shared" si="3"/>
        <v/>
      </c>
      <c r="P119" s="150"/>
      <c r="Q119" s="223" t="str">
        <f t="shared" si="4"/>
        <v/>
      </c>
      <c r="R119" s="224"/>
      <c r="S119" s="224"/>
      <c r="T119" s="224" t="str">
        <f t="shared" si="5"/>
        <v/>
      </c>
      <c r="U119" s="224"/>
      <c r="V119" s="225"/>
      <c r="W119" s="150"/>
      <c r="X119" s="223" t="str">
        <f>INDEX(Data!$AF$3:$AF$502, MATCH(B119, Data!$A$3:$A$502, 0))</f>
        <v/>
      </c>
      <c r="Y119" s="224"/>
      <c r="Z119" s="225"/>
      <c r="AA119" s="150"/>
      <c r="AB119" s="223" t="str">
        <f>INDEX(Data!$AH$3:$AH$502, MATCH(B119, Data!$AB$3:$AB$502, 0))</f>
        <v/>
      </c>
      <c r="AC119" s="224"/>
      <c r="AD119" s="224"/>
      <c r="AE119" s="224"/>
      <c r="AF119" s="225"/>
      <c r="AG119" s="3"/>
    </row>
    <row r="120" spans="1:33" s="5" customFormat="1" ht="15" customHeight="1" x14ac:dyDescent="0.25">
      <c r="A120" s="3"/>
      <c r="B120" s="139">
        <v>111</v>
      </c>
      <c r="C120" s="135"/>
      <c r="D120" s="151"/>
      <c r="E120" s="152"/>
      <c r="F120" s="153"/>
      <c r="G120" s="154"/>
      <c r="H120" s="155"/>
      <c r="I120" s="154"/>
      <c r="J120" s="155"/>
      <c r="K120" s="154"/>
      <c r="L120" s="155"/>
      <c r="M120" s="156"/>
      <c r="N120" s="150"/>
      <c r="O120" s="136" t="str">
        <f t="shared" si="3"/>
        <v/>
      </c>
      <c r="P120" s="150"/>
      <c r="Q120" s="223" t="str">
        <f t="shared" si="4"/>
        <v/>
      </c>
      <c r="R120" s="224"/>
      <c r="S120" s="224"/>
      <c r="T120" s="224" t="str">
        <f t="shared" si="5"/>
        <v/>
      </c>
      <c r="U120" s="224"/>
      <c r="V120" s="225"/>
      <c r="W120" s="150"/>
      <c r="X120" s="223" t="str">
        <f>INDEX(Data!$AF$3:$AF$502, MATCH(B120, Data!$A$3:$A$502, 0))</f>
        <v/>
      </c>
      <c r="Y120" s="224"/>
      <c r="Z120" s="225"/>
      <c r="AA120" s="150"/>
      <c r="AB120" s="223" t="str">
        <f>INDEX(Data!$AH$3:$AH$502, MATCH(B120, Data!$AB$3:$AB$502, 0))</f>
        <v/>
      </c>
      <c r="AC120" s="224"/>
      <c r="AD120" s="224"/>
      <c r="AE120" s="224"/>
      <c r="AF120" s="225"/>
      <c r="AG120" s="3"/>
    </row>
    <row r="121" spans="1:33" s="5" customFormat="1" ht="15" customHeight="1" x14ac:dyDescent="0.25">
      <c r="A121" s="3"/>
      <c r="B121" s="139">
        <v>112</v>
      </c>
      <c r="C121" s="135"/>
      <c r="D121" s="151"/>
      <c r="E121" s="152"/>
      <c r="F121" s="153"/>
      <c r="G121" s="154"/>
      <c r="H121" s="155"/>
      <c r="I121" s="154"/>
      <c r="J121" s="155"/>
      <c r="K121" s="154"/>
      <c r="L121" s="155"/>
      <c r="M121" s="156"/>
      <c r="N121" s="150"/>
      <c r="O121" s="136" t="str">
        <f t="shared" si="3"/>
        <v/>
      </c>
      <c r="P121" s="150"/>
      <c r="Q121" s="223" t="str">
        <f t="shared" si="4"/>
        <v/>
      </c>
      <c r="R121" s="224"/>
      <c r="S121" s="224"/>
      <c r="T121" s="224" t="str">
        <f t="shared" si="5"/>
        <v/>
      </c>
      <c r="U121" s="224"/>
      <c r="V121" s="225"/>
      <c r="W121" s="150"/>
      <c r="X121" s="223" t="str">
        <f>INDEX(Data!$AF$3:$AF$502, MATCH(B121, Data!$A$3:$A$502, 0))</f>
        <v/>
      </c>
      <c r="Y121" s="224"/>
      <c r="Z121" s="225"/>
      <c r="AA121" s="150"/>
      <c r="AB121" s="223" t="str">
        <f>INDEX(Data!$AH$3:$AH$502, MATCH(B121, Data!$AB$3:$AB$502, 0))</f>
        <v/>
      </c>
      <c r="AC121" s="224"/>
      <c r="AD121" s="224"/>
      <c r="AE121" s="224"/>
      <c r="AF121" s="225"/>
      <c r="AG121" s="3"/>
    </row>
    <row r="122" spans="1:33" s="5" customFormat="1" ht="15" customHeight="1" x14ac:dyDescent="0.25">
      <c r="A122" s="3"/>
      <c r="B122" s="139">
        <v>113</v>
      </c>
      <c r="C122" s="135"/>
      <c r="D122" s="151"/>
      <c r="E122" s="152"/>
      <c r="F122" s="153"/>
      <c r="G122" s="154"/>
      <c r="H122" s="155"/>
      <c r="I122" s="154"/>
      <c r="J122" s="155"/>
      <c r="K122" s="154"/>
      <c r="L122" s="155"/>
      <c r="M122" s="156"/>
      <c r="N122" s="150"/>
      <c r="O122" s="136" t="str">
        <f t="shared" si="3"/>
        <v/>
      </c>
      <c r="P122" s="150"/>
      <c r="Q122" s="223" t="str">
        <f t="shared" si="4"/>
        <v/>
      </c>
      <c r="R122" s="224"/>
      <c r="S122" s="224"/>
      <c r="T122" s="224" t="str">
        <f t="shared" si="5"/>
        <v/>
      </c>
      <c r="U122" s="224"/>
      <c r="V122" s="225"/>
      <c r="W122" s="150"/>
      <c r="X122" s="223" t="str">
        <f>INDEX(Data!$AF$3:$AF$502, MATCH(B122, Data!$A$3:$A$502, 0))</f>
        <v/>
      </c>
      <c r="Y122" s="224"/>
      <c r="Z122" s="225"/>
      <c r="AA122" s="150"/>
      <c r="AB122" s="223" t="str">
        <f>INDEX(Data!$AH$3:$AH$502, MATCH(B122, Data!$AB$3:$AB$502, 0))</f>
        <v/>
      </c>
      <c r="AC122" s="224"/>
      <c r="AD122" s="224"/>
      <c r="AE122" s="224"/>
      <c r="AF122" s="225"/>
      <c r="AG122" s="3"/>
    </row>
    <row r="123" spans="1:33" s="5" customFormat="1" ht="15" customHeight="1" x14ac:dyDescent="0.25">
      <c r="A123" s="3"/>
      <c r="B123" s="139">
        <v>114</v>
      </c>
      <c r="C123" s="135"/>
      <c r="D123" s="151"/>
      <c r="E123" s="152"/>
      <c r="F123" s="153"/>
      <c r="G123" s="154"/>
      <c r="H123" s="155"/>
      <c r="I123" s="154"/>
      <c r="J123" s="155"/>
      <c r="K123" s="154"/>
      <c r="L123" s="155"/>
      <c r="M123" s="156"/>
      <c r="N123" s="150"/>
      <c r="O123" s="136" t="str">
        <f t="shared" si="3"/>
        <v/>
      </c>
      <c r="P123" s="150"/>
      <c r="Q123" s="223" t="str">
        <f t="shared" si="4"/>
        <v/>
      </c>
      <c r="R123" s="224"/>
      <c r="S123" s="224"/>
      <c r="T123" s="224" t="str">
        <f t="shared" si="5"/>
        <v/>
      </c>
      <c r="U123" s="224"/>
      <c r="V123" s="225"/>
      <c r="W123" s="150"/>
      <c r="X123" s="223" t="str">
        <f>INDEX(Data!$AF$3:$AF$502, MATCH(B123, Data!$A$3:$A$502, 0))</f>
        <v/>
      </c>
      <c r="Y123" s="224"/>
      <c r="Z123" s="225"/>
      <c r="AA123" s="150"/>
      <c r="AB123" s="223" t="str">
        <f>INDEX(Data!$AH$3:$AH$502, MATCH(B123, Data!$AB$3:$AB$502, 0))</f>
        <v/>
      </c>
      <c r="AC123" s="224"/>
      <c r="AD123" s="224"/>
      <c r="AE123" s="224"/>
      <c r="AF123" s="225"/>
      <c r="AG123" s="3"/>
    </row>
    <row r="124" spans="1:33" s="5" customFormat="1" ht="15" customHeight="1" x14ac:dyDescent="0.25">
      <c r="A124" s="3"/>
      <c r="B124" s="139">
        <v>115</v>
      </c>
      <c r="C124" s="135"/>
      <c r="D124" s="151"/>
      <c r="E124" s="152"/>
      <c r="F124" s="153"/>
      <c r="G124" s="154"/>
      <c r="H124" s="155"/>
      <c r="I124" s="154"/>
      <c r="J124" s="155"/>
      <c r="K124" s="154"/>
      <c r="L124" s="155"/>
      <c r="M124" s="156"/>
      <c r="N124" s="150"/>
      <c r="O124" s="136" t="str">
        <f t="shared" si="3"/>
        <v/>
      </c>
      <c r="P124" s="150"/>
      <c r="Q124" s="223" t="str">
        <f t="shared" si="4"/>
        <v/>
      </c>
      <c r="R124" s="224"/>
      <c r="S124" s="224"/>
      <c r="T124" s="224" t="str">
        <f t="shared" si="5"/>
        <v/>
      </c>
      <c r="U124" s="224"/>
      <c r="V124" s="225"/>
      <c r="W124" s="150"/>
      <c r="X124" s="223" t="str">
        <f>INDEX(Data!$AF$3:$AF$502, MATCH(B124, Data!$A$3:$A$502, 0))</f>
        <v/>
      </c>
      <c r="Y124" s="224"/>
      <c r="Z124" s="225"/>
      <c r="AA124" s="150"/>
      <c r="AB124" s="223" t="str">
        <f>INDEX(Data!$AH$3:$AH$502, MATCH(B124, Data!$AB$3:$AB$502, 0))</f>
        <v/>
      </c>
      <c r="AC124" s="224"/>
      <c r="AD124" s="224"/>
      <c r="AE124" s="224"/>
      <c r="AF124" s="225"/>
      <c r="AG124" s="3"/>
    </row>
    <row r="125" spans="1:33" s="5" customFormat="1" ht="15" customHeight="1" x14ac:dyDescent="0.25">
      <c r="A125" s="3"/>
      <c r="B125" s="139">
        <v>116</v>
      </c>
      <c r="C125" s="135"/>
      <c r="D125" s="151"/>
      <c r="E125" s="152"/>
      <c r="F125" s="153"/>
      <c r="G125" s="154"/>
      <c r="H125" s="155"/>
      <c r="I125" s="154"/>
      <c r="J125" s="155"/>
      <c r="K125" s="154"/>
      <c r="L125" s="155"/>
      <c r="M125" s="156"/>
      <c r="N125" s="150"/>
      <c r="O125" s="136" t="str">
        <f t="shared" si="3"/>
        <v/>
      </c>
      <c r="P125" s="150"/>
      <c r="Q125" s="223" t="str">
        <f t="shared" si="4"/>
        <v/>
      </c>
      <c r="R125" s="224"/>
      <c r="S125" s="224"/>
      <c r="T125" s="224" t="str">
        <f t="shared" si="5"/>
        <v/>
      </c>
      <c r="U125" s="224"/>
      <c r="V125" s="225"/>
      <c r="W125" s="150"/>
      <c r="X125" s="223" t="str">
        <f>INDEX(Data!$AF$3:$AF$502, MATCH(B125, Data!$A$3:$A$502, 0))</f>
        <v/>
      </c>
      <c r="Y125" s="224"/>
      <c r="Z125" s="225"/>
      <c r="AA125" s="150"/>
      <c r="AB125" s="223" t="str">
        <f>INDEX(Data!$AH$3:$AH$502, MATCH(B125, Data!$AB$3:$AB$502, 0))</f>
        <v/>
      </c>
      <c r="AC125" s="224"/>
      <c r="AD125" s="224"/>
      <c r="AE125" s="224"/>
      <c r="AF125" s="225"/>
      <c r="AG125" s="3"/>
    </row>
    <row r="126" spans="1:33" s="5" customFormat="1" ht="15" customHeight="1" x14ac:dyDescent="0.25">
      <c r="A126" s="3"/>
      <c r="B126" s="139">
        <v>117</v>
      </c>
      <c r="C126" s="135"/>
      <c r="D126" s="151"/>
      <c r="E126" s="152"/>
      <c r="F126" s="153"/>
      <c r="G126" s="154"/>
      <c r="H126" s="155"/>
      <c r="I126" s="154"/>
      <c r="J126" s="155"/>
      <c r="K126" s="154"/>
      <c r="L126" s="155"/>
      <c r="M126" s="156"/>
      <c r="N126" s="150"/>
      <c r="O126" s="136" t="str">
        <f t="shared" si="3"/>
        <v/>
      </c>
      <c r="P126" s="150"/>
      <c r="Q126" s="223" t="str">
        <f t="shared" si="4"/>
        <v/>
      </c>
      <c r="R126" s="224"/>
      <c r="S126" s="224"/>
      <c r="T126" s="224" t="str">
        <f t="shared" si="5"/>
        <v/>
      </c>
      <c r="U126" s="224"/>
      <c r="V126" s="225"/>
      <c r="W126" s="150"/>
      <c r="X126" s="223" t="str">
        <f>INDEX(Data!$AF$3:$AF$502, MATCH(B126, Data!$A$3:$A$502, 0))</f>
        <v/>
      </c>
      <c r="Y126" s="224"/>
      <c r="Z126" s="225"/>
      <c r="AA126" s="150"/>
      <c r="AB126" s="223" t="str">
        <f>INDEX(Data!$AH$3:$AH$502, MATCH(B126, Data!$AB$3:$AB$502, 0))</f>
        <v/>
      </c>
      <c r="AC126" s="224"/>
      <c r="AD126" s="224"/>
      <c r="AE126" s="224"/>
      <c r="AF126" s="225"/>
      <c r="AG126" s="3"/>
    </row>
    <row r="127" spans="1:33" s="5" customFormat="1" ht="15" customHeight="1" x14ac:dyDescent="0.25">
      <c r="A127" s="3"/>
      <c r="B127" s="139">
        <v>118</v>
      </c>
      <c r="C127" s="135"/>
      <c r="D127" s="151"/>
      <c r="E127" s="152"/>
      <c r="F127" s="153"/>
      <c r="G127" s="154"/>
      <c r="H127" s="155"/>
      <c r="I127" s="154"/>
      <c r="J127" s="155"/>
      <c r="K127" s="154"/>
      <c r="L127" s="155"/>
      <c r="M127" s="156"/>
      <c r="N127" s="150"/>
      <c r="O127" s="136" t="str">
        <f t="shared" si="3"/>
        <v/>
      </c>
      <c r="P127" s="150"/>
      <c r="Q127" s="223" t="str">
        <f t="shared" si="4"/>
        <v/>
      </c>
      <c r="R127" s="224"/>
      <c r="S127" s="224"/>
      <c r="T127" s="224" t="str">
        <f t="shared" si="5"/>
        <v/>
      </c>
      <c r="U127" s="224"/>
      <c r="V127" s="225"/>
      <c r="W127" s="150"/>
      <c r="X127" s="223" t="str">
        <f>INDEX(Data!$AF$3:$AF$502, MATCH(B127, Data!$A$3:$A$502, 0))</f>
        <v/>
      </c>
      <c r="Y127" s="224"/>
      <c r="Z127" s="225"/>
      <c r="AA127" s="150"/>
      <c r="AB127" s="223" t="str">
        <f>INDEX(Data!$AH$3:$AH$502, MATCH(B127, Data!$AB$3:$AB$502, 0))</f>
        <v/>
      </c>
      <c r="AC127" s="224"/>
      <c r="AD127" s="224"/>
      <c r="AE127" s="224"/>
      <c r="AF127" s="225"/>
      <c r="AG127" s="3"/>
    </row>
    <row r="128" spans="1:33" s="5" customFormat="1" ht="15" customHeight="1" x14ac:dyDescent="0.25">
      <c r="A128" s="3"/>
      <c r="B128" s="139">
        <v>119</v>
      </c>
      <c r="C128" s="135"/>
      <c r="D128" s="151"/>
      <c r="E128" s="152"/>
      <c r="F128" s="153"/>
      <c r="G128" s="154"/>
      <c r="H128" s="155"/>
      <c r="I128" s="154"/>
      <c r="J128" s="155"/>
      <c r="K128" s="154"/>
      <c r="L128" s="155"/>
      <c r="M128" s="156"/>
      <c r="N128" s="150"/>
      <c r="O128" s="136" t="str">
        <f t="shared" si="3"/>
        <v/>
      </c>
      <c r="P128" s="150"/>
      <c r="Q128" s="223" t="str">
        <f t="shared" si="4"/>
        <v/>
      </c>
      <c r="R128" s="224"/>
      <c r="S128" s="224"/>
      <c r="T128" s="224" t="str">
        <f t="shared" si="5"/>
        <v/>
      </c>
      <c r="U128" s="224"/>
      <c r="V128" s="225"/>
      <c r="W128" s="150"/>
      <c r="X128" s="223" t="str">
        <f>INDEX(Data!$AF$3:$AF$502, MATCH(B128, Data!$A$3:$A$502, 0))</f>
        <v/>
      </c>
      <c r="Y128" s="224"/>
      <c r="Z128" s="225"/>
      <c r="AA128" s="150"/>
      <c r="AB128" s="223" t="str">
        <f>INDEX(Data!$AH$3:$AH$502, MATCH(B128, Data!$AB$3:$AB$502, 0))</f>
        <v/>
      </c>
      <c r="AC128" s="224"/>
      <c r="AD128" s="224"/>
      <c r="AE128" s="224"/>
      <c r="AF128" s="225"/>
      <c r="AG128" s="3"/>
    </row>
    <row r="129" spans="1:33" s="5" customFormat="1" ht="15" customHeight="1" x14ac:dyDescent="0.25">
      <c r="A129" s="3"/>
      <c r="B129" s="139">
        <v>120</v>
      </c>
      <c r="C129" s="135"/>
      <c r="D129" s="151"/>
      <c r="E129" s="152"/>
      <c r="F129" s="153"/>
      <c r="G129" s="154"/>
      <c r="H129" s="155"/>
      <c r="I129" s="154"/>
      <c r="J129" s="155"/>
      <c r="K129" s="154"/>
      <c r="L129" s="155"/>
      <c r="M129" s="156"/>
      <c r="N129" s="150"/>
      <c r="O129" s="136" t="str">
        <f t="shared" si="3"/>
        <v/>
      </c>
      <c r="P129" s="150"/>
      <c r="Q129" s="223" t="str">
        <f t="shared" si="4"/>
        <v/>
      </c>
      <c r="R129" s="224"/>
      <c r="S129" s="224"/>
      <c r="T129" s="224" t="str">
        <f t="shared" si="5"/>
        <v/>
      </c>
      <c r="U129" s="224"/>
      <c r="V129" s="225"/>
      <c r="W129" s="150"/>
      <c r="X129" s="223" t="str">
        <f>INDEX(Data!$AF$3:$AF$502, MATCH(B129, Data!$A$3:$A$502, 0))</f>
        <v/>
      </c>
      <c r="Y129" s="224"/>
      <c r="Z129" s="225"/>
      <c r="AA129" s="150"/>
      <c r="AB129" s="223" t="str">
        <f>INDEX(Data!$AH$3:$AH$502, MATCH(B129, Data!$AB$3:$AB$502, 0))</f>
        <v/>
      </c>
      <c r="AC129" s="224"/>
      <c r="AD129" s="224"/>
      <c r="AE129" s="224"/>
      <c r="AF129" s="225"/>
      <c r="AG129" s="3"/>
    </row>
    <row r="130" spans="1:33" s="5" customFormat="1" ht="15" customHeight="1" x14ac:dyDescent="0.25">
      <c r="A130" s="3"/>
      <c r="B130" s="139">
        <v>121</v>
      </c>
      <c r="C130" s="135"/>
      <c r="D130" s="151"/>
      <c r="E130" s="152"/>
      <c r="F130" s="153"/>
      <c r="G130" s="154"/>
      <c r="H130" s="155"/>
      <c r="I130" s="154"/>
      <c r="J130" s="155"/>
      <c r="K130" s="154"/>
      <c r="L130" s="155"/>
      <c r="M130" s="156"/>
      <c r="N130" s="150"/>
      <c r="O130" s="136" t="str">
        <f t="shared" si="3"/>
        <v/>
      </c>
      <c r="P130" s="150"/>
      <c r="Q130" s="223" t="str">
        <f t="shared" si="4"/>
        <v/>
      </c>
      <c r="R130" s="224"/>
      <c r="S130" s="224"/>
      <c r="T130" s="224" t="str">
        <f t="shared" si="5"/>
        <v/>
      </c>
      <c r="U130" s="224"/>
      <c r="V130" s="225"/>
      <c r="W130" s="150"/>
      <c r="X130" s="223" t="str">
        <f>INDEX(Data!$AF$3:$AF$502, MATCH(B130, Data!$A$3:$A$502, 0))</f>
        <v/>
      </c>
      <c r="Y130" s="224"/>
      <c r="Z130" s="225"/>
      <c r="AA130" s="150"/>
      <c r="AB130" s="223" t="str">
        <f>INDEX(Data!$AH$3:$AH$502, MATCH(B130, Data!$AB$3:$AB$502, 0))</f>
        <v/>
      </c>
      <c r="AC130" s="224"/>
      <c r="AD130" s="224"/>
      <c r="AE130" s="224"/>
      <c r="AF130" s="225"/>
      <c r="AG130" s="3"/>
    </row>
    <row r="131" spans="1:33" s="5" customFormat="1" ht="15" customHeight="1" x14ac:dyDescent="0.25">
      <c r="A131" s="3"/>
      <c r="B131" s="139">
        <v>122</v>
      </c>
      <c r="C131" s="135"/>
      <c r="D131" s="151"/>
      <c r="E131" s="152"/>
      <c r="F131" s="153"/>
      <c r="G131" s="154"/>
      <c r="H131" s="155"/>
      <c r="I131" s="154"/>
      <c r="J131" s="155"/>
      <c r="K131" s="154"/>
      <c r="L131" s="155"/>
      <c r="M131" s="156"/>
      <c r="N131" s="150"/>
      <c r="O131" s="136" t="str">
        <f t="shared" si="3"/>
        <v/>
      </c>
      <c r="P131" s="150"/>
      <c r="Q131" s="223" t="str">
        <f t="shared" si="4"/>
        <v/>
      </c>
      <c r="R131" s="224"/>
      <c r="S131" s="224"/>
      <c r="T131" s="224" t="str">
        <f t="shared" si="5"/>
        <v/>
      </c>
      <c r="U131" s="224"/>
      <c r="V131" s="225"/>
      <c r="W131" s="150"/>
      <c r="X131" s="223" t="str">
        <f>INDEX(Data!$AF$3:$AF$502, MATCH(B131, Data!$A$3:$A$502, 0))</f>
        <v/>
      </c>
      <c r="Y131" s="224"/>
      <c r="Z131" s="225"/>
      <c r="AA131" s="150"/>
      <c r="AB131" s="223" t="str">
        <f>INDEX(Data!$AH$3:$AH$502, MATCH(B131, Data!$AB$3:$AB$502, 0))</f>
        <v/>
      </c>
      <c r="AC131" s="224"/>
      <c r="AD131" s="224"/>
      <c r="AE131" s="224"/>
      <c r="AF131" s="225"/>
      <c r="AG131" s="3"/>
    </row>
    <row r="132" spans="1:33" s="5" customFormat="1" ht="15" customHeight="1" x14ac:dyDescent="0.25">
      <c r="A132" s="3"/>
      <c r="B132" s="139">
        <v>123</v>
      </c>
      <c r="C132" s="135"/>
      <c r="D132" s="151"/>
      <c r="E132" s="152"/>
      <c r="F132" s="153"/>
      <c r="G132" s="154"/>
      <c r="H132" s="155"/>
      <c r="I132" s="154"/>
      <c r="J132" s="155"/>
      <c r="K132" s="154"/>
      <c r="L132" s="155"/>
      <c r="M132" s="156"/>
      <c r="N132" s="150"/>
      <c r="O132" s="136" t="str">
        <f t="shared" si="3"/>
        <v/>
      </c>
      <c r="P132" s="150"/>
      <c r="Q132" s="223" t="str">
        <f t="shared" si="4"/>
        <v/>
      </c>
      <c r="R132" s="224"/>
      <c r="S132" s="224"/>
      <c r="T132" s="224" t="str">
        <f t="shared" si="5"/>
        <v/>
      </c>
      <c r="U132" s="224"/>
      <c r="V132" s="225"/>
      <c r="W132" s="150"/>
      <c r="X132" s="223" t="str">
        <f>INDEX(Data!$AF$3:$AF$502, MATCH(B132, Data!$A$3:$A$502, 0))</f>
        <v/>
      </c>
      <c r="Y132" s="224"/>
      <c r="Z132" s="225"/>
      <c r="AA132" s="150"/>
      <c r="AB132" s="223" t="str">
        <f>INDEX(Data!$AH$3:$AH$502, MATCH(B132, Data!$AB$3:$AB$502, 0))</f>
        <v/>
      </c>
      <c r="AC132" s="224"/>
      <c r="AD132" s="224"/>
      <c r="AE132" s="224"/>
      <c r="AF132" s="225"/>
      <c r="AG132" s="3"/>
    </row>
    <row r="133" spans="1:33" s="5" customFormat="1" ht="15" customHeight="1" x14ac:dyDescent="0.25">
      <c r="A133" s="3"/>
      <c r="B133" s="139">
        <v>124</v>
      </c>
      <c r="C133" s="135"/>
      <c r="D133" s="151"/>
      <c r="E133" s="152"/>
      <c r="F133" s="153"/>
      <c r="G133" s="154"/>
      <c r="H133" s="155"/>
      <c r="I133" s="154"/>
      <c r="J133" s="155"/>
      <c r="K133" s="154"/>
      <c r="L133" s="155"/>
      <c r="M133" s="156"/>
      <c r="N133" s="150"/>
      <c r="O133" s="136" t="str">
        <f t="shared" si="3"/>
        <v/>
      </c>
      <c r="P133" s="150"/>
      <c r="Q133" s="223" t="str">
        <f t="shared" si="4"/>
        <v/>
      </c>
      <c r="R133" s="224"/>
      <c r="S133" s="224"/>
      <c r="T133" s="224" t="str">
        <f t="shared" si="5"/>
        <v/>
      </c>
      <c r="U133" s="224"/>
      <c r="V133" s="225"/>
      <c r="W133" s="150"/>
      <c r="X133" s="223" t="str">
        <f>INDEX(Data!$AF$3:$AF$502, MATCH(B133, Data!$A$3:$A$502, 0))</f>
        <v/>
      </c>
      <c r="Y133" s="224"/>
      <c r="Z133" s="225"/>
      <c r="AA133" s="150"/>
      <c r="AB133" s="223" t="str">
        <f>INDEX(Data!$AH$3:$AH$502, MATCH(B133, Data!$AB$3:$AB$502, 0))</f>
        <v/>
      </c>
      <c r="AC133" s="224"/>
      <c r="AD133" s="224"/>
      <c r="AE133" s="224"/>
      <c r="AF133" s="225"/>
      <c r="AG133" s="3"/>
    </row>
    <row r="134" spans="1:33" s="5" customFormat="1" ht="15" customHeight="1" x14ac:dyDescent="0.25">
      <c r="A134" s="3"/>
      <c r="B134" s="139">
        <v>125</v>
      </c>
      <c r="C134" s="135"/>
      <c r="D134" s="151"/>
      <c r="E134" s="152"/>
      <c r="F134" s="153"/>
      <c r="G134" s="154"/>
      <c r="H134" s="155"/>
      <c r="I134" s="154"/>
      <c r="J134" s="155"/>
      <c r="K134" s="154"/>
      <c r="L134" s="155"/>
      <c r="M134" s="156"/>
      <c r="N134" s="150"/>
      <c r="O134" s="136" t="str">
        <f t="shared" si="3"/>
        <v/>
      </c>
      <c r="P134" s="150"/>
      <c r="Q134" s="223" t="str">
        <f t="shared" si="4"/>
        <v/>
      </c>
      <c r="R134" s="224"/>
      <c r="S134" s="224"/>
      <c r="T134" s="224" t="str">
        <f t="shared" si="5"/>
        <v/>
      </c>
      <c r="U134" s="224"/>
      <c r="V134" s="225"/>
      <c r="W134" s="150"/>
      <c r="X134" s="223" t="str">
        <f>INDEX(Data!$AF$3:$AF$502, MATCH(B134, Data!$A$3:$A$502, 0))</f>
        <v/>
      </c>
      <c r="Y134" s="224"/>
      <c r="Z134" s="225"/>
      <c r="AA134" s="150"/>
      <c r="AB134" s="223" t="str">
        <f>INDEX(Data!$AH$3:$AH$502, MATCH(B134, Data!$AB$3:$AB$502, 0))</f>
        <v/>
      </c>
      <c r="AC134" s="224"/>
      <c r="AD134" s="224"/>
      <c r="AE134" s="224"/>
      <c r="AF134" s="225"/>
      <c r="AG134" s="3"/>
    </row>
    <row r="135" spans="1:33" s="5" customFormat="1" ht="15" customHeight="1" x14ac:dyDescent="0.25">
      <c r="A135" s="3"/>
      <c r="B135" s="139">
        <v>126</v>
      </c>
      <c r="C135" s="135"/>
      <c r="D135" s="151"/>
      <c r="E135" s="152"/>
      <c r="F135" s="153"/>
      <c r="G135" s="154"/>
      <c r="H135" s="155"/>
      <c r="I135" s="154"/>
      <c r="J135" s="155"/>
      <c r="K135" s="154"/>
      <c r="L135" s="155"/>
      <c r="M135" s="156"/>
      <c r="N135" s="150"/>
      <c r="O135" s="136" t="str">
        <f t="shared" si="3"/>
        <v/>
      </c>
      <c r="P135" s="150"/>
      <c r="Q135" s="223" t="str">
        <f t="shared" si="4"/>
        <v/>
      </c>
      <c r="R135" s="224"/>
      <c r="S135" s="224"/>
      <c r="T135" s="224" t="str">
        <f t="shared" si="5"/>
        <v/>
      </c>
      <c r="U135" s="224"/>
      <c r="V135" s="225"/>
      <c r="W135" s="150"/>
      <c r="X135" s="223" t="str">
        <f>INDEX(Data!$AF$3:$AF$502, MATCH(B135, Data!$A$3:$A$502, 0))</f>
        <v/>
      </c>
      <c r="Y135" s="224"/>
      <c r="Z135" s="225"/>
      <c r="AA135" s="150"/>
      <c r="AB135" s="223" t="str">
        <f>INDEX(Data!$AH$3:$AH$502, MATCH(B135, Data!$AB$3:$AB$502, 0))</f>
        <v/>
      </c>
      <c r="AC135" s="224"/>
      <c r="AD135" s="224"/>
      <c r="AE135" s="224"/>
      <c r="AF135" s="225"/>
      <c r="AG135" s="3"/>
    </row>
    <row r="136" spans="1:33" s="5" customFormat="1" ht="15" customHeight="1" x14ac:dyDescent="0.25">
      <c r="A136" s="3"/>
      <c r="B136" s="139">
        <v>127</v>
      </c>
      <c r="C136" s="135"/>
      <c r="D136" s="151"/>
      <c r="E136" s="152"/>
      <c r="F136" s="153"/>
      <c r="G136" s="154"/>
      <c r="H136" s="155"/>
      <c r="I136" s="154"/>
      <c r="J136" s="155"/>
      <c r="K136" s="154"/>
      <c r="L136" s="155"/>
      <c r="M136" s="156"/>
      <c r="N136" s="150"/>
      <c r="O136" s="136" t="str">
        <f t="shared" si="3"/>
        <v/>
      </c>
      <c r="P136" s="150"/>
      <c r="Q136" s="223" t="str">
        <f t="shared" si="4"/>
        <v/>
      </c>
      <c r="R136" s="224"/>
      <c r="S136" s="224"/>
      <c r="T136" s="224" t="str">
        <f t="shared" si="5"/>
        <v/>
      </c>
      <c r="U136" s="224"/>
      <c r="V136" s="225"/>
      <c r="W136" s="150"/>
      <c r="X136" s="223" t="str">
        <f>INDEX(Data!$AF$3:$AF$502, MATCH(B136, Data!$A$3:$A$502, 0))</f>
        <v/>
      </c>
      <c r="Y136" s="224"/>
      <c r="Z136" s="225"/>
      <c r="AA136" s="150"/>
      <c r="AB136" s="223" t="str">
        <f>INDEX(Data!$AH$3:$AH$502, MATCH(B136, Data!$AB$3:$AB$502, 0))</f>
        <v/>
      </c>
      <c r="AC136" s="224"/>
      <c r="AD136" s="224"/>
      <c r="AE136" s="224"/>
      <c r="AF136" s="225"/>
      <c r="AG136" s="3"/>
    </row>
    <row r="137" spans="1:33" s="5" customFormat="1" ht="15" customHeight="1" x14ac:dyDescent="0.25">
      <c r="A137" s="3"/>
      <c r="B137" s="139">
        <v>128</v>
      </c>
      <c r="C137" s="135"/>
      <c r="D137" s="151"/>
      <c r="E137" s="152"/>
      <c r="F137" s="153"/>
      <c r="G137" s="154"/>
      <c r="H137" s="155"/>
      <c r="I137" s="154"/>
      <c r="J137" s="155"/>
      <c r="K137" s="154"/>
      <c r="L137" s="155"/>
      <c r="M137" s="156"/>
      <c r="N137" s="150"/>
      <c r="O137" s="136" t="str">
        <f t="shared" si="3"/>
        <v/>
      </c>
      <c r="P137" s="150"/>
      <c r="Q137" s="223" t="str">
        <f t="shared" si="4"/>
        <v/>
      </c>
      <c r="R137" s="224"/>
      <c r="S137" s="224"/>
      <c r="T137" s="224" t="str">
        <f t="shared" si="5"/>
        <v/>
      </c>
      <c r="U137" s="224"/>
      <c r="V137" s="225"/>
      <c r="W137" s="150"/>
      <c r="X137" s="223" t="str">
        <f>INDEX(Data!$AF$3:$AF$502, MATCH(B137, Data!$A$3:$A$502, 0))</f>
        <v/>
      </c>
      <c r="Y137" s="224"/>
      <c r="Z137" s="225"/>
      <c r="AA137" s="150"/>
      <c r="AB137" s="223" t="str">
        <f>INDEX(Data!$AH$3:$AH$502, MATCH(B137, Data!$AB$3:$AB$502, 0))</f>
        <v/>
      </c>
      <c r="AC137" s="224"/>
      <c r="AD137" s="224"/>
      <c r="AE137" s="224"/>
      <c r="AF137" s="225"/>
      <c r="AG137" s="3"/>
    </row>
    <row r="138" spans="1:33" s="5" customFormat="1" ht="15" customHeight="1" x14ac:dyDescent="0.25">
      <c r="A138" s="3"/>
      <c r="B138" s="139">
        <v>129</v>
      </c>
      <c r="C138" s="135"/>
      <c r="D138" s="151"/>
      <c r="E138" s="152"/>
      <c r="F138" s="153"/>
      <c r="G138" s="154"/>
      <c r="H138" s="155"/>
      <c r="I138" s="154"/>
      <c r="J138" s="155"/>
      <c r="K138" s="154"/>
      <c r="L138" s="155"/>
      <c r="M138" s="156"/>
      <c r="N138" s="150"/>
      <c r="O138" s="136" t="str">
        <f t="shared" si="3"/>
        <v/>
      </c>
      <c r="P138" s="150"/>
      <c r="Q138" s="223" t="str">
        <f t="shared" si="4"/>
        <v/>
      </c>
      <c r="R138" s="224"/>
      <c r="S138" s="224"/>
      <c r="T138" s="224" t="str">
        <f t="shared" si="5"/>
        <v/>
      </c>
      <c r="U138" s="224"/>
      <c r="V138" s="225"/>
      <c r="W138" s="150"/>
      <c r="X138" s="223" t="str">
        <f>INDEX(Data!$AF$3:$AF$502, MATCH(B138, Data!$A$3:$A$502, 0))</f>
        <v/>
      </c>
      <c r="Y138" s="224"/>
      <c r="Z138" s="225"/>
      <c r="AA138" s="150"/>
      <c r="AB138" s="223" t="str">
        <f>INDEX(Data!$AH$3:$AH$502, MATCH(B138, Data!$AB$3:$AB$502, 0))</f>
        <v/>
      </c>
      <c r="AC138" s="224"/>
      <c r="AD138" s="224"/>
      <c r="AE138" s="224"/>
      <c r="AF138" s="225"/>
      <c r="AG138" s="3"/>
    </row>
    <row r="139" spans="1:33" s="5" customFormat="1" ht="15" customHeight="1" x14ac:dyDescent="0.25">
      <c r="A139" s="3"/>
      <c r="B139" s="139">
        <v>130</v>
      </c>
      <c r="C139" s="135"/>
      <c r="D139" s="151"/>
      <c r="E139" s="152"/>
      <c r="F139" s="153"/>
      <c r="G139" s="154"/>
      <c r="H139" s="155"/>
      <c r="I139" s="154"/>
      <c r="J139" s="155"/>
      <c r="K139" s="154"/>
      <c r="L139" s="155"/>
      <c r="M139" s="156"/>
      <c r="N139" s="150"/>
      <c r="O139" s="136" t="str">
        <f t="shared" ref="O139:O202" si="6">IF(D139="", "", SUM(G139:M139))</f>
        <v/>
      </c>
      <c r="P139" s="150"/>
      <c r="Q139" s="223" t="str">
        <f t="shared" ref="Q139:Q202" si="7">IF(D139="", "", IF(O139&gt;0, $AM$4, $AM$5))</f>
        <v/>
      </c>
      <c r="R139" s="224"/>
      <c r="S139" s="224"/>
      <c r="T139" s="224" t="str">
        <f t="shared" ref="T139:T202" si="8">IF(D139="", "", IF(O139&gt;=E139, $AM$4, $AM$5))</f>
        <v/>
      </c>
      <c r="U139" s="224"/>
      <c r="V139" s="225"/>
      <c r="W139" s="150"/>
      <c r="X139" s="223" t="str">
        <f>INDEX(Data!$AF$3:$AF$502, MATCH(B139, Data!$A$3:$A$502, 0))</f>
        <v/>
      </c>
      <c r="Y139" s="224"/>
      <c r="Z139" s="225"/>
      <c r="AA139" s="150"/>
      <c r="AB139" s="223" t="str">
        <f>INDEX(Data!$AH$3:$AH$502, MATCH(B139, Data!$AB$3:$AB$502, 0))</f>
        <v/>
      </c>
      <c r="AC139" s="224"/>
      <c r="AD139" s="224"/>
      <c r="AE139" s="224"/>
      <c r="AF139" s="225"/>
      <c r="AG139" s="3"/>
    </row>
    <row r="140" spans="1:33" s="5" customFormat="1" ht="15" customHeight="1" x14ac:dyDescent="0.25">
      <c r="A140" s="3"/>
      <c r="B140" s="139">
        <v>131</v>
      </c>
      <c r="C140" s="135"/>
      <c r="D140" s="151"/>
      <c r="E140" s="152"/>
      <c r="F140" s="153"/>
      <c r="G140" s="154"/>
      <c r="H140" s="155"/>
      <c r="I140" s="154"/>
      <c r="J140" s="155"/>
      <c r="K140" s="154"/>
      <c r="L140" s="155"/>
      <c r="M140" s="156"/>
      <c r="N140" s="150"/>
      <c r="O140" s="136" t="str">
        <f t="shared" si="6"/>
        <v/>
      </c>
      <c r="P140" s="150"/>
      <c r="Q140" s="223" t="str">
        <f t="shared" si="7"/>
        <v/>
      </c>
      <c r="R140" s="224"/>
      <c r="S140" s="224"/>
      <c r="T140" s="224" t="str">
        <f t="shared" si="8"/>
        <v/>
      </c>
      <c r="U140" s="224"/>
      <c r="V140" s="225"/>
      <c r="W140" s="150"/>
      <c r="X140" s="223" t="str">
        <f>INDEX(Data!$AF$3:$AF$502, MATCH(B140, Data!$A$3:$A$502, 0))</f>
        <v/>
      </c>
      <c r="Y140" s="224"/>
      <c r="Z140" s="225"/>
      <c r="AA140" s="150"/>
      <c r="AB140" s="223" t="str">
        <f>INDEX(Data!$AH$3:$AH$502, MATCH(B140, Data!$AB$3:$AB$502, 0))</f>
        <v/>
      </c>
      <c r="AC140" s="224"/>
      <c r="AD140" s="224"/>
      <c r="AE140" s="224"/>
      <c r="AF140" s="225"/>
      <c r="AG140" s="3"/>
    </row>
    <row r="141" spans="1:33" s="5" customFormat="1" ht="15" customHeight="1" x14ac:dyDescent="0.25">
      <c r="A141" s="3"/>
      <c r="B141" s="139">
        <v>132</v>
      </c>
      <c r="C141" s="135"/>
      <c r="D141" s="151"/>
      <c r="E141" s="152"/>
      <c r="F141" s="153"/>
      <c r="G141" s="154"/>
      <c r="H141" s="155"/>
      <c r="I141" s="154"/>
      <c r="J141" s="155"/>
      <c r="K141" s="154"/>
      <c r="L141" s="155"/>
      <c r="M141" s="156"/>
      <c r="N141" s="150"/>
      <c r="O141" s="136" t="str">
        <f t="shared" si="6"/>
        <v/>
      </c>
      <c r="P141" s="150"/>
      <c r="Q141" s="223" t="str">
        <f t="shared" si="7"/>
        <v/>
      </c>
      <c r="R141" s="224"/>
      <c r="S141" s="224"/>
      <c r="T141" s="224" t="str">
        <f t="shared" si="8"/>
        <v/>
      </c>
      <c r="U141" s="224"/>
      <c r="V141" s="225"/>
      <c r="W141" s="150"/>
      <c r="X141" s="223" t="str">
        <f>INDEX(Data!$AF$3:$AF$502, MATCH(B141, Data!$A$3:$A$502, 0))</f>
        <v/>
      </c>
      <c r="Y141" s="224"/>
      <c r="Z141" s="225"/>
      <c r="AA141" s="150"/>
      <c r="AB141" s="223" t="str">
        <f>INDEX(Data!$AH$3:$AH$502, MATCH(B141, Data!$AB$3:$AB$502, 0))</f>
        <v/>
      </c>
      <c r="AC141" s="224"/>
      <c r="AD141" s="224"/>
      <c r="AE141" s="224"/>
      <c r="AF141" s="225"/>
      <c r="AG141" s="3"/>
    </row>
    <row r="142" spans="1:33" s="5" customFormat="1" ht="15" customHeight="1" x14ac:dyDescent="0.25">
      <c r="A142" s="3"/>
      <c r="B142" s="139">
        <v>133</v>
      </c>
      <c r="C142" s="135"/>
      <c r="D142" s="151"/>
      <c r="E142" s="152"/>
      <c r="F142" s="153"/>
      <c r="G142" s="154"/>
      <c r="H142" s="155"/>
      <c r="I142" s="154"/>
      <c r="J142" s="155"/>
      <c r="K142" s="154"/>
      <c r="L142" s="155"/>
      <c r="M142" s="156"/>
      <c r="N142" s="150"/>
      <c r="O142" s="136" t="str">
        <f t="shared" si="6"/>
        <v/>
      </c>
      <c r="P142" s="150"/>
      <c r="Q142" s="223" t="str">
        <f t="shared" si="7"/>
        <v/>
      </c>
      <c r="R142" s="224"/>
      <c r="S142" s="224"/>
      <c r="T142" s="224" t="str">
        <f t="shared" si="8"/>
        <v/>
      </c>
      <c r="U142" s="224"/>
      <c r="V142" s="225"/>
      <c r="W142" s="150"/>
      <c r="X142" s="223" t="str">
        <f>INDEX(Data!$AF$3:$AF$502, MATCH(B142, Data!$A$3:$A$502, 0))</f>
        <v/>
      </c>
      <c r="Y142" s="224"/>
      <c r="Z142" s="225"/>
      <c r="AA142" s="150"/>
      <c r="AB142" s="223" t="str">
        <f>INDEX(Data!$AH$3:$AH$502, MATCH(B142, Data!$AB$3:$AB$502, 0))</f>
        <v/>
      </c>
      <c r="AC142" s="224"/>
      <c r="AD142" s="224"/>
      <c r="AE142" s="224"/>
      <c r="AF142" s="225"/>
      <c r="AG142" s="3"/>
    </row>
    <row r="143" spans="1:33" s="5" customFormat="1" ht="15" customHeight="1" x14ac:dyDescent="0.25">
      <c r="A143" s="3"/>
      <c r="B143" s="139">
        <v>134</v>
      </c>
      <c r="C143" s="135"/>
      <c r="D143" s="151"/>
      <c r="E143" s="152"/>
      <c r="F143" s="153"/>
      <c r="G143" s="154"/>
      <c r="H143" s="155"/>
      <c r="I143" s="154"/>
      <c r="J143" s="155"/>
      <c r="K143" s="154"/>
      <c r="L143" s="155"/>
      <c r="M143" s="156"/>
      <c r="N143" s="150"/>
      <c r="O143" s="136" t="str">
        <f t="shared" si="6"/>
        <v/>
      </c>
      <c r="P143" s="150"/>
      <c r="Q143" s="223" t="str">
        <f t="shared" si="7"/>
        <v/>
      </c>
      <c r="R143" s="224"/>
      <c r="S143" s="224"/>
      <c r="T143" s="224" t="str">
        <f t="shared" si="8"/>
        <v/>
      </c>
      <c r="U143" s="224"/>
      <c r="V143" s="225"/>
      <c r="W143" s="150"/>
      <c r="X143" s="223" t="str">
        <f>INDEX(Data!$AF$3:$AF$502, MATCH(B143, Data!$A$3:$A$502, 0))</f>
        <v/>
      </c>
      <c r="Y143" s="224"/>
      <c r="Z143" s="225"/>
      <c r="AA143" s="150"/>
      <c r="AB143" s="223" t="str">
        <f>INDEX(Data!$AH$3:$AH$502, MATCH(B143, Data!$AB$3:$AB$502, 0))</f>
        <v/>
      </c>
      <c r="AC143" s="224"/>
      <c r="AD143" s="224"/>
      <c r="AE143" s="224"/>
      <c r="AF143" s="225"/>
      <c r="AG143" s="3"/>
    </row>
    <row r="144" spans="1:33" s="5" customFormat="1" ht="15" customHeight="1" x14ac:dyDescent="0.25">
      <c r="A144" s="3"/>
      <c r="B144" s="139">
        <v>135</v>
      </c>
      <c r="C144" s="135"/>
      <c r="D144" s="151"/>
      <c r="E144" s="152"/>
      <c r="F144" s="153"/>
      <c r="G144" s="154"/>
      <c r="H144" s="155"/>
      <c r="I144" s="154"/>
      <c r="J144" s="155"/>
      <c r="K144" s="154"/>
      <c r="L144" s="155"/>
      <c r="M144" s="156"/>
      <c r="N144" s="150"/>
      <c r="O144" s="136" t="str">
        <f t="shared" si="6"/>
        <v/>
      </c>
      <c r="P144" s="150"/>
      <c r="Q144" s="223" t="str">
        <f t="shared" si="7"/>
        <v/>
      </c>
      <c r="R144" s="224"/>
      <c r="S144" s="224"/>
      <c r="T144" s="224" t="str">
        <f t="shared" si="8"/>
        <v/>
      </c>
      <c r="U144" s="224"/>
      <c r="V144" s="225"/>
      <c r="W144" s="150"/>
      <c r="X144" s="223" t="str">
        <f>INDEX(Data!$AF$3:$AF$502, MATCH(B144, Data!$A$3:$A$502, 0))</f>
        <v/>
      </c>
      <c r="Y144" s="224"/>
      <c r="Z144" s="225"/>
      <c r="AA144" s="150"/>
      <c r="AB144" s="223" t="str">
        <f>INDEX(Data!$AH$3:$AH$502, MATCH(B144, Data!$AB$3:$AB$502, 0))</f>
        <v/>
      </c>
      <c r="AC144" s="224"/>
      <c r="AD144" s="224"/>
      <c r="AE144" s="224"/>
      <c r="AF144" s="225"/>
      <c r="AG144" s="3"/>
    </row>
    <row r="145" spans="1:33" s="5" customFormat="1" ht="15" customHeight="1" x14ac:dyDescent="0.25">
      <c r="A145" s="3"/>
      <c r="B145" s="139">
        <v>136</v>
      </c>
      <c r="C145" s="135"/>
      <c r="D145" s="151"/>
      <c r="E145" s="152"/>
      <c r="F145" s="153"/>
      <c r="G145" s="154"/>
      <c r="H145" s="155"/>
      <c r="I145" s="154"/>
      <c r="J145" s="155"/>
      <c r="K145" s="154"/>
      <c r="L145" s="155"/>
      <c r="M145" s="156"/>
      <c r="N145" s="150"/>
      <c r="O145" s="136" t="str">
        <f t="shared" si="6"/>
        <v/>
      </c>
      <c r="P145" s="150"/>
      <c r="Q145" s="223" t="str">
        <f t="shared" si="7"/>
        <v/>
      </c>
      <c r="R145" s="224"/>
      <c r="S145" s="224"/>
      <c r="T145" s="224" t="str">
        <f t="shared" si="8"/>
        <v/>
      </c>
      <c r="U145" s="224"/>
      <c r="V145" s="225"/>
      <c r="W145" s="150"/>
      <c r="X145" s="223" t="str">
        <f>INDEX(Data!$AF$3:$AF$502, MATCH(B145, Data!$A$3:$A$502, 0))</f>
        <v/>
      </c>
      <c r="Y145" s="224"/>
      <c r="Z145" s="225"/>
      <c r="AA145" s="150"/>
      <c r="AB145" s="223" t="str">
        <f>INDEX(Data!$AH$3:$AH$502, MATCH(B145, Data!$AB$3:$AB$502, 0))</f>
        <v/>
      </c>
      <c r="AC145" s="224"/>
      <c r="AD145" s="224"/>
      <c r="AE145" s="224"/>
      <c r="AF145" s="225"/>
      <c r="AG145" s="3"/>
    </row>
    <row r="146" spans="1:33" s="5" customFormat="1" ht="15" customHeight="1" x14ac:dyDescent="0.25">
      <c r="A146" s="3"/>
      <c r="B146" s="139">
        <v>137</v>
      </c>
      <c r="C146" s="135"/>
      <c r="D146" s="151"/>
      <c r="E146" s="152"/>
      <c r="F146" s="153"/>
      <c r="G146" s="154"/>
      <c r="H146" s="155"/>
      <c r="I146" s="154"/>
      <c r="J146" s="155"/>
      <c r="K146" s="154"/>
      <c r="L146" s="155"/>
      <c r="M146" s="156"/>
      <c r="N146" s="150"/>
      <c r="O146" s="136" t="str">
        <f t="shared" si="6"/>
        <v/>
      </c>
      <c r="P146" s="150"/>
      <c r="Q146" s="223" t="str">
        <f t="shared" si="7"/>
        <v/>
      </c>
      <c r="R146" s="224"/>
      <c r="S146" s="224"/>
      <c r="T146" s="224" t="str">
        <f t="shared" si="8"/>
        <v/>
      </c>
      <c r="U146" s="224"/>
      <c r="V146" s="225"/>
      <c r="W146" s="150"/>
      <c r="X146" s="223" t="str">
        <f>INDEX(Data!$AF$3:$AF$502, MATCH(B146, Data!$A$3:$A$502, 0))</f>
        <v/>
      </c>
      <c r="Y146" s="224"/>
      <c r="Z146" s="225"/>
      <c r="AA146" s="150"/>
      <c r="AB146" s="223" t="str">
        <f>INDEX(Data!$AH$3:$AH$502, MATCH(B146, Data!$AB$3:$AB$502, 0))</f>
        <v/>
      </c>
      <c r="AC146" s="224"/>
      <c r="AD146" s="224"/>
      <c r="AE146" s="224"/>
      <c r="AF146" s="225"/>
      <c r="AG146" s="3"/>
    </row>
    <row r="147" spans="1:33" s="5" customFormat="1" ht="15" customHeight="1" x14ac:dyDescent="0.25">
      <c r="A147" s="3"/>
      <c r="B147" s="139">
        <v>138</v>
      </c>
      <c r="C147" s="135"/>
      <c r="D147" s="151"/>
      <c r="E147" s="152"/>
      <c r="F147" s="153"/>
      <c r="G147" s="154"/>
      <c r="H147" s="155"/>
      <c r="I147" s="154"/>
      <c r="J147" s="155"/>
      <c r="K147" s="154"/>
      <c r="L147" s="155"/>
      <c r="M147" s="156"/>
      <c r="N147" s="150"/>
      <c r="O147" s="136" t="str">
        <f t="shared" si="6"/>
        <v/>
      </c>
      <c r="P147" s="150"/>
      <c r="Q147" s="223" t="str">
        <f t="shared" si="7"/>
        <v/>
      </c>
      <c r="R147" s="224"/>
      <c r="S147" s="224"/>
      <c r="T147" s="224" t="str">
        <f t="shared" si="8"/>
        <v/>
      </c>
      <c r="U147" s="224"/>
      <c r="V147" s="225"/>
      <c r="W147" s="150"/>
      <c r="X147" s="223" t="str">
        <f>INDEX(Data!$AF$3:$AF$502, MATCH(B147, Data!$A$3:$A$502, 0))</f>
        <v/>
      </c>
      <c r="Y147" s="224"/>
      <c r="Z147" s="225"/>
      <c r="AA147" s="150"/>
      <c r="AB147" s="223" t="str">
        <f>INDEX(Data!$AH$3:$AH$502, MATCH(B147, Data!$AB$3:$AB$502, 0))</f>
        <v/>
      </c>
      <c r="AC147" s="224"/>
      <c r="AD147" s="224"/>
      <c r="AE147" s="224"/>
      <c r="AF147" s="225"/>
      <c r="AG147" s="3"/>
    </row>
    <row r="148" spans="1:33" s="5" customFormat="1" ht="15" customHeight="1" x14ac:dyDescent="0.25">
      <c r="A148" s="3"/>
      <c r="B148" s="139">
        <v>139</v>
      </c>
      <c r="C148" s="135"/>
      <c r="D148" s="151"/>
      <c r="E148" s="152"/>
      <c r="F148" s="153"/>
      <c r="G148" s="154"/>
      <c r="H148" s="155"/>
      <c r="I148" s="154"/>
      <c r="J148" s="155"/>
      <c r="K148" s="154"/>
      <c r="L148" s="155"/>
      <c r="M148" s="156"/>
      <c r="N148" s="150"/>
      <c r="O148" s="136" t="str">
        <f t="shared" si="6"/>
        <v/>
      </c>
      <c r="P148" s="150"/>
      <c r="Q148" s="223" t="str">
        <f t="shared" si="7"/>
        <v/>
      </c>
      <c r="R148" s="224"/>
      <c r="S148" s="224"/>
      <c r="T148" s="224" t="str">
        <f t="shared" si="8"/>
        <v/>
      </c>
      <c r="U148" s="224"/>
      <c r="V148" s="225"/>
      <c r="W148" s="150"/>
      <c r="X148" s="223" t="str">
        <f>INDEX(Data!$AF$3:$AF$502, MATCH(B148, Data!$A$3:$A$502, 0))</f>
        <v/>
      </c>
      <c r="Y148" s="224"/>
      <c r="Z148" s="225"/>
      <c r="AA148" s="150"/>
      <c r="AB148" s="223" t="str">
        <f>INDEX(Data!$AH$3:$AH$502, MATCH(B148, Data!$AB$3:$AB$502, 0))</f>
        <v/>
      </c>
      <c r="AC148" s="224"/>
      <c r="AD148" s="224"/>
      <c r="AE148" s="224"/>
      <c r="AF148" s="225"/>
      <c r="AG148" s="3"/>
    </row>
    <row r="149" spans="1:33" s="5" customFormat="1" ht="15" customHeight="1" x14ac:dyDescent="0.25">
      <c r="A149" s="3"/>
      <c r="B149" s="139">
        <v>140</v>
      </c>
      <c r="C149" s="135"/>
      <c r="D149" s="151"/>
      <c r="E149" s="152"/>
      <c r="F149" s="153"/>
      <c r="G149" s="154"/>
      <c r="H149" s="155"/>
      <c r="I149" s="154"/>
      <c r="J149" s="155"/>
      <c r="K149" s="154"/>
      <c r="L149" s="155"/>
      <c r="M149" s="156"/>
      <c r="N149" s="150"/>
      <c r="O149" s="136" t="str">
        <f t="shared" si="6"/>
        <v/>
      </c>
      <c r="P149" s="150"/>
      <c r="Q149" s="223" t="str">
        <f t="shared" si="7"/>
        <v/>
      </c>
      <c r="R149" s="224"/>
      <c r="S149" s="224"/>
      <c r="T149" s="224" t="str">
        <f t="shared" si="8"/>
        <v/>
      </c>
      <c r="U149" s="224"/>
      <c r="V149" s="225"/>
      <c r="W149" s="150"/>
      <c r="X149" s="223" t="str">
        <f>INDEX(Data!$AF$3:$AF$502, MATCH(B149, Data!$A$3:$A$502, 0))</f>
        <v/>
      </c>
      <c r="Y149" s="224"/>
      <c r="Z149" s="225"/>
      <c r="AA149" s="150"/>
      <c r="AB149" s="223" t="str">
        <f>INDEX(Data!$AH$3:$AH$502, MATCH(B149, Data!$AB$3:$AB$502, 0))</f>
        <v/>
      </c>
      <c r="AC149" s="224"/>
      <c r="AD149" s="224"/>
      <c r="AE149" s="224"/>
      <c r="AF149" s="225"/>
      <c r="AG149" s="3"/>
    </row>
    <row r="150" spans="1:33" s="5" customFormat="1" ht="15" customHeight="1" x14ac:dyDescent="0.25">
      <c r="A150" s="3"/>
      <c r="B150" s="139">
        <v>141</v>
      </c>
      <c r="C150" s="135"/>
      <c r="D150" s="151"/>
      <c r="E150" s="152"/>
      <c r="F150" s="153"/>
      <c r="G150" s="154"/>
      <c r="H150" s="155"/>
      <c r="I150" s="154"/>
      <c r="J150" s="155"/>
      <c r="K150" s="154"/>
      <c r="L150" s="155"/>
      <c r="M150" s="156"/>
      <c r="N150" s="150"/>
      <c r="O150" s="136" t="str">
        <f t="shared" si="6"/>
        <v/>
      </c>
      <c r="P150" s="150"/>
      <c r="Q150" s="223" t="str">
        <f t="shared" si="7"/>
        <v/>
      </c>
      <c r="R150" s="224"/>
      <c r="S150" s="224"/>
      <c r="T150" s="224" t="str">
        <f t="shared" si="8"/>
        <v/>
      </c>
      <c r="U150" s="224"/>
      <c r="V150" s="225"/>
      <c r="W150" s="150"/>
      <c r="X150" s="223" t="str">
        <f>INDEX(Data!$AF$3:$AF$502, MATCH(B150, Data!$A$3:$A$502, 0))</f>
        <v/>
      </c>
      <c r="Y150" s="224"/>
      <c r="Z150" s="225"/>
      <c r="AA150" s="150"/>
      <c r="AB150" s="223" t="str">
        <f>INDEX(Data!$AH$3:$AH$502, MATCH(B150, Data!$AB$3:$AB$502, 0))</f>
        <v/>
      </c>
      <c r="AC150" s="224"/>
      <c r="AD150" s="224"/>
      <c r="AE150" s="224"/>
      <c r="AF150" s="225"/>
      <c r="AG150" s="3"/>
    </row>
    <row r="151" spans="1:33" s="5" customFormat="1" ht="15" customHeight="1" x14ac:dyDescent="0.25">
      <c r="A151" s="3"/>
      <c r="B151" s="139">
        <v>142</v>
      </c>
      <c r="C151" s="135"/>
      <c r="D151" s="151"/>
      <c r="E151" s="152"/>
      <c r="F151" s="153"/>
      <c r="G151" s="154"/>
      <c r="H151" s="155"/>
      <c r="I151" s="154"/>
      <c r="J151" s="155"/>
      <c r="K151" s="154"/>
      <c r="L151" s="155"/>
      <c r="M151" s="156"/>
      <c r="N151" s="150"/>
      <c r="O151" s="136" t="str">
        <f t="shared" si="6"/>
        <v/>
      </c>
      <c r="P151" s="150"/>
      <c r="Q151" s="223" t="str">
        <f t="shared" si="7"/>
        <v/>
      </c>
      <c r="R151" s="224"/>
      <c r="S151" s="224"/>
      <c r="T151" s="224" t="str">
        <f t="shared" si="8"/>
        <v/>
      </c>
      <c r="U151" s="224"/>
      <c r="V151" s="225"/>
      <c r="W151" s="150"/>
      <c r="X151" s="223" t="str">
        <f>INDEX(Data!$AF$3:$AF$502, MATCH(B151, Data!$A$3:$A$502, 0))</f>
        <v/>
      </c>
      <c r="Y151" s="224"/>
      <c r="Z151" s="225"/>
      <c r="AA151" s="150"/>
      <c r="AB151" s="223" t="str">
        <f>INDEX(Data!$AH$3:$AH$502, MATCH(B151, Data!$AB$3:$AB$502, 0))</f>
        <v/>
      </c>
      <c r="AC151" s="224"/>
      <c r="AD151" s="224"/>
      <c r="AE151" s="224"/>
      <c r="AF151" s="225"/>
      <c r="AG151" s="3"/>
    </row>
    <row r="152" spans="1:33" s="5" customFormat="1" ht="15" customHeight="1" x14ac:dyDescent="0.25">
      <c r="A152" s="3"/>
      <c r="B152" s="139">
        <v>143</v>
      </c>
      <c r="C152" s="135"/>
      <c r="D152" s="151"/>
      <c r="E152" s="152"/>
      <c r="F152" s="153"/>
      <c r="G152" s="154"/>
      <c r="H152" s="155"/>
      <c r="I152" s="154"/>
      <c r="J152" s="155"/>
      <c r="K152" s="154"/>
      <c r="L152" s="155"/>
      <c r="M152" s="156"/>
      <c r="N152" s="150"/>
      <c r="O152" s="136" t="str">
        <f t="shared" si="6"/>
        <v/>
      </c>
      <c r="P152" s="150"/>
      <c r="Q152" s="223" t="str">
        <f t="shared" si="7"/>
        <v/>
      </c>
      <c r="R152" s="224"/>
      <c r="S152" s="224"/>
      <c r="T152" s="224" t="str">
        <f t="shared" si="8"/>
        <v/>
      </c>
      <c r="U152" s="224"/>
      <c r="V152" s="225"/>
      <c r="W152" s="150"/>
      <c r="X152" s="223" t="str">
        <f>INDEX(Data!$AF$3:$AF$502, MATCH(B152, Data!$A$3:$A$502, 0))</f>
        <v/>
      </c>
      <c r="Y152" s="224"/>
      <c r="Z152" s="225"/>
      <c r="AA152" s="150"/>
      <c r="AB152" s="223" t="str">
        <f>INDEX(Data!$AH$3:$AH$502, MATCH(B152, Data!$AB$3:$AB$502, 0))</f>
        <v/>
      </c>
      <c r="AC152" s="224"/>
      <c r="AD152" s="224"/>
      <c r="AE152" s="224"/>
      <c r="AF152" s="225"/>
      <c r="AG152" s="3"/>
    </row>
    <row r="153" spans="1:33" s="5" customFormat="1" ht="15" customHeight="1" x14ac:dyDescent="0.25">
      <c r="A153" s="3"/>
      <c r="B153" s="139">
        <v>144</v>
      </c>
      <c r="C153" s="135"/>
      <c r="D153" s="151"/>
      <c r="E153" s="152"/>
      <c r="F153" s="153"/>
      <c r="G153" s="154"/>
      <c r="H153" s="155"/>
      <c r="I153" s="154"/>
      <c r="J153" s="155"/>
      <c r="K153" s="154"/>
      <c r="L153" s="155"/>
      <c r="M153" s="156"/>
      <c r="N153" s="150"/>
      <c r="O153" s="136" t="str">
        <f t="shared" si="6"/>
        <v/>
      </c>
      <c r="P153" s="150"/>
      <c r="Q153" s="223" t="str">
        <f t="shared" si="7"/>
        <v/>
      </c>
      <c r="R153" s="224"/>
      <c r="S153" s="224"/>
      <c r="T153" s="224" t="str">
        <f t="shared" si="8"/>
        <v/>
      </c>
      <c r="U153" s="224"/>
      <c r="V153" s="225"/>
      <c r="W153" s="150"/>
      <c r="X153" s="223" t="str">
        <f>INDEX(Data!$AF$3:$AF$502, MATCH(B153, Data!$A$3:$A$502, 0))</f>
        <v/>
      </c>
      <c r="Y153" s="224"/>
      <c r="Z153" s="225"/>
      <c r="AA153" s="150"/>
      <c r="AB153" s="223" t="str">
        <f>INDEX(Data!$AH$3:$AH$502, MATCH(B153, Data!$AB$3:$AB$502, 0))</f>
        <v/>
      </c>
      <c r="AC153" s="224"/>
      <c r="AD153" s="224"/>
      <c r="AE153" s="224"/>
      <c r="AF153" s="225"/>
      <c r="AG153" s="3"/>
    </row>
    <row r="154" spans="1:33" s="5" customFormat="1" ht="15" customHeight="1" x14ac:dyDescent="0.25">
      <c r="A154" s="3"/>
      <c r="B154" s="139">
        <v>145</v>
      </c>
      <c r="C154" s="135"/>
      <c r="D154" s="151"/>
      <c r="E154" s="152"/>
      <c r="F154" s="153"/>
      <c r="G154" s="154"/>
      <c r="H154" s="155"/>
      <c r="I154" s="154"/>
      <c r="J154" s="155"/>
      <c r="K154" s="154"/>
      <c r="L154" s="155"/>
      <c r="M154" s="156"/>
      <c r="N154" s="150"/>
      <c r="O154" s="136" t="str">
        <f t="shared" si="6"/>
        <v/>
      </c>
      <c r="P154" s="150"/>
      <c r="Q154" s="223" t="str">
        <f t="shared" si="7"/>
        <v/>
      </c>
      <c r="R154" s="224"/>
      <c r="S154" s="224"/>
      <c r="T154" s="224" t="str">
        <f t="shared" si="8"/>
        <v/>
      </c>
      <c r="U154" s="224"/>
      <c r="V154" s="225"/>
      <c r="W154" s="150"/>
      <c r="X154" s="223" t="str">
        <f>INDEX(Data!$AF$3:$AF$502, MATCH(B154, Data!$A$3:$A$502, 0))</f>
        <v/>
      </c>
      <c r="Y154" s="224"/>
      <c r="Z154" s="225"/>
      <c r="AA154" s="150"/>
      <c r="AB154" s="223" t="str">
        <f>INDEX(Data!$AH$3:$AH$502, MATCH(B154, Data!$AB$3:$AB$502, 0))</f>
        <v/>
      </c>
      <c r="AC154" s="224"/>
      <c r="AD154" s="224"/>
      <c r="AE154" s="224"/>
      <c r="AF154" s="225"/>
      <c r="AG154" s="3"/>
    </row>
    <row r="155" spans="1:33" s="5" customFormat="1" ht="15" customHeight="1" x14ac:dyDescent="0.25">
      <c r="A155" s="3"/>
      <c r="B155" s="139">
        <v>146</v>
      </c>
      <c r="C155" s="135"/>
      <c r="D155" s="151"/>
      <c r="E155" s="152"/>
      <c r="F155" s="153"/>
      <c r="G155" s="154"/>
      <c r="H155" s="155"/>
      <c r="I155" s="154"/>
      <c r="J155" s="155"/>
      <c r="K155" s="154"/>
      <c r="L155" s="155"/>
      <c r="M155" s="156"/>
      <c r="N155" s="150"/>
      <c r="O155" s="136" t="str">
        <f t="shared" si="6"/>
        <v/>
      </c>
      <c r="P155" s="150"/>
      <c r="Q155" s="223" t="str">
        <f t="shared" si="7"/>
        <v/>
      </c>
      <c r="R155" s="224"/>
      <c r="S155" s="224"/>
      <c r="T155" s="224" t="str">
        <f t="shared" si="8"/>
        <v/>
      </c>
      <c r="U155" s="224"/>
      <c r="V155" s="225"/>
      <c r="W155" s="150"/>
      <c r="X155" s="223" t="str">
        <f>INDEX(Data!$AF$3:$AF$502, MATCH(B155, Data!$A$3:$A$502, 0))</f>
        <v/>
      </c>
      <c r="Y155" s="224"/>
      <c r="Z155" s="225"/>
      <c r="AA155" s="150"/>
      <c r="AB155" s="223" t="str">
        <f>INDEX(Data!$AH$3:$AH$502, MATCH(B155, Data!$AB$3:$AB$502, 0))</f>
        <v/>
      </c>
      <c r="AC155" s="224"/>
      <c r="AD155" s="224"/>
      <c r="AE155" s="224"/>
      <c r="AF155" s="225"/>
      <c r="AG155" s="3"/>
    </row>
    <row r="156" spans="1:33" s="5" customFormat="1" ht="15" customHeight="1" x14ac:dyDescent="0.25">
      <c r="A156" s="3"/>
      <c r="B156" s="139">
        <v>147</v>
      </c>
      <c r="C156" s="135"/>
      <c r="D156" s="151"/>
      <c r="E156" s="152"/>
      <c r="F156" s="153"/>
      <c r="G156" s="154"/>
      <c r="H156" s="155"/>
      <c r="I156" s="154"/>
      <c r="J156" s="155"/>
      <c r="K156" s="154"/>
      <c r="L156" s="155"/>
      <c r="M156" s="156"/>
      <c r="N156" s="150"/>
      <c r="O156" s="136" t="str">
        <f t="shared" si="6"/>
        <v/>
      </c>
      <c r="P156" s="150"/>
      <c r="Q156" s="223" t="str">
        <f t="shared" si="7"/>
        <v/>
      </c>
      <c r="R156" s="224"/>
      <c r="S156" s="224"/>
      <c r="T156" s="224" t="str">
        <f t="shared" si="8"/>
        <v/>
      </c>
      <c r="U156" s="224"/>
      <c r="V156" s="225"/>
      <c r="W156" s="150"/>
      <c r="X156" s="223" t="str">
        <f>INDEX(Data!$AF$3:$AF$502, MATCH(B156, Data!$A$3:$A$502, 0))</f>
        <v/>
      </c>
      <c r="Y156" s="224"/>
      <c r="Z156" s="225"/>
      <c r="AA156" s="150"/>
      <c r="AB156" s="223" t="str">
        <f>INDEX(Data!$AH$3:$AH$502, MATCH(B156, Data!$AB$3:$AB$502, 0))</f>
        <v/>
      </c>
      <c r="AC156" s="224"/>
      <c r="AD156" s="224"/>
      <c r="AE156" s="224"/>
      <c r="AF156" s="225"/>
      <c r="AG156" s="3"/>
    </row>
    <row r="157" spans="1:33" s="5" customFormat="1" ht="15" customHeight="1" x14ac:dyDescent="0.25">
      <c r="A157" s="3"/>
      <c r="B157" s="139">
        <v>148</v>
      </c>
      <c r="C157" s="135"/>
      <c r="D157" s="151"/>
      <c r="E157" s="152"/>
      <c r="F157" s="153"/>
      <c r="G157" s="154"/>
      <c r="H157" s="155"/>
      <c r="I157" s="154"/>
      <c r="J157" s="155"/>
      <c r="K157" s="154"/>
      <c r="L157" s="155"/>
      <c r="M157" s="156"/>
      <c r="N157" s="150"/>
      <c r="O157" s="136" t="str">
        <f t="shared" si="6"/>
        <v/>
      </c>
      <c r="P157" s="150"/>
      <c r="Q157" s="223" t="str">
        <f t="shared" si="7"/>
        <v/>
      </c>
      <c r="R157" s="224"/>
      <c r="S157" s="224"/>
      <c r="T157" s="224" t="str">
        <f t="shared" si="8"/>
        <v/>
      </c>
      <c r="U157" s="224"/>
      <c r="V157" s="225"/>
      <c r="W157" s="150"/>
      <c r="X157" s="223" t="str">
        <f>INDEX(Data!$AF$3:$AF$502, MATCH(B157, Data!$A$3:$A$502, 0))</f>
        <v/>
      </c>
      <c r="Y157" s="224"/>
      <c r="Z157" s="225"/>
      <c r="AA157" s="150"/>
      <c r="AB157" s="223" t="str">
        <f>INDEX(Data!$AH$3:$AH$502, MATCH(B157, Data!$AB$3:$AB$502, 0))</f>
        <v/>
      </c>
      <c r="AC157" s="224"/>
      <c r="AD157" s="224"/>
      <c r="AE157" s="224"/>
      <c r="AF157" s="225"/>
      <c r="AG157" s="3"/>
    </row>
    <row r="158" spans="1:33" s="5" customFormat="1" ht="15" customHeight="1" x14ac:dyDescent="0.25">
      <c r="A158" s="3"/>
      <c r="B158" s="139">
        <v>149</v>
      </c>
      <c r="C158" s="135"/>
      <c r="D158" s="151"/>
      <c r="E158" s="152"/>
      <c r="F158" s="153"/>
      <c r="G158" s="154"/>
      <c r="H158" s="155"/>
      <c r="I158" s="154"/>
      <c r="J158" s="155"/>
      <c r="K158" s="154"/>
      <c r="L158" s="155"/>
      <c r="M158" s="156"/>
      <c r="N158" s="150"/>
      <c r="O158" s="136" t="str">
        <f t="shared" si="6"/>
        <v/>
      </c>
      <c r="P158" s="150"/>
      <c r="Q158" s="223" t="str">
        <f t="shared" si="7"/>
        <v/>
      </c>
      <c r="R158" s="224"/>
      <c r="S158" s="224"/>
      <c r="T158" s="224" t="str">
        <f t="shared" si="8"/>
        <v/>
      </c>
      <c r="U158" s="224"/>
      <c r="V158" s="225"/>
      <c r="W158" s="150"/>
      <c r="X158" s="223" t="str">
        <f>INDEX(Data!$AF$3:$AF$502, MATCH(B158, Data!$A$3:$A$502, 0))</f>
        <v/>
      </c>
      <c r="Y158" s="224"/>
      <c r="Z158" s="225"/>
      <c r="AA158" s="150"/>
      <c r="AB158" s="223" t="str">
        <f>INDEX(Data!$AH$3:$AH$502, MATCH(B158, Data!$AB$3:$AB$502, 0))</f>
        <v/>
      </c>
      <c r="AC158" s="224"/>
      <c r="AD158" s="224"/>
      <c r="AE158" s="224"/>
      <c r="AF158" s="225"/>
      <c r="AG158" s="3"/>
    </row>
    <row r="159" spans="1:33" s="5" customFormat="1" ht="15" customHeight="1" x14ac:dyDescent="0.25">
      <c r="A159" s="3"/>
      <c r="B159" s="139">
        <v>150</v>
      </c>
      <c r="C159" s="135"/>
      <c r="D159" s="151"/>
      <c r="E159" s="152"/>
      <c r="F159" s="153"/>
      <c r="G159" s="154"/>
      <c r="H159" s="155"/>
      <c r="I159" s="154"/>
      <c r="J159" s="155"/>
      <c r="K159" s="154"/>
      <c r="L159" s="155"/>
      <c r="M159" s="156"/>
      <c r="N159" s="150"/>
      <c r="O159" s="136" t="str">
        <f t="shared" si="6"/>
        <v/>
      </c>
      <c r="P159" s="150"/>
      <c r="Q159" s="223" t="str">
        <f t="shared" si="7"/>
        <v/>
      </c>
      <c r="R159" s="224"/>
      <c r="S159" s="224"/>
      <c r="T159" s="224" t="str">
        <f t="shared" si="8"/>
        <v/>
      </c>
      <c r="U159" s="224"/>
      <c r="V159" s="225"/>
      <c r="W159" s="150"/>
      <c r="X159" s="223" t="str">
        <f>INDEX(Data!$AF$3:$AF$502, MATCH(B159, Data!$A$3:$A$502, 0))</f>
        <v/>
      </c>
      <c r="Y159" s="224"/>
      <c r="Z159" s="225"/>
      <c r="AA159" s="150"/>
      <c r="AB159" s="223" t="str">
        <f>INDEX(Data!$AH$3:$AH$502, MATCH(B159, Data!$AB$3:$AB$502, 0))</f>
        <v/>
      </c>
      <c r="AC159" s="224"/>
      <c r="AD159" s="224"/>
      <c r="AE159" s="224"/>
      <c r="AF159" s="225"/>
      <c r="AG159" s="3"/>
    </row>
    <row r="160" spans="1:33" s="5" customFormat="1" ht="15" customHeight="1" x14ac:dyDescent="0.25">
      <c r="A160" s="3"/>
      <c r="B160" s="139">
        <v>151</v>
      </c>
      <c r="C160" s="135"/>
      <c r="D160" s="151"/>
      <c r="E160" s="152"/>
      <c r="F160" s="153"/>
      <c r="G160" s="154"/>
      <c r="H160" s="155"/>
      <c r="I160" s="154"/>
      <c r="J160" s="155"/>
      <c r="K160" s="154"/>
      <c r="L160" s="155"/>
      <c r="M160" s="156"/>
      <c r="N160" s="150"/>
      <c r="O160" s="136" t="str">
        <f t="shared" si="6"/>
        <v/>
      </c>
      <c r="P160" s="150"/>
      <c r="Q160" s="223" t="str">
        <f t="shared" si="7"/>
        <v/>
      </c>
      <c r="R160" s="224"/>
      <c r="S160" s="224"/>
      <c r="T160" s="224" t="str">
        <f t="shared" si="8"/>
        <v/>
      </c>
      <c r="U160" s="224"/>
      <c r="V160" s="225"/>
      <c r="W160" s="150"/>
      <c r="X160" s="223" t="str">
        <f>INDEX(Data!$AF$3:$AF$502, MATCH(B160, Data!$A$3:$A$502, 0))</f>
        <v/>
      </c>
      <c r="Y160" s="224"/>
      <c r="Z160" s="225"/>
      <c r="AA160" s="150"/>
      <c r="AB160" s="223" t="str">
        <f>INDEX(Data!$AH$3:$AH$502, MATCH(B160, Data!$AB$3:$AB$502, 0))</f>
        <v/>
      </c>
      <c r="AC160" s="224"/>
      <c r="AD160" s="224"/>
      <c r="AE160" s="224"/>
      <c r="AF160" s="225"/>
      <c r="AG160" s="3"/>
    </row>
    <row r="161" spans="1:33" s="5" customFormat="1" ht="15" customHeight="1" x14ac:dyDescent="0.25">
      <c r="A161" s="3"/>
      <c r="B161" s="139">
        <v>152</v>
      </c>
      <c r="C161" s="135"/>
      <c r="D161" s="151"/>
      <c r="E161" s="152"/>
      <c r="F161" s="153"/>
      <c r="G161" s="154"/>
      <c r="H161" s="155"/>
      <c r="I161" s="154"/>
      <c r="J161" s="155"/>
      <c r="K161" s="154"/>
      <c r="L161" s="155"/>
      <c r="M161" s="156"/>
      <c r="N161" s="150"/>
      <c r="O161" s="136" t="str">
        <f t="shared" si="6"/>
        <v/>
      </c>
      <c r="P161" s="150"/>
      <c r="Q161" s="223" t="str">
        <f t="shared" si="7"/>
        <v/>
      </c>
      <c r="R161" s="224"/>
      <c r="S161" s="224"/>
      <c r="T161" s="224" t="str">
        <f t="shared" si="8"/>
        <v/>
      </c>
      <c r="U161" s="224"/>
      <c r="V161" s="225"/>
      <c r="W161" s="150"/>
      <c r="X161" s="223" t="str">
        <f>INDEX(Data!$AF$3:$AF$502, MATCH(B161, Data!$A$3:$A$502, 0))</f>
        <v/>
      </c>
      <c r="Y161" s="224"/>
      <c r="Z161" s="225"/>
      <c r="AA161" s="150"/>
      <c r="AB161" s="223" t="str">
        <f>INDEX(Data!$AH$3:$AH$502, MATCH(B161, Data!$AB$3:$AB$502, 0))</f>
        <v/>
      </c>
      <c r="AC161" s="224"/>
      <c r="AD161" s="224"/>
      <c r="AE161" s="224"/>
      <c r="AF161" s="225"/>
      <c r="AG161" s="3"/>
    </row>
    <row r="162" spans="1:33" s="5" customFormat="1" ht="15" customHeight="1" x14ac:dyDescent="0.25">
      <c r="A162" s="3"/>
      <c r="B162" s="139">
        <v>153</v>
      </c>
      <c r="C162" s="135"/>
      <c r="D162" s="151"/>
      <c r="E162" s="152"/>
      <c r="F162" s="153"/>
      <c r="G162" s="154"/>
      <c r="H162" s="155"/>
      <c r="I162" s="154"/>
      <c r="J162" s="155"/>
      <c r="K162" s="154"/>
      <c r="L162" s="155"/>
      <c r="M162" s="156"/>
      <c r="N162" s="150"/>
      <c r="O162" s="136" t="str">
        <f t="shared" si="6"/>
        <v/>
      </c>
      <c r="P162" s="150"/>
      <c r="Q162" s="223" t="str">
        <f t="shared" si="7"/>
        <v/>
      </c>
      <c r="R162" s="224"/>
      <c r="S162" s="224"/>
      <c r="T162" s="224" t="str">
        <f t="shared" si="8"/>
        <v/>
      </c>
      <c r="U162" s="224"/>
      <c r="V162" s="225"/>
      <c r="W162" s="150"/>
      <c r="X162" s="223" t="str">
        <f>INDEX(Data!$AF$3:$AF$502, MATCH(B162, Data!$A$3:$A$502, 0))</f>
        <v/>
      </c>
      <c r="Y162" s="224"/>
      <c r="Z162" s="225"/>
      <c r="AA162" s="150"/>
      <c r="AB162" s="223" t="str">
        <f>INDEX(Data!$AH$3:$AH$502, MATCH(B162, Data!$AB$3:$AB$502, 0))</f>
        <v/>
      </c>
      <c r="AC162" s="224"/>
      <c r="AD162" s="224"/>
      <c r="AE162" s="224"/>
      <c r="AF162" s="225"/>
      <c r="AG162" s="3"/>
    </row>
    <row r="163" spans="1:33" s="5" customFormat="1" ht="15" customHeight="1" x14ac:dyDescent="0.25">
      <c r="A163" s="3"/>
      <c r="B163" s="139">
        <v>154</v>
      </c>
      <c r="C163" s="135"/>
      <c r="D163" s="151"/>
      <c r="E163" s="152"/>
      <c r="F163" s="153"/>
      <c r="G163" s="154"/>
      <c r="H163" s="155"/>
      <c r="I163" s="154"/>
      <c r="J163" s="155"/>
      <c r="K163" s="154"/>
      <c r="L163" s="155"/>
      <c r="M163" s="156"/>
      <c r="N163" s="150"/>
      <c r="O163" s="136" t="str">
        <f t="shared" si="6"/>
        <v/>
      </c>
      <c r="P163" s="150"/>
      <c r="Q163" s="223" t="str">
        <f t="shared" si="7"/>
        <v/>
      </c>
      <c r="R163" s="224"/>
      <c r="S163" s="224"/>
      <c r="T163" s="224" t="str">
        <f t="shared" si="8"/>
        <v/>
      </c>
      <c r="U163" s="224"/>
      <c r="V163" s="225"/>
      <c r="W163" s="150"/>
      <c r="X163" s="223" t="str">
        <f>INDEX(Data!$AF$3:$AF$502, MATCH(B163, Data!$A$3:$A$502, 0))</f>
        <v/>
      </c>
      <c r="Y163" s="224"/>
      <c r="Z163" s="225"/>
      <c r="AA163" s="150"/>
      <c r="AB163" s="223" t="str">
        <f>INDEX(Data!$AH$3:$AH$502, MATCH(B163, Data!$AB$3:$AB$502, 0))</f>
        <v/>
      </c>
      <c r="AC163" s="224"/>
      <c r="AD163" s="224"/>
      <c r="AE163" s="224"/>
      <c r="AF163" s="225"/>
      <c r="AG163" s="3"/>
    </row>
    <row r="164" spans="1:33" s="5" customFormat="1" ht="15" customHeight="1" x14ac:dyDescent="0.25">
      <c r="A164" s="3"/>
      <c r="B164" s="139">
        <v>155</v>
      </c>
      <c r="C164" s="135"/>
      <c r="D164" s="151"/>
      <c r="E164" s="152"/>
      <c r="F164" s="153"/>
      <c r="G164" s="154"/>
      <c r="H164" s="155"/>
      <c r="I164" s="154"/>
      <c r="J164" s="155"/>
      <c r="K164" s="154"/>
      <c r="L164" s="155"/>
      <c r="M164" s="156"/>
      <c r="N164" s="150"/>
      <c r="O164" s="136" t="str">
        <f t="shared" si="6"/>
        <v/>
      </c>
      <c r="P164" s="150"/>
      <c r="Q164" s="223" t="str">
        <f t="shared" si="7"/>
        <v/>
      </c>
      <c r="R164" s="224"/>
      <c r="S164" s="224"/>
      <c r="T164" s="224" t="str">
        <f t="shared" si="8"/>
        <v/>
      </c>
      <c r="U164" s="224"/>
      <c r="V164" s="225"/>
      <c r="W164" s="150"/>
      <c r="X164" s="223" t="str">
        <f>INDEX(Data!$AF$3:$AF$502, MATCH(B164, Data!$A$3:$A$502, 0))</f>
        <v/>
      </c>
      <c r="Y164" s="224"/>
      <c r="Z164" s="225"/>
      <c r="AA164" s="150"/>
      <c r="AB164" s="223" t="str">
        <f>INDEX(Data!$AH$3:$AH$502, MATCH(B164, Data!$AB$3:$AB$502, 0))</f>
        <v/>
      </c>
      <c r="AC164" s="224"/>
      <c r="AD164" s="224"/>
      <c r="AE164" s="224"/>
      <c r="AF164" s="225"/>
      <c r="AG164" s="3"/>
    </row>
    <row r="165" spans="1:33" s="5" customFormat="1" ht="15" customHeight="1" x14ac:dyDescent="0.25">
      <c r="A165" s="3"/>
      <c r="B165" s="139">
        <v>156</v>
      </c>
      <c r="C165" s="135"/>
      <c r="D165" s="151"/>
      <c r="E165" s="152"/>
      <c r="F165" s="153"/>
      <c r="G165" s="154"/>
      <c r="H165" s="155"/>
      <c r="I165" s="154"/>
      <c r="J165" s="155"/>
      <c r="K165" s="154"/>
      <c r="L165" s="155"/>
      <c r="M165" s="156"/>
      <c r="N165" s="150"/>
      <c r="O165" s="136" t="str">
        <f t="shared" si="6"/>
        <v/>
      </c>
      <c r="P165" s="150"/>
      <c r="Q165" s="223" t="str">
        <f t="shared" si="7"/>
        <v/>
      </c>
      <c r="R165" s="224"/>
      <c r="S165" s="224"/>
      <c r="T165" s="224" t="str">
        <f t="shared" si="8"/>
        <v/>
      </c>
      <c r="U165" s="224"/>
      <c r="V165" s="225"/>
      <c r="W165" s="150"/>
      <c r="X165" s="223" t="str">
        <f>INDEX(Data!$AF$3:$AF$502, MATCH(B165, Data!$A$3:$A$502, 0))</f>
        <v/>
      </c>
      <c r="Y165" s="224"/>
      <c r="Z165" s="225"/>
      <c r="AA165" s="150"/>
      <c r="AB165" s="223" t="str">
        <f>INDEX(Data!$AH$3:$AH$502, MATCH(B165, Data!$AB$3:$AB$502, 0))</f>
        <v/>
      </c>
      <c r="AC165" s="224"/>
      <c r="AD165" s="224"/>
      <c r="AE165" s="224"/>
      <c r="AF165" s="225"/>
      <c r="AG165" s="3"/>
    </row>
    <row r="166" spans="1:33" s="5" customFormat="1" ht="15" customHeight="1" x14ac:dyDescent="0.25">
      <c r="A166" s="3"/>
      <c r="B166" s="139">
        <v>157</v>
      </c>
      <c r="C166" s="135"/>
      <c r="D166" s="151"/>
      <c r="E166" s="152"/>
      <c r="F166" s="153"/>
      <c r="G166" s="154"/>
      <c r="H166" s="155"/>
      <c r="I166" s="154"/>
      <c r="J166" s="155"/>
      <c r="K166" s="154"/>
      <c r="L166" s="155"/>
      <c r="M166" s="156"/>
      <c r="N166" s="150"/>
      <c r="O166" s="136" t="str">
        <f t="shared" si="6"/>
        <v/>
      </c>
      <c r="P166" s="150"/>
      <c r="Q166" s="223" t="str">
        <f t="shared" si="7"/>
        <v/>
      </c>
      <c r="R166" s="224"/>
      <c r="S166" s="224"/>
      <c r="T166" s="224" t="str">
        <f t="shared" si="8"/>
        <v/>
      </c>
      <c r="U166" s="224"/>
      <c r="V166" s="225"/>
      <c r="W166" s="150"/>
      <c r="X166" s="223" t="str">
        <f>INDEX(Data!$AF$3:$AF$502, MATCH(B166, Data!$A$3:$A$502, 0))</f>
        <v/>
      </c>
      <c r="Y166" s="224"/>
      <c r="Z166" s="225"/>
      <c r="AA166" s="150"/>
      <c r="AB166" s="223" t="str">
        <f>INDEX(Data!$AH$3:$AH$502, MATCH(B166, Data!$AB$3:$AB$502, 0))</f>
        <v/>
      </c>
      <c r="AC166" s="224"/>
      <c r="AD166" s="224"/>
      <c r="AE166" s="224"/>
      <c r="AF166" s="225"/>
      <c r="AG166" s="3"/>
    </row>
    <row r="167" spans="1:33" s="5" customFormat="1" ht="15" customHeight="1" x14ac:dyDescent="0.25">
      <c r="A167" s="3"/>
      <c r="B167" s="139">
        <v>158</v>
      </c>
      <c r="C167" s="135"/>
      <c r="D167" s="151"/>
      <c r="E167" s="152"/>
      <c r="F167" s="153"/>
      <c r="G167" s="154"/>
      <c r="H167" s="155"/>
      <c r="I167" s="154"/>
      <c r="J167" s="155"/>
      <c r="K167" s="154"/>
      <c r="L167" s="155"/>
      <c r="M167" s="156"/>
      <c r="N167" s="150"/>
      <c r="O167" s="136" t="str">
        <f t="shared" si="6"/>
        <v/>
      </c>
      <c r="P167" s="150"/>
      <c r="Q167" s="223" t="str">
        <f t="shared" si="7"/>
        <v/>
      </c>
      <c r="R167" s="224"/>
      <c r="S167" s="224"/>
      <c r="T167" s="224" t="str">
        <f t="shared" si="8"/>
        <v/>
      </c>
      <c r="U167" s="224"/>
      <c r="V167" s="225"/>
      <c r="W167" s="150"/>
      <c r="X167" s="223" t="str">
        <f>INDEX(Data!$AF$3:$AF$502, MATCH(B167, Data!$A$3:$A$502, 0))</f>
        <v/>
      </c>
      <c r="Y167" s="224"/>
      <c r="Z167" s="225"/>
      <c r="AA167" s="150"/>
      <c r="AB167" s="223" t="str">
        <f>INDEX(Data!$AH$3:$AH$502, MATCH(B167, Data!$AB$3:$AB$502, 0))</f>
        <v/>
      </c>
      <c r="AC167" s="224"/>
      <c r="AD167" s="224"/>
      <c r="AE167" s="224"/>
      <c r="AF167" s="225"/>
      <c r="AG167" s="3"/>
    </row>
    <row r="168" spans="1:33" s="5" customFormat="1" ht="15" customHeight="1" x14ac:dyDescent="0.25">
      <c r="A168" s="3"/>
      <c r="B168" s="139">
        <v>159</v>
      </c>
      <c r="C168" s="135"/>
      <c r="D168" s="151"/>
      <c r="E168" s="152"/>
      <c r="F168" s="153"/>
      <c r="G168" s="154"/>
      <c r="H168" s="155"/>
      <c r="I168" s="154"/>
      <c r="J168" s="155"/>
      <c r="K168" s="154"/>
      <c r="L168" s="155"/>
      <c r="M168" s="156"/>
      <c r="N168" s="150"/>
      <c r="O168" s="136" t="str">
        <f t="shared" si="6"/>
        <v/>
      </c>
      <c r="P168" s="150"/>
      <c r="Q168" s="223" t="str">
        <f t="shared" si="7"/>
        <v/>
      </c>
      <c r="R168" s="224"/>
      <c r="S168" s="224"/>
      <c r="T168" s="224" t="str">
        <f t="shared" si="8"/>
        <v/>
      </c>
      <c r="U168" s="224"/>
      <c r="V168" s="225"/>
      <c r="W168" s="150"/>
      <c r="X168" s="223" t="str">
        <f>INDEX(Data!$AF$3:$AF$502, MATCH(B168, Data!$A$3:$A$502, 0))</f>
        <v/>
      </c>
      <c r="Y168" s="224"/>
      <c r="Z168" s="225"/>
      <c r="AA168" s="150"/>
      <c r="AB168" s="223" t="str">
        <f>INDEX(Data!$AH$3:$AH$502, MATCH(B168, Data!$AB$3:$AB$502, 0))</f>
        <v/>
      </c>
      <c r="AC168" s="224"/>
      <c r="AD168" s="224"/>
      <c r="AE168" s="224"/>
      <c r="AF168" s="225"/>
      <c r="AG168" s="3"/>
    </row>
    <row r="169" spans="1:33" s="5" customFormat="1" ht="15" customHeight="1" x14ac:dyDescent="0.25">
      <c r="A169" s="3"/>
      <c r="B169" s="139">
        <v>160</v>
      </c>
      <c r="C169" s="135"/>
      <c r="D169" s="151"/>
      <c r="E169" s="152"/>
      <c r="F169" s="153"/>
      <c r="G169" s="154"/>
      <c r="H169" s="155"/>
      <c r="I169" s="154"/>
      <c r="J169" s="155"/>
      <c r="K169" s="154"/>
      <c r="L169" s="155"/>
      <c r="M169" s="156"/>
      <c r="N169" s="150"/>
      <c r="O169" s="136" t="str">
        <f t="shared" si="6"/>
        <v/>
      </c>
      <c r="P169" s="150"/>
      <c r="Q169" s="223" t="str">
        <f t="shared" si="7"/>
        <v/>
      </c>
      <c r="R169" s="224"/>
      <c r="S169" s="224"/>
      <c r="T169" s="224" t="str">
        <f t="shared" si="8"/>
        <v/>
      </c>
      <c r="U169" s="224"/>
      <c r="V169" s="225"/>
      <c r="W169" s="150"/>
      <c r="X169" s="223" t="str">
        <f>INDEX(Data!$AF$3:$AF$502, MATCH(B169, Data!$A$3:$A$502, 0))</f>
        <v/>
      </c>
      <c r="Y169" s="224"/>
      <c r="Z169" s="225"/>
      <c r="AA169" s="150"/>
      <c r="AB169" s="223" t="str">
        <f>INDEX(Data!$AH$3:$AH$502, MATCH(B169, Data!$AB$3:$AB$502, 0))</f>
        <v/>
      </c>
      <c r="AC169" s="224"/>
      <c r="AD169" s="224"/>
      <c r="AE169" s="224"/>
      <c r="AF169" s="225"/>
      <c r="AG169" s="3"/>
    </row>
    <row r="170" spans="1:33" s="5" customFormat="1" ht="15" customHeight="1" x14ac:dyDescent="0.25">
      <c r="A170" s="3"/>
      <c r="B170" s="139">
        <v>161</v>
      </c>
      <c r="C170" s="135"/>
      <c r="D170" s="151"/>
      <c r="E170" s="152"/>
      <c r="F170" s="153"/>
      <c r="G170" s="154"/>
      <c r="H170" s="155"/>
      <c r="I170" s="154"/>
      <c r="J170" s="155"/>
      <c r="K170" s="154"/>
      <c r="L170" s="155"/>
      <c r="M170" s="156"/>
      <c r="N170" s="150"/>
      <c r="O170" s="136" t="str">
        <f t="shared" si="6"/>
        <v/>
      </c>
      <c r="P170" s="150"/>
      <c r="Q170" s="223" t="str">
        <f t="shared" si="7"/>
        <v/>
      </c>
      <c r="R170" s="224"/>
      <c r="S170" s="224"/>
      <c r="T170" s="224" t="str">
        <f t="shared" si="8"/>
        <v/>
      </c>
      <c r="U170" s="224"/>
      <c r="V170" s="225"/>
      <c r="W170" s="150"/>
      <c r="X170" s="223" t="str">
        <f>INDEX(Data!$AF$3:$AF$502, MATCH(B170, Data!$A$3:$A$502, 0))</f>
        <v/>
      </c>
      <c r="Y170" s="224"/>
      <c r="Z170" s="225"/>
      <c r="AA170" s="150"/>
      <c r="AB170" s="223" t="str">
        <f>INDEX(Data!$AH$3:$AH$502, MATCH(B170, Data!$AB$3:$AB$502, 0))</f>
        <v/>
      </c>
      <c r="AC170" s="224"/>
      <c r="AD170" s="224"/>
      <c r="AE170" s="224"/>
      <c r="AF170" s="225"/>
      <c r="AG170" s="3"/>
    </row>
    <row r="171" spans="1:33" s="5" customFormat="1" ht="15" customHeight="1" x14ac:dyDescent="0.25">
      <c r="A171" s="3"/>
      <c r="B171" s="139">
        <v>162</v>
      </c>
      <c r="C171" s="135"/>
      <c r="D171" s="151"/>
      <c r="E171" s="152"/>
      <c r="F171" s="153"/>
      <c r="G171" s="154"/>
      <c r="H171" s="155"/>
      <c r="I171" s="154"/>
      <c r="J171" s="155"/>
      <c r="K171" s="154"/>
      <c r="L171" s="155"/>
      <c r="M171" s="156"/>
      <c r="N171" s="150"/>
      <c r="O171" s="136" t="str">
        <f t="shared" si="6"/>
        <v/>
      </c>
      <c r="P171" s="150"/>
      <c r="Q171" s="223" t="str">
        <f t="shared" si="7"/>
        <v/>
      </c>
      <c r="R171" s="224"/>
      <c r="S171" s="224"/>
      <c r="T171" s="224" t="str">
        <f t="shared" si="8"/>
        <v/>
      </c>
      <c r="U171" s="224"/>
      <c r="V171" s="225"/>
      <c r="W171" s="150"/>
      <c r="X171" s="223" t="str">
        <f>INDEX(Data!$AF$3:$AF$502, MATCH(B171, Data!$A$3:$A$502, 0))</f>
        <v/>
      </c>
      <c r="Y171" s="224"/>
      <c r="Z171" s="225"/>
      <c r="AA171" s="150"/>
      <c r="AB171" s="223" t="str">
        <f>INDEX(Data!$AH$3:$AH$502, MATCH(B171, Data!$AB$3:$AB$502, 0))</f>
        <v/>
      </c>
      <c r="AC171" s="224"/>
      <c r="AD171" s="224"/>
      <c r="AE171" s="224"/>
      <c r="AF171" s="225"/>
      <c r="AG171" s="3"/>
    </row>
    <row r="172" spans="1:33" s="5" customFormat="1" ht="15" customHeight="1" x14ac:dyDescent="0.25">
      <c r="A172" s="3"/>
      <c r="B172" s="139">
        <v>163</v>
      </c>
      <c r="C172" s="135"/>
      <c r="D172" s="151"/>
      <c r="E172" s="152"/>
      <c r="F172" s="153"/>
      <c r="G172" s="154"/>
      <c r="H172" s="155"/>
      <c r="I172" s="154"/>
      <c r="J172" s="155"/>
      <c r="K172" s="154"/>
      <c r="L172" s="155"/>
      <c r="M172" s="156"/>
      <c r="N172" s="150"/>
      <c r="O172" s="136" t="str">
        <f t="shared" si="6"/>
        <v/>
      </c>
      <c r="P172" s="150"/>
      <c r="Q172" s="223" t="str">
        <f t="shared" si="7"/>
        <v/>
      </c>
      <c r="R172" s="224"/>
      <c r="S172" s="224"/>
      <c r="T172" s="224" t="str">
        <f t="shared" si="8"/>
        <v/>
      </c>
      <c r="U172" s="224"/>
      <c r="V172" s="225"/>
      <c r="W172" s="150"/>
      <c r="X172" s="223" t="str">
        <f>INDEX(Data!$AF$3:$AF$502, MATCH(B172, Data!$A$3:$A$502, 0))</f>
        <v/>
      </c>
      <c r="Y172" s="224"/>
      <c r="Z172" s="225"/>
      <c r="AA172" s="150"/>
      <c r="AB172" s="223" t="str">
        <f>INDEX(Data!$AH$3:$AH$502, MATCH(B172, Data!$AB$3:$AB$502, 0))</f>
        <v/>
      </c>
      <c r="AC172" s="224"/>
      <c r="AD172" s="224"/>
      <c r="AE172" s="224"/>
      <c r="AF172" s="225"/>
      <c r="AG172" s="3"/>
    </row>
    <row r="173" spans="1:33" s="5" customFormat="1" ht="15" customHeight="1" x14ac:dyDescent="0.25">
      <c r="A173" s="3"/>
      <c r="B173" s="139">
        <v>164</v>
      </c>
      <c r="C173" s="135"/>
      <c r="D173" s="151"/>
      <c r="E173" s="152"/>
      <c r="F173" s="153"/>
      <c r="G173" s="154"/>
      <c r="H173" s="155"/>
      <c r="I173" s="154"/>
      <c r="J173" s="155"/>
      <c r="K173" s="154"/>
      <c r="L173" s="155"/>
      <c r="M173" s="156"/>
      <c r="N173" s="150"/>
      <c r="O173" s="136" t="str">
        <f t="shared" si="6"/>
        <v/>
      </c>
      <c r="P173" s="150"/>
      <c r="Q173" s="223" t="str">
        <f t="shared" si="7"/>
        <v/>
      </c>
      <c r="R173" s="224"/>
      <c r="S173" s="224"/>
      <c r="T173" s="224" t="str">
        <f t="shared" si="8"/>
        <v/>
      </c>
      <c r="U173" s="224"/>
      <c r="V173" s="225"/>
      <c r="W173" s="150"/>
      <c r="X173" s="223" t="str">
        <f>INDEX(Data!$AF$3:$AF$502, MATCH(B173, Data!$A$3:$A$502, 0))</f>
        <v/>
      </c>
      <c r="Y173" s="224"/>
      <c r="Z173" s="225"/>
      <c r="AA173" s="150"/>
      <c r="AB173" s="223" t="str">
        <f>INDEX(Data!$AH$3:$AH$502, MATCH(B173, Data!$AB$3:$AB$502, 0))</f>
        <v/>
      </c>
      <c r="AC173" s="224"/>
      <c r="AD173" s="224"/>
      <c r="AE173" s="224"/>
      <c r="AF173" s="225"/>
      <c r="AG173" s="3"/>
    </row>
    <row r="174" spans="1:33" s="5" customFormat="1" ht="15" customHeight="1" x14ac:dyDescent="0.25">
      <c r="A174" s="3"/>
      <c r="B174" s="139">
        <v>165</v>
      </c>
      <c r="C174" s="135"/>
      <c r="D174" s="151"/>
      <c r="E174" s="152"/>
      <c r="F174" s="153"/>
      <c r="G174" s="154"/>
      <c r="H174" s="155"/>
      <c r="I174" s="154"/>
      <c r="J174" s="155"/>
      <c r="K174" s="154"/>
      <c r="L174" s="155"/>
      <c r="M174" s="156"/>
      <c r="N174" s="150"/>
      <c r="O174" s="136" t="str">
        <f t="shared" si="6"/>
        <v/>
      </c>
      <c r="P174" s="150"/>
      <c r="Q174" s="223" t="str">
        <f t="shared" si="7"/>
        <v/>
      </c>
      <c r="R174" s="224"/>
      <c r="S174" s="224"/>
      <c r="T174" s="224" t="str">
        <f t="shared" si="8"/>
        <v/>
      </c>
      <c r="U174" s="224"/>
      <c r="V174" s="225"/>
      <c r="W174" s="150"/>
      <c r="X174" s="223" t="str">
        <f>INDEX(Data!$AF$3:$AF$502, MATCH(B174, Data!$A$3:$A$502, 0))</f>
        <v/>
      </c>
      <c r="Y174" s="224"/>
      <c r="Z174" s="225"/>
      <c r="AA174" s="150"/>
      <c r="AB174" s="223" t="str">
        <f>INDEX(Data!$AH$3:$AH$502, MATCH(B174, Data!$AB$3:$AB$502, 0))</f>
        <v/>
      </c>
      <c r="AC174" s="224"/>
      <c r="AD174" s="224"/>
      <c r="AE174" s="224"/>
      <c r="AF174" s="225"/>
      <c r="AG174" s="3"/>
    </row>
    <row r="175" spans="1:33" s="5" customFormat="1" ht="15" customHeight="1" x14ac:dyDescent="0.25">
      <c r="A175" s="3"/>
      <c r="B175" s="139">
        <v>166</v>
      </c>
      <c r="C175" s="135"/>
      <c r="D175" s="151"/>
      <c r="E175" s="152"/>
      <c r="F175" s="153"/>
      <c r="G175" s="154"/>
      <c r="H175" s="155"/>
      <c r="I175" s="154"/>
      <c r="J175" s="155"/>
      <c r="K175" s="154"/>
      <c r="L175" s="155"/>
      <c r="M175" s="156"/>
      <c r="N175" s="150"/>
      <c r="O175" s="136" t="str">
        <f t="shared" si="6"/>
        <v/>
      </c>
      <c r="P175" s="150"/>
      <c r="Q175" s="223" t="str">
        <f t="shared" si="7"/>
        <v/>
      </c>
      <c r="R175" s="224"/>
      <c r="S175" s="224"/>
      <c r="T175" s="224" t="str">
        <f t="shared" si="8"/>
        <v/>
      </c>
      <c r="U175" s="224"/>
      <c r="V175" s="225"/>
      <c r="W175" s="150"/>
      <c r="X175" s="223" t="str">
        <f>INDEX(Data!$AF$3:$AF$502, MATCH(B175, Data!$A$3:$A$502, 0))</f>
        <v/>
      </c>
      <c r="Y175" s="224"/>
      <c r="Z175" s="225"/>
      <c r="AA175" s="150"/>
      <c r="AB175" s="223" t="str">
        <f>INDEX(Data!$AH$3:$AH$502, MATCH(B175, Data!$AB$3:$AB$502, 0))</f>
        <v/>
      </c>
      <c r="AC175" s="224"/>
      <c r="AD175" s="224"/>
      <c r="AE175" s="224"/>
      <c r="AF175" s="225"/>
      <c r="AG175" s="3"/>
    </row>
    <row r="176" spans="1:33" s="5" customFormat="1" ht="15" customHeight="1" x14ac:dyDescent="0.25">
      <c r="A176" s="3"/>
      <c r="B176" s="139">
        <v>167</v>
      </c>
      <c r="C176" s="135"/>
      <c r="D176" s="151"/>
      <c r="E176" s="152"/>
      <c r="F176" s="153"/>
      <c r="G176" s="154"/>
      <c r="H176" s="155"/>
      <c r="I176" s="154"/>
      <c r="J176" s="155"/>
      <c r="K176" s="154"/>
      <c r="L176" s="155"/>
      <c r="M176" s="156"/>
      <c r="N176" s="150"/>
      <c r="O176" s="136" t="str">
        <f t="shared" si="6"/>
        <v/>
      </c>
      <c r="P176" s="150"/>
      <c r="Q176" s="223" t="str">
        <f t="shared" si="7"/>
        <v/>
      </c>
      <c r="R176" s="224"/>
      <c r="S176" s="224"/>
      <c r="T176" s="224" t="str">
        <f t="shared" si="8"/>
        <v/>
      </c>
      <c r="U176" s="224"/>
      <c r="V176" s="225"/>
      <c r="W176" s="150"/>
      <c r="X176" s="223" t="str">
        <f>INDEX(Data!$AF$3:$AF$502, MATCH(B176, Data!$A$3:$A$502, 0))</f>
        <v/>
      </c>
      <c r="Y176" s="224"/>
      <c r="Z176" s="225"/>
      <c r="AA176" s="150"/>
      <c r="AB176" s="223" t="str">
        <f>INDEX(Data!$AH$3:$AH$502, MATCH(B176, Data!$AB$3:$AB$502, 0))</f>
        <v/>
      </c>
      <c r="AC176" s="224"/>
      <c r="AD176" s="224"/>
      <c r="AE176" s="224"/>
      <c r="AF176" s="225"/>
      <c r="AG176" s="3"/>
    </row>
    <row r="177" spans="1:33" s="5" customFormat="1" ht="15" customHeight="1" x14ac:dyDescent="0.25">
      <c r="A177" s="3"/>
      <c r="B177" s="139">
        <v>168</v>
      </c>
      <c r="C177" s="135"/>
      <c r="D177" s="151"/>
      <c r="E177" s="152"/>
      <c r="F177" s="153"/>
      <c r="G177" s="154"/>
      <c r="H177" s="155"/>
      <c r="I177" s="154"/>
      <c r="J177" s="155"/>
      <c r="K177" s="154"/>
      <c r="L177" s="155"/>
      <c r="M177" s="156"/>
      <c r="N177" s="150"/>
      <c r="O177" s="136" t="str">
        <f t="shared" si="6"/>
        <v/>
      </c>
      <c r="P177" s="150"/>
      <c r="Q177" s="223" t="str">
        <f t="shared" si="7"/>
        <v/>
      </c>
      <c r="R177" s="224"/>
      <c r="S177" s="224"/>
      <c r="T177" s="224" t="str">
        <f t="shared" si="8"/>
        <v/>
      </c>
      <c r="U177" s="224"/>
      <c r="V177" s="225"/>
      <c r="W177" s="150"/>
      <c r="X177" s="223" t="str">
        <f>INDEX(Data!$AF$3:$AF$502, MATCH(B177, Data!$A$3:$A$502, 0))</f>
        <v/>
      </c>
      <c r="Y177" s="224"/>
      <c r="Z177" s="225"/>
      <c r="AA177" s="150"/>
      <c r="AB177" s="223" t="str">
        <f>INDEX(Data!$AH$3:$AH$502, MATCH(B177, Data!$AB$3:$AB$502, 0))</f>
        <v/>
      </c>
      <c r="AC177" s="224"/>
      <c r="AD177" s="224"/>
      <c r="AE177" s="224"/>
      <c r="AF177" s="225"/>
      <c r="AG177" s="3"/>
    </row>
    <row r="178" spans="1:33" s="5" customFormat="1" ht="15" customHeight="1" x14ac:dyDescent="0.25">
      <c r="A178" s="3"/>
      <c r="B178" s="139">
        <v>169</v>
      </c>
      <c r="C178" s="135"/>
      <c r="D178" s="151"/>
      <c r="E178" s="152"/>
      <c r="F178" s="153"/>
      <c r="G178" s="154"/>
      <c r="H178" s="155"/>
      <c r="I178" s="154"/>
      <c r="J178" s="155"/>
      <c r="K178" s="154"/>
      <c r="L178" s="155"/>
      <c r="M178" s="156"/>
      <c r="N178" s="150"/>
      <c r="O178" s="136" t="str">
        <f t="shared" si="6"/>
        <v/>
      </c>
      <c r="P178" s="150"/>
      <c r="Q178" s="223" t="str">
        <f t="shared" si="7"/>
        <v/>
      </c>
      <c r="R178" s="224"/>
      <c r="S178" s="224"/>
      <c r="T178" s="224" t="str">
        <f t="shared" si="8"/>
        <v/>
      </c>
      <c r="U178" s="224"/>
      <c r="V178" s="225"/>
      <c r="W178" s="150"/>
      <c r="X178" s="223" t="str">
        <f>INDEX(Data!$AF$3:$AF$502, MATCH(B178, Data!$A$3:$A$502, 0))</f>
        <v/>
      </c>
      <c r="Y178" s="224"/>
      <c r="Z178" s="225"/>
      <c r="AA178" s="150"/>
      <c r="AB178" s="223" t="str">
        <f>INDEX(Data!$AH$3:$AH$502, MATCH(B178, Data!$AB$3:$AB$502, 0))</f>
        <v/>
      </c>
      <c r="AC178" s="224"/>
      <c r="AD178" s="224"/>
      <c r="AE178" s="224"/>
      <c r="AF178" s="225"/>
      <c r="AG178" s="3"/>
    </row>
    <row r="179" spans="1:33" s="5" customFormat="1" ht="15" customHeight="1" x14ac:dyDescent="0.25">
      <c r="A179" s="3"/>
      <c r="B179" s="139">
        <v>170</v>
      </c>
      <c r="C179" s="135"/>
      <c r="D179" s="151"/>
      <c r="E179" s="152"/>
      <c r="F179" s="153"/>
      <c r="G179" s="154"/>
      <c r="H179" s="155"/>
      <c r="I179" s="154"/>
      <c r="J179" s="155"/>
      <c r="K179" s="154"/>
      <c r="L179" s="155"/>
      <c r="M179" s="156"/>
      <c r="N179" s="150"/>
      <c r="O179" s="136" t="str">
        <f t="shared" si="6"/>
        <v/>
      </c>
      <c r="P179" s="150"/>
      <c r="Q179" s="223" t="str">
        <f t="shared" si="7"/>
        <v/>
      </c>
      <c r="R179" s="224"/>
      <c r="S179" s="224"/>
      <c r="T179" s="224" t="str">
        <f t="shared" si="8"/>
        <v/>
      </c>
      <c r="U179" s="224"/>
      <c r="V179" s="225"/>
      <c r="W179" s="150"/>
      <c r="X179" s="223" t="str">
        <f>INDEX(Data!$AF$3:$AF$502, MATCH(B179, Data!$A$3:$A$502, 0))</f>
        <v/>
      </c>
      <c r="Y179" s="224"/>
      <c r="Z179" s="225"/>
      <c r="AA179" s="150"/>
      <c r="AB179" s="223" t="str">
        <f>INDEX(Data!$AH$3:$AH$502, MATCH(B179, Data!$AB$3:$AB$502, 0))</f>
        <v/>
      </c>
      <c r="AC179" s="224"/>
      <c r="AD179" s="224"/>
      <c r="AE179" s="224"/>
      <c r="AF179" s="225"/>
      <c r="AG179" s="3"/>
    </row>
    <row r="180" spans="1:33" s="5" customFormat="1" ht="15" customHeight="1" x14ac:dyDescent="0.25">
      <c r="A180" s="3"/>
      <c r="B180" s="139">
        <v>171</v>
      </c>
      <c r="C180" s="135"/>
      <c r="D180" s="151"/>
      <c r="E180" s="152"/>
      <c r="F180" s="153"/>
      <c r="G180" s="154"/>
      <c r="H180" s="155"/>
      <c r="I180" s="154"/>
      <c r="J180" s="155"/>
      <c r="K180" s="154"/>
      <c r="L180" s="155"/>
      <c r="M180" s="156"/>
      <c r="N180" s="150"/>
      <c r="O180" s="136" t="str">
        <f t="shared" si="6"/>
        <v/>
      </c>
      <c r="P180" s="150"/>
      <c r="Q180" s="223" t="str">
        <f t="shared" si="7"/>
        <v/>
      </c>
      <c r="R180" s="224"/>
      <c r="S180" s="224"/>
      <c r="T180" s="224" t="str">
        <f t="shared" si="8"/>
        <v/>
      </c>
      <c r="U180" s="224"/>
      <c r="V180" s="225"/>
      <c r="W180" s="150"/>
      <c r="X180" s="223" t="str">
        <f>INDEX(Data!$AF$3:$AF$502, MATCH(B180, Data!$A$3:$A$502, 0))</f>
        <v/>
      </c>
      <c r="Y180" s="224"/>
      <c r="Z180" s="225"/>
      <c r="AA180" s="150"/>
      <c r="AB180" s="223" t="str">
        <f>INDEX(Data!$AH$3:$AH$502, MATCH(B180, Data!$AB$3:$AB$502, 0))</f>
        <v/>
      </c>
      <c r="AC180" s="224"/>
      <c r="AD180" s="224"/>
      <c r="AE180" s="224"/>
      <c r="AF180" s="225"/>
      <c r="AG180" s="3"/>
    </row>
    <row r="181" spans="1:33" s="5" customFormat="1" ht="15" customHeight="1" x14ac:dyDescent="0.25">
      <c r="A181" s="3"/>
      <c r="B181" s="139">
        <v>172</v>
      </c>
      <c r="C181" s="135"/>
      <c r="D181" s="151"/>
      <c r="E181" s="152"/>
      <c r="F181" s="153"/>
      <c r="G181" s="154"/>
      <c r="H181" s="155"/>
      <c r="I181" s="154"/>
      <c r="J181" s="155"/>
      <c r="K181" s="154"/>
      <c r="L181" s="155"/>
      <c r="M181" s="156"/>
      <c r="N181" s="150"/>
      <c r="O181" s="136" t="str">
        <f t="shared" si="6"/>
        <v/>
      </c>
      <c r="P181" s="150"/>
      <c r="Q181" s="223" t="str">
        <f t="shared" si="7"/>
        <v/>
      </c>
      <c r="R181" s="224"/>
      <c r="S181" s="224"/>
      <c r="T181" s="224" t="str">
        <f t="shared" si="8"/>
        <v/>
      </c>
      <c r="U181" s="224"/>
      <c r="V181" s="225"/>
      <c r="W181" s="150"/>
      <c r="X181" s="223" t="str">
        <f>INDEX(Data!$AF$3:$AF$502, MATCH(B181, Data!$A$3:$A$502, 0))</f>
        <v/>
      </c>
      <c r="Y181" s="224"/>
      <c r="Z181" s="225"/>
      <c r="AA181" s="150"/>
      <c r="AB181" s="223" t="str">
        <f>INDEX(Data!$AH$3:$AH$502, MATCH(B181, Data!$AB$3:$AB$502, 0))</f>
        <v/>
      </c>
      <c r="AC181" s="224"/>
      <c r="AD181" s="224"/>
      <c r="AE181" s="224"/>
      <c r="AF181" s="225"/>
      <c r="AG181" s="3"/>
    </row>
    <row r="182" spans="1:33" s="5" customFormat="1" ht="15" customHeight="1" x14ac:dyDescent="0.25">
      <c r="A182" s="3"/>
      <c r="B182" s="139">
        <v>173</v>
      </c>
      <c r="C182" s="135"/>
      <c r="D182" s="151"/>
      <c r="E182" s="152"/>
      <c r="F182" s="153"/>
      <c r="G182" s="154"/>
      <c r="H182" s="155"/>
      <c r="I182" s="154"/>
      <c r="J182" s="155"/>
      <c r="K182" s="154"/>
      <c r="L182" s="155"/>
      <c r="M182" s="156"/>
      <c r="N182" s="150"/>
      <c r="O182" s="136" t="str">
        <f t="shared" si="6"/>
        <v/>
      </c>
      <c r="P182" s="150"/>
      <c r="Q182" s="223" t="str">
        <f t="shared" si="7"/>
        <v/>
      </c>
      <c r="R182" s="224"/>
      <c r="S182" s="224"/>
      <c r="T182" s="224" t="str">
        <f t="shared" si="8"/>
        <v/>
      </c>
      <c r="U182" s="224"/>
      <c r="V182" s="225"/>
      <c r="W182" s="150"/>
      <c r="X182" s="223" t="str">
        <f>INDEX(Data!$AF$3:$AF$502, MATCH(B182, Data!$A$3:$A$502, 0))</f>
        <v/>
      </c>
      <c r="Y182" s="224"/>
      <c r="Z182" s="225"/>
      <c r="AA182" s="150"/>
      <c r="AB182" s="223" t="str">
        <f>INDEX(Data!$AH$3:$AH$502, MATCH(B182, Data!$AB$3:$AB$502, 0))</f>
        <v/>
      </c>
      <c r="AC182" s="224"/>
      <c r="AD182" s="224"/>
      <c r="AE182" s="224"/>
      <c r="AF182" s="225"/>
      <c r="AG182" s="3"/>
    </row>
    <row r="183" spans="1:33" s="5" customFormat="1" ht="15" customHeight="1" x14ac:dyDescent="0.25">
      <c r="A183" s="3"/>
      <c r="B183" s="139">
        <v>174</v>
      </c>
      <c r="C183" s="135"/>
      <c r="D183" s="151"/>
      <c r="E183" s="152"/>
      <c r="F183" s="153"/>
      <c r="G183" s="154"/>
      <c r="H183" s="155"/>
      <c r="I183" s="154"/>
      <c r="J183" s="155"/>
      <c r="K183" s="154"/>
      <c r="L183" s="155"/>
      <c r="M183" s="156"/>
      <c r="N183" s="150"/>
      <c r="O183" s="136" t="str">
        <f t="shared" si="6"/>
        <v/>
      </c>
      <c r="P183" s="150"/>
      <c r="Q183" s="223" t="str">
        <f t="shared" si="7"/>
        <v/>
      </c>
      <c r="R183" s="224"/>
      <c r="S183" s="224"/>
      <c r="T183" s="224" t="str">
        <f t="shared" si="8"/>
        <v/>
      </c>
      <c r="U183" s="224"/>
      <c r="V183" s="225"/>
      <c r="W183" s="150"/>
      <c r="X183" s="223" t="str">
        <f>INDEX(Data!$AF$3:$AF$502, MATCH(B183, Data!$A$3:$A$502, 0))</f>
        <v/>
      </c>
      <c r="Y183" s="224"/>
      <c r="Z183" s="225"/>
      <c r="AA183" s="150"/>
      <c r="AB183" s="223" t="str">
        <f>INDEX(Data!$AH$3:$AH$502, MATCH(B183, Data!$AB$3:$AB$502, 0))</f>
        <v/>
      </c>
      <c r="AC183" s="224"/>
      <c r="AD183" s="224"/>
      <c r="AE183" s="224"/>
      <c r="AF183" s="225"/>
      <c r="AG183" s="3"/>
    </row>
    <row r="184" spans="1:33" s="5" customFormat="1" ht="15" customHeight="1" x14ac:dyDescent="0.25">
      <c r="A184" s="3"/>
      <c r="B184" s="139">
        <v>175</v>
      </c>
      <c r="C184" s="135"/>
      <c r="D184" s="151"/>
      <c r="E184" s="152"/>
      <c r="F184" s="153"/>
      <c r="G184" s="154"/>
      <c r="H184" s="155"/>
      <c r="I184" s="154"/>
      <c r="J184" s="155"/>
      <c r="K184" s="154"/>
      <c r="L184" s="155"/>
      <c r="M184" s="156"/>
      <c r="N184" s="150"/>
      <c r="O184" s="136" t="str">
        <f t="shared" si="6"/>
        <v/>
      </c>
      <c r="P184" s="150"/>
      <c r="Q184" s="223" t="str">
        <f t="shared" si="7"/>
        <v/>
      </c>
      <c r="R184" s="224"/>
      <c r="S184" s="224"/>
      <c r="T184" s="224" t="str">
        <f t="shared" si="8"/>
        <v/>
      </c>
      <c r="U184" s="224"/>
      <c r="V184" s="225"/>
      <c r="W184" s="150"/>
      <c r="X184" s="223" t="str">
        <f>INDEX(Data!$AF$3:$AF$502, MATCH(B184, Data!$A$3:$A$502, 0))</f>
        <v/>
      </c>
      <c r="Y184" s="224"/>
      <c r="Z184" s="225"/>
      <c r="AA184" s="150"/>
      <c r="AB184" s="223" t="str">
        <f>INDEX(Data!$AH$3:$AH$502, MATCH(B184, Data!$AB$3:$AB$502, 0))</f>
        <v/>
      </c>
      <c r="AC184" s="224"/>
      <c r="AD184" s="224"/>
      <c r="AE184" s="224"/>
      <c r="AF184" s="225"/>
      <c r="AG184" s="3"/>
    </row>
    <row r="185" spans="1:33" s="5" customFormat="1" ht="15" customHeight="1" x14ac:dyDescent="0.25">
      <c r="A185" s="3"/>
      <c r="B185" s="139">
        <v>176</v>
      </c>
      <c r="C185" s="135"/>
      <c r="D185" s="151"/>
      <c r="E185" s="152"/>
      <c r="F185" s="153"/>
      <c r="G185" s="154"/>
      <c r="H185" s="155"/>
      <c r="I185" s="154"/>
      <c r="J185" s="155"/>
      <c r="K185" s="154"/>
      <c r="L185" s="155"/>
      <c r="M185" s="156"/>
      <c r="N185" s="150"/>
      <c r="O185" s="136" t="str">
        <f t="shared" si="6"/>
        <v/>
      </c>
      <c r="P185" s="150"/>
      <c r="Q185" s="223" t="str">
        <f t="shared" si="7"/>
        <v/>
      </c>
      <c r="R185" s="224"/>
      <c r="S185" s="224"/>
      <c r="T185" s="224" t="str">
        <f t="shared" si="8"/>
        <v/>
      </c>
      <c r="U185" s="224"/>
      <c r="V185" s="225"/>
      <c r="W185" s="150"/>
      <c r="X185" s="223" t="str">
        <f>INDEX(Data!$AF$3:$AF$502, MATCH(B185, Data!$A$3:$A$502, 0))</f>
        <v/>
      </c>
      <c r="Y185" s="224"/>
      <c r="Z185" s="225"/>
      <c r="AA185" s="150"/>
      <c r="AB185" s="223" t="str">
        <f>INDEX(Data!$AH$3:$AH$502, MATCH(B185, Data!$AB$3:$AB$502, 0))</f>
        <v/>
      </c>
      <c r="AC185" s="224"/>
      <c r="AD185" s="224"/>
      <c r="AE185" s="224"/>
      <c r="AF185" s="225"/>
      <c r="AG185" s="3"/>
    </row>
    <row r="186" spans="1:33" s="5" customFormat="1" ht="15" customHeight="1" x14ac:dyDescent="0.25">
      <c r="A186" s="3"/>
      <c r="B186" s="139">
        <v>177</v>
      </c>
      <c r="C186" s="135"/>
      <c r="D186" s="151"/>
      <c r="E186" s="152"/>
      <c r="F186" s="153"/>
      <c r="G186" s="154"/>
      <c r="H186" s="155"/>
      <c r="I186" s="154"/>
      <c r="J186" s="155"/>
      <c r="K186" s="154"/>
      <c r="L186" s="155"/>
      <c r="M186" s="156"/>
      <c r="N186" s="150"/>
      <c r="O186" s="136" t="str">
        <f t="shared" si="6"/>
        <v/>
      </c>
      <c r="P186" s="150"/>
      <c r="Q186" s="223" t="str">
        <f t="shared" si="7"/>
        <v/>
      </c>
      <c r="R186" s="224"/>
      <c r="S186" s="224"/>
      <c r="T186" s="224" t="str">
        <f t="shared" si="8"/>
        <v/>
      </c>
      <c r="U186" s="224"/>
      <c r="V186" s="225"/>
      <c r="W186" s="150"/>
      <c r="X186" s="223" t="str">
        <f>INDEX(Data!$AF$3:$AF$502, MATCH(B186, Data!$A$3:$A$502, 0))</f>
        <v/>
      </c>
      <c r="Y186" s="224"/>
      <c r="Z186" s="225"/>
      <c r="AA186" s="150"/>
      <c r="AB186" s="223" t="str">
        <f>INDEX(Data!$AH$3:$AH$502, MATCH(B186, Data!$AB$3:$AB$502, 0))</f>
        <v/>
      </c>
      <c r="AC186" s="224"/>
      <c r="AD186" s="224"/>
      <c r="AE186" s="224"/>
      <c r="AF186" s="225"/>
      <c r="AG186" s="3"/>
    </row>
    <row r="187" spans="1:33" s="5" customFormat="1" ht="15" customHeight="1" x14ac:dyDescent="0.25">
      <c r="A187" s="3"/>
      <c r="B187" s="139">
        <v>178</v>
      </c>
      <c r="C187" s="135"/>
      <c r="D187" s="151"/>
      <c r="E187" s="152"/>
      <c r="F187" s="153"/>
      <c r="G187" s="154"/>
      <c r="H187" s="155"/>
      <c r="I187" s="154"/>
      <c r="J187" s="155"/>
      <c r="K187" s="154"/>
      <c r="L187" s="155"/>
      <c r="M187" s="156"/>
      <c r="N187" s="150"/>
      <c r="O187" s="136" t="str">
        <f t="shared" si="6"/>
        <v/>
      </c>
      <c r="P187" s="150"/>
      <c r="Q187" s="223" t="str">
        <f t="shared" si="7"/>
        <v/>
      </c>
      <c r="R187" s="224"/>
      <c r="S187" s="224"/>
      <c r="T187" s="224" t="str">
        <f t="shared" si="8"/>
        <v/>
      </c>
      <c r="U187" s="224"/>
      <c r="V187" s="225"/>
      <c r="W187" s="150"/>
      <c r="X187" s="223" t="str">
        <f>INDEX(Data!$AF$3:$AF$502, MATCH(B187, Data!$A$3:$A$502, 0))</f>
        <v/>
      </c>
      <c r="Y187" s="224"/>
      <c r="Z187" s="225"/>
      <c r="AA187" s="150"/>
      <c r="AB187" s="223" t="str">
        <f>INDEX(Data!$AH$3:$AH$502, MATCH(B187, Data!$AB$3:$AB$502, 0))</f>
        <v/>
      </c>
      <c r="AC187" s="224"/>
      <c r="AD187" s="224"/>
      <c r="AE187" s="224"/>
      <c r="AF187" s="225"/>
      <c r="AG187" s="3"/>
    </row>
    <row r="188" spans="1:33" s="5" customFormat="1" ht="15" customHeight="1" x14ac:dyDescent="0.25">
      <c r="A188" s="3"/>
      <c r="B188" s="139">
        <v>179</v>
      </c>
      <c r="C188" s="135"/>
      <c r="D188" s="151"/>
      <c r="E188" s="152"/>
      <c r="F188" s="153"/>
      <c r="G188" s="154"/>
      <c r="H188" s="155"/>
      <c r="I188" s="154"/>
      <c r="J188" s="155"/>
      <c r="K188" s="154"/>
      <c r="L188" s="155"/>
      <c r="M188" s="156"/>
      <c r="N188" s="150"/>
      <c r="O188" s="136" t="str">
        <f t="shared" si="6"/>
        <v/>
      </c>
      <c r="P188" s="150"/>
      <c r="Q188" s="223" t="str">
        <f t="shared" si="7"/>
        <v/>
      </c>
      <c r="R188" s="224"/>
      <c r="S188" s="224"/>
      <c r="T188" s="224" t="str">
        <f t="shared" si="8"/>
        <v/>
      </c>
      <c r="U188" s="224"/>
      <c r="V188" s="225"/>
      <c r="W188" s="150"/>
      <c r="X188" s="223" t="str">
        <f>INDEX(Data!$AF$3:$AF$502, MATCH(B188, Data!$A$3:$A$502, 0))</f>
        <v/>
      </c>
      <c r="Y188" s="224"/>
      <c r="Z188" s="225"/>
      <c r="AA188" s="150"/>
      <c r="AB188" s="223" t="str">
        <f>INDEX(Data!$AH$3:$AH$502, MATCH(B188, Data!$AB$3:$AB$502, 0))</f>
        <v/>
      </c>
      <c r="AC188" s="224"/>
      <c r="AD188" s="224"/>
      <c r="AE188" s="224"/>
      <c r="AF188" s="225"/>
      <c r="AG188" s="3"/>
    </row>
    <row r="189" spans="1:33" s="5" customFormat="1" ht="15" customHeight="1" x14ac:dyDescent="0.25">
      <c r="A189" s="3"/>
      <c r="B189" s="139">
        <v>180</v>
      </c>
      <c r="C189" s="135"/>
      <c r="D189" s="151"/>
      <c r="E189" s="152"/>
      <c r="F189" s="153"/>
      <c r="G189" s="154"/>
      <c r="H189" s="155"/>
      <c r="I189" s="154"/>
      <c r="J189" s="155"/>
      <c r="K189" s="154"/>
      <c r="L189" s="155"/>
      <c r="M189" s="156"/>
      <c r="N189" s="150"/>
      <c r="O189" s="136" t="str">
        <f t="shared" si="6"/>
        <v/>
      </c>
      <c r="P189" s="150"/>
      <c r="Q189" s="223" t="str">
        <f t="shared" si="7"/>
        <v/>
      </c>
      <c r="R189" s="224"/>
      <c r="S189" s="224"/>
      <c r="T189" s="224" t="str">
        <f t="shared" si="8"/>
        <v/>
      </c>
      <c r="U189" s="224"/>
      <c r="V189" s="225"/>
      <c r="W189" s="150"/>
      <c r="X189" s="223" t="str">
        <f>INDEX(Data!$AF$3:$AF$502, MATCH(B189, Data!$A$3:$A$502, 0))</f>
        <v/>
      </c>
      <c r="Y189" s="224"/>
      <c r="Z189" s="225"/>
      <c r="AA189" s="150"/>
      <c r="AB189" s="223" t="str">
        <f>INDEX(Data!$AH$3:$AH$502, MATCH(B189, Data!$AB$3:$AB$502, 0))</f>
        <v/>
      </c>
      <c r="AC189" s="224"/>
      <c r="AD189" s="224"/>
      <c r="AE189" s="224"/>
      <c r="AF189" s="225"/>
      <c r="AG189" s="3"/>
    </row>
    <row r="190" spans="1:33" s="5" customFormat="1" ht="15" customHeight="1" x14ac:dyDescent="0.25">
      <c r="A190" s="3"/>
      <c r="B190" s="139">
        <v>181</v>
      </c>
      <c r="C190" s="135"/>
      <c r="D190" s="151"/>
      <c r="E190" s="152"/>
      <c r="F190" s="153"/>
      <c r="G190" s="154"/>
      <c r="H190" s="155"/>
      <c r="I190" s="154"/>
      <c r="J190" s="155"/>
      <c r="K190" s="154"/>
      <c r="L190" s="155"/>
      <c r="M190" s="156"/>
      <c r="N190" s="150"/>
      <c r="O190" s="136" t="str">
        <f t="shared" si="6"/>
        <v/>
      </c>
      <c r="P190" s="150"/>
      <c r="Q190" s="223" t="str">
        <f t="shared" si="7"/>
        <v/>
      </c>
      <c r="R190" s="224"/>
      <c r="S190" s="224"/>
      <c r="T190" s="224" t="str">
        <f t="shared" si="8"/>
        <v/>
      </c>
      <c r="U190" s="224"/>
      <c r="V190" s="225"/>
      <c r="W190" s="150"/>
      <c r="X190" s="223" t="str">
        <f>INDEX(Data!$AF$3:$AF$502, MATCH(B190, Data!$A$3:$A$502, 0))</f>
        <v/>
      </c>
      <c r="Y190" s="224"/>
      <c r="Z190" s="225"/>
      <c r="AA190" s="150"/>
      <c r="AB190" s="223" t="str">
        <f>INDEX(Data!$AH$3:$AH$502, MATCH(B190, Data!$AB$3:$AB$502, 0))</f>
        <v/>
      </c>
      <c r="AC190" s="224"/>
      <c r="AD190" s="224"/>
      <c r="AE190" s="224"/>
      <c r="AF190" s="225"/>
      <c r="AG190" s="3"/>
    </row>
    <row r="191" spans="1:33" s="5" customFormat="1" ht="15" customHeight="1" x14ac:dyDescent="0.25">
      <c r="A191" s="3"/>
      <c r="B191" s="139">
        <v>182</v>
      </c>
      <c r="C191" s="135"/>
      <c r="D191" s="151"/>
      <c r="E191" s="152"/>
      <c r="F191" s="153"/>
      <c r="G191" s="154"/>
      <c r="H191" s="155"/>
      <c r="I191" s="154"/>
      <c r="J191" s="155"/>
      <c r="K191" s="154"/>
      <c r="L191" s="155"/>
      <c r="M191" s="156"/>
      <c r="N191" s="150"/>
      <c r="O191" s="136" t="str">
        <f t="shared" si="6"/>
        <v/>
      </c>
      <c r="P191" s="150"/>
      <c r="Q191" s="223" t="str">
        <f t="shared" si="7"/>
        <v/>
      </c>
      <c r="R191" s="224"/>
      <c r="S191" s="224"/>
      <c r="T191" s="224" t="str">
        <f t="shared" si="8"/>
        <v/>
      </c>
      <c r="U191" s="224"/>
      <c r="V191" s="225"/>
      <c r="W191" s="150"/>
      <c r="X191" s="223" t="str">
        <f>INDEX(Data!$AF$3:$AF$502, MATCH(B191, Data!$A$3:$A$502, 0))</f>
        <v/>
      </c>
      <c r="Y191" s="224"/>
      <c r="Z191" s="225"/>
      <c r="AA191" s="150"/>
      <c r="AB191" s="223" t="str">
        <f>INDEX(Data!$AH$3:$AH$502, MATCH(B191, Data!$AB$3:$AB$502, 0))</f>
        <v/>
      </c>
      <c r="AC191" s="224"/>
      <c r="AD191" s="224"/>
      <c r="AE191" s="224"/>
      <c r="AF191" s="225"/>
      <c r="AG191" s="3"/>
    </row>
    <row r="192" spans="1:33" s="5" customFormat="1" ht="15" customHeight="1" x14ac:dyDescent="0.25">
      <c r="A192" s="3"/>
      <c r="B192" s="139">
        <v>183</v>
      </c>
      <c r="C192" s="135"/>
      <c r="D192" s="151"/>
      <c r="E192" s="152"/>
      <c r="F192" s="153"/>
      <c r="G192" s="154"/>
      <c r="H192" s="155"/>
      <c r="I192" s="154"/>
      <c r="J192" s="155"/>
      <c r="K192" s="154"/>
      <c r="L192" s="155"/>
      <c r="M192" s="156"/>
      <c r="N192" s="150"/>
      <c r="O192" s="136" t="str">
        <f t="shared" si="6"/>
        <v/>
      </c>
      <c r="P192" s="150"/>
      <c r="Q192" s="223" t="str">
        <f t="shared" si="7"/>
        <v/>
      </c>
      <c r="R192" s="224"/>
      <c r="S192" s="224"/>
      <c r="T192" s="224" t="str">
        <f t="shared" si="8"/>
        <v/>
      </c>
      <c r="U192" s="224"/>
      <c r="V192" s="225"/>
      <c r="W192" s="150"/>
      <c r="X192" s="223" t="str">
        <f>INDEX(Data!$AF$3:$AF$502, MATCH(B192, Data!$A$3:$A$502, 0))</f>
        <v/>
      </c>
      <c r="Y192" s="224"/>
      <c r="Z192" s="225"/>
      <c r="AA192" s="150"/>
      <c r="AB192" s="223" t="str">
        <f>INDEX(Data!$AH$3:$AH$502, MATCH(B192, Data!$AB$3:$AB$502, 0))</f>
        <v/>
      </c>
      <c r="AC192" s="224"/>
      <c r="AD192" s="224"/>
      <c r="AE192" s="224"/>
      <c r="AF192" s="225"/>
      <c r="AG192" s="3"/>
    </row>
    <row r="193" spans="1:33" s="5" customFormat="1" ht="15" customHeight="1" x14ac:dyDescent="0.25">
      <c r="A193" s="3"/>
      <c r="B193" s="139">
        <v>184</v>
      </c>
      <c r="C193" s="135"/>
      <c r="D193" s="151"/>
      <c r="E193" s="152"/>
      <c r="F193" s="153"/>
      <c r="G193" s="154"/>
      <c r="H193" s="155"/>
      <c r="I193" s="154"/>
      <c r="J193" s="155"/>
      <c r="K193" s="154"/>
      <c r="L193" s="155"/>
      <c r="M193" s="156"/>
      <c r="N193" s="150"/>
      <c r="O193" s="136" t="str">
        <f t="shared" si="6"/>
        <v/>
      </c>
      <c r="P193" s="150"/>
      <c r="Q193" s="223" t="str">
        <f t="shared" si="7"/>
        <v/>
      </c>
      <c r="R193" s="224"/>
      <c r="S193" s="224"/>
      <c r="T193" s="224" t="str">
        <f t="shared" si="8"/>
        <v/>
      </c>
      <c r="U193" s="224"/>
      <c r="V193" s="225"/>
      <c r="W193" s="150"/>
      <c r="X193" s="223" t="str">
        <f>INDEX(Data!$AF$3:$AF$502, MATCH(B193, Data!$A$3:$A$502, 0))</f>
        <v/>
      </c>
      <c r="Y193" s="224"/>
      <c r="Z193" s="225"/>
      <c r="AA193" s="150"/>
      <c r="AB193" s="223" t="str">
        <f>INDEX(Data!$AH$3:$AH$502, MATCH(B193, Data!$AB$3:$AB$502, 0))</f>
        <v/>
      </c>
      <c r="AC193" s="224"/>
      <c r="AD193" s="224"/>
      <c r="AE193" s="224"/>
      <c r="AF193" s="225"/>
      <c r="AG193" s="3"/>
    </row>
    <row r="194" spans="1:33" s="5" customFormat="1" ht="15" customHeight="1" x14ac:dyDescent="0.25">
      <c r="A194" s="3"/>
      <c r="B194" s="139">
        <v>185</v>
      </c>
      <c r="C194" s="135"/>
      <c r="D194" s="151"/>
      <c r="E194" s="152"/>
      <c r="F194" s="153"/>
      <c r="G194" s="154"/>
      <c r="H194" s="155"/>
      <c r="I194" s="154"/>
      <c r="J194" s="155"/>
      <c r="K194" s="154"/>
      <c r="L194" s="155"/>
      <c r="M194" s="156"/>
      <c r="N194" s="150"/>
      <c r="O194" s="136" t="str">
        <f t="shared" si="6"/>
        <v/>
      </c>
      <c r="P194" s="150"/>
      <c r="Q194" s="223" t="str">
        <f t="shared" si="7"/>
        <v/>
      </c>
      <c r="R194" s="224"/>
      <c r="S194" s="224"/>
      <c r="T194" s="224" t="str">
        <f t="shared" si="8"/>
        <v/>
      </c>
      <c r="U194" s="224"/>
      <c r="V194" s="225"/>
      <c r="W194" s="150"/>
      <c r="X194" s="223" t="str">
        <f>INDEX(Data!$AF$3:$AF$502, MATCH(B194, Data!$A$3:$A$502, 0))</f>
        <v/>
      </c>
      <c r="Y194" s="224"/>
      <c r="Z194" s="225"/>
      <c r="AA194" s="150"/>
      <c r="AB194" s="223" t="str">
        <f>INDEX(Data!$AH$3:$AH$502, MATCH(B194, Data!$AB$3:$AB$502, 0))</f>
        <v/>
      </c>
      <c r="AC194" s="224"/>
      <c r="AD194" s="224"/>
      <c r="AE194" s="224"/>
      <c r="AF194" s="225"/>
      <c r="AG194" s="3"/>
    </row>
    <row r="195" spans="1:33" s="5" customFormat="1" ht="15" customHeight="1" x14ac:dyDescent="0.25">
      <c r="A195" s="3"/>
      <c r="B195" s="139">
        <v>186</v>
      </c>
      <c r="C195" s="135"/>
      <c r="D195" s="151"/>
      <c r="E195" s="152"/>
      <c r="F195" s="153"/>
      <c r="G195" s="154"/>
      <c r="H195" s="155"/>
      <c r="I195" s="154"/>
      <c r="J195" s="155"/>
      <c r="K195" s="154"/>
      <c r="L195" s="155"/>
      <c r="M195" s="156"/>
      <c r="N195" s="150"/>
      <c r="O195" s="136" t="str">
        <f t="shared" si="6"/>
        <v/>
      </c>
      <c r="P195" s="150"/>
      <c r="Q195" s="223" t="str">
        <f t="shared" si="7"/>
        <v/>
      </c>
      <c r="R195" s="224"/>
      <c r="S195" s="224"/>
      <c r="T195" s="224" t="str">
        <f t="shared" si="8"/>
        <v/>
      </c>
      <c r="U195" s="224"/>
      <c r="V195" s="225"/>
      <c r="W195" s="150"/>
      <c r="X195" s="223" t="str">
        <f>INDEX(Data!$AF$3:$AF$502, MATCH(B195, Data!$A$3:$A$502, 0))</f>
        <v/>
      </c>
      <c r="Y195" s="224"/>
      <c r="Z195" s="225"/>
      <c r="AA195" s="150"/>
      <c r="AB195" s="223" t="str">
        <f>INDEX(Data!$AH$3:$AH$502, MATCH(B195, Data!$AB$3:$AB$502, 0))</f>
        <v/>
      </c>
      <c r="AC195" s="224"/>
      <c r="AD195" s="224"/>
      <c r="AE195" s="224"/>
      <c r="AF195" s="225"/>
      <c r="AG195" s="3"/>
    </row>
    <row r="196" spans="1:33" s="5" customFormat="1" ht="15" customHeight="1" x14ac:dyDescent="0.25">
      <c r="A196" s="3"/>
      <c r="B196" s="139">
        <v>187</v>
      </c>
      <c r="C196" s="135"/>
      <c r="D196" s="151"/>
      <c r="E196" s="152"/>
      <c r="F196" s="153"/>
      <c r="G196" s="154"/>
      <c r="H196" s="155"/>
      <c r="I196" s="154"/>
      <c r="J196" s="155"/>
      <c r="K196" s="154"/>
      <c r="L196" s="155"/>
      <c r="M196" s="156"/>
      <c r="N196" s="150"/>
      <c r="O196" s="136" t="str">
        <f t="shared" si="6"/>
        <v/>
      </c>
      <c r="P196" s="150"/>
      <c r="Q196" s="223" t="str">
        <f t="shared" si="7"/>
        <v/>
      </c>
      <c r="R196" s="224"/>
      <c r="S196" s="224"/>
      <c r="T196" s="224" t="str">
        <f t="shared" si="8"/>
        <v/>
      </c>
      <c r="U196" s="224"/>
      <c r="V196" s="225"/>
      <c r="W196" s="150"/>
      <c r="X196" s="223" t="str">
        <f>INDEX(Data!$AF$3:$AF$502, MATCH(B196, Data!$A$3:$A$502, 0))</f>
        <v/>
      </c>
      <c r="Y196" s="224"/>
      <c r="Z196" s="225"/>
      <c r="AA196" s="150"/>
      <c r="AB196" s="223" t="str">
        <f>INDEX(Data!$AH$3:$AH$502, MATCH(B196, Data!$AB$3:$AB$502, 0))</f>
        <v/>
      </c>
      <c r="AC196" s="224"/>
      <c r="AD196" s="224"/>
      <c r="AE196" s="224"/>
      <c r="AF196" s="225"/>
      <c r="AG196" s="3"/>
    </row>
    <row r="197" spans="1:33" s="5" customFormat="1" ht="15" customHeight="1" x14ac:dyDescent="0.25">
      <c r="A197" s="3"/>
      <c r="B197" s="139">
        <v>188</v>
      </c>
      <c r="C197" s="135"/>
      <c r="D197" s="151"/>
      <c r="E197" s="152"/>
      <c r="F197" s="153"/>
      <c r="G197" s="154"/>
      <c r="H197" s="155"/>
      <c r="I197" s="154"/>
      <c r="J197" s="155"/>
      <c r="K197" s="154"/>
      <c r="L197" s="155"/>
      <c r="M197" s="156"/>
      <c r="N197" s="150"/>
      <c r="O197" s="136" t="str">
        <f t="shared" si="6"/>
        <v/>
      </c>
      <c r="P197" s="150"/>
      <c r="Q197" s="223" t="str">
        <f t="shared" si="7"/>
        <v/>
      </c>
      <c r="R197" s="224"/>
      <c r="S197" s="224"/>
      <c r="T197" s="224" t="str">
        <f t="shared" si="8"/>
        <v/>
      </c>
      <c r="U197" s="224"/>
      <c r="V197" s="225"/>
      <c r="W197" s="150"/>
      <c r="X197" s="223" t="str">
        <f>INDEX(Data!$AF$3:$AF$502, MATCH(B197, Data!$A$3:$A$502, 0))</f>
        <v/>
      </c>
      <c r="Y197" s="224"/>
      <c r="Z197" s="225"/>
      <c r="AA197" s="150"/>
      <c r="AB197" s="223" t="str">
        <f>INDEX(Data!$AH$3:$AH$502, MATCH(B197, Data!$AB$3:$AB$502, 0))</f>
        <v/>
      </c>
      <c r="AC197" s="224"/>
      <c r="AD197" s="224"/>
      <c r="AE197" s="224"/>
      <c r="AF197" s="225"/>
      <c r="AG197" s="3"/>
    </row>
    <row r="198" spans="1:33" s="5" customFormat="1" ht="15" customHeight="1" x14ac:dyDescent="0.25">
      <c r="A198" s="3"/>
      <c r="B198" s="139">
        <v>189</v>
      </c>
      <c r="C198" s="135"/>
      <c r="D198" s="151"/>
      <c r="E198" s="152"/>
      <c r="F198" s="153"/>
      <c r="G198" s="154"/>
      <c r="H198" s="155"/>
      <c r="I198" s="154"/>
      <c r="J198" s="155"/>
      <c r="K198" s="154"/>
      <c r="L198" s="155"/>
      <c r="M198" s="156"/>
      <c r="N198" s="150"/>
      <c r="O198" s="136" t="str">
        <f t="shared" si="6"/>
        <v/>
      </c>
      <c r="P198" s="150"/>
      <c r="Q198" s="223" t="str">
        <f t="shared" si="7"/>
        <v/>
      </c>
      <c r="R198" s="224"/>
      <c r="S198" s="224"/>
      <c r="T198" s="224" t="str">
        <f t="shared" si="8"/>
        <v/>
      </c>
      <c r="U198" s="224"/>
      <c r="V198" s="225"/>
      <c r="W198" s="150"/>
      <c r="X198" s="223" t="str">
        <f>INDEX(Data!$AF$3:$AF$502, MATCH(B198, Data!$A$3:$A$502, 0))</f>
        <v/>
      </c>
      <c r="Y198" s="224"/>
      <c r="Z198" s="225"/>
      <c r="AA198" s="150"/>
      <c r="AB198" s="223" t="str">
        <f>INDEX(Data!$AH$3:$AH$502, MATCH(B198, Data!$AB$3:$AB$502, 0))</f>
        <v/>
      </c>
      <c r="AC198" s="224"/>
      <c r="AD198" s="224"/>
      <c r="AE198" s="224"/>
      <c r="AF198" s="225"/>
      <c r="AG198" s="3"/>
    </row>
    <row r="199" spans="1:33" s="5" customFormat="1" ht="15" customHeight="1" x14ac:dyDescent="0.25">
      <c r="A199" s="3"/>
      <c r="B199" s="139">
        <v>190</v>
      </c>
      <c r="C199" s="135"/>
      <c r="D199" s="151"/>
      <c r="E199" s="152"/>
      <c r="F199" s="153"/>
      <c r="G199" s="154"/>
      <c r="H199" s="155"/>
      <c r="I199" s="154"/>
      <c r="J199" s="155"/>
      <c r="K199" s="154"/>
      <c r="L199" s="155"/>
      <c r="M199" s="156"/>
      <c r="N199" s="150"/>
      <c r="O199" s="136" t="str">
        <f t="shared" si="6"/>
        <v/>
      </c>
      <c r="P199" s="150"/>
      <c r="Q199" s="223" t="str">
        <f t="shared" si="7"/>
        <v/>
      </c>
      <c r="R199" s="224"/>
      <c r="S199" s="224"/>
      <c r="T199" s="224" t="str">
        <f t="shared" si="8"/>
        <v/>
      </c>
      <c r="U199" s="224"/>
      <c r="V199" s="225"/>
      <c r="W199" s="150"/>
      <c r="X199" s="223" t="str">
        <f>INDEX(Data!$AF$3:$AF$502, MATCH(B199, Data!$A$3:$A$502, 0))</f>
        <v/>
      </c>
      <c r="Y199" s="224"/>
      <c r="Z199" s="225"/>
      <c r="AA199" s="150"/>
      <c r="AB199" s="223" t="str">
        <f>INDEX(Data!$AH$3:$AH$502, MATCH(B199, Data!$AB$3:$AB$502, 0))</f>
        <v/>
      </c>
      <c r="AC199" s="224"/>
      <c r="AD199" s="224"/>
      <c r="AE199" s="224"/>
      <c r="AF199" s="225"/>
      <c r="AG199" s="3"/>
    </row>
    <row r="200" spans="1:33" s="5" customFormat="1" ht="15" customHeight="1" x14ac:dyDescent="0.25">
      <c r="A200" s="3"/>
      <c r="B200" s="139">
        <v>191</v>
      </c>
      <c r="C200" s="135"/>
      <c r="D200" s="151"/>
      <c r="E200" s="152"/>
      <c r="F200" s="153"/>
      <c r="G200" s="154"/>
      <c r="H200" s="155"/>
      <c r="I200" s="154"/>
      <c r="J200" s="155"/>
      <c r="K200" s="154"/>
      <c r="L200" s="155"/>
      <c r="M200" s="156"/>
      <c r="N200" s="150"/>
      <c r="O200" s="136" t="str">
        <f t="shared" si="6"/>
        <v/>
      </c>
      <c r="P200" s="150"/>
      <c r="Q200" s="223" t="str">
        <f t="shared" si="7"/>
        <v/>
      </c>
      <c r="R200" s="224"/>
      <c r="S200" s="224"/>
      <c r="T200" s="224" t="str">
        <f t="shared" si="8"/>
        <v/>
      </c>
      <c r="U200" s="224"/>
      <c r="V200" s="225"/>
      <c r="W200" s="150"/>
      <c r="X200" s="223" t="str">
        <f>INDEX(Data!$AF$3:$AF$502, MATCH(B200, Data!$A$3:$A$502, 0))</f>
        <v/>
      </c>
      <c r="Y200" s="224"/>
      <c r="Z200" s="225"/>
      <c r="AA200" s="150"/>
      <c r="AB200" s="223" t="str">
        <f>INDEX(Data!$AH$3:$AH$502, MATCH(B200, Data!$AB$3:$AB$502, 0))</f>
        <v/>
      </c>
      <c r="AC200" s="224"/>
      <c r="AD200" s="224"/>
      <c r="AE200" s="224"/>
      <c r="AF200" s="225"/>
      <c r="AG200" s="3"/>
    </row>
    <row r="201" spans="1:33" s="5" customFormat="1" ht="15" customHeight="1" x14ac:dyDescent="0.25">
      <c r="A201" s="3"/>
      <c r="B201" s="139">
        <v>192</v>
      </c>
      <c r="C201" s="135"/>
      <c r="D201" s="151"/>
      <c r="E201" s="152"/>
      <c r="F201" s="153"/>
      <c r="G201" s="154"/>
      <c r="H201" s="155"/>
      <c r="I201" s="154"/>
      <c r="J201" s="155"/>
      <c r="K201" s="154"/>
      <c r="L201" s="155"/>
      <c r="M201" s="156"/>
      <c r="N201" s="150"/>
      <c r="O201" s="136" t="str">
        <f t="shared" si="6"/>
        <v/>
      </c>
      <c r="P201" s="150"/>
      <c r="Q201" s="223" t="str">
        <f t="shared" si="7"/>
        <v/>
      </c>
      <c r="R201" s="224"/>
      <c r="S201" s="224"/>
      <c r="T201" s="224" t="str">
        <f t="shared" si="8"/>
        <v/>
      </c>
      <c r="U201" s="224"/>
      <c r="V201" s="225"/>
      <c r="W201" s="150"/>
      <c r="X201" s="223" t="str">
        <f>INDEX(Data!$AF$3:$AF$502, MATCH(B201, Data!$A$3:$A$502, 0))</f>
        <v/>
      </c>
      <c r="Y201" s="224"/>
      <c r="Z201" s="225"/>
      <c r="AA201" s="150"/>
      <c r="AB201" s="223" t="str">
        <f>INDEX(Data!$AH$3:$AH$502, MATCH(B201, Data!$AB$3:$AB$502, 0))</f>
        <v/>
      </c>
      <c r="AC201" s="224"/>
      <c r="AD201" s="224"/>
      <c r="AE201" s="224"/>
      <c r="AF201" s="225"/>
      <c r="AG201" s="3"/>
    </row>
    <row r="202" spans="1:33" s="5" customFormat="1" ht="15" customHeight="1" x14ac:dyDescent="0.25">
      <c r="A202" s="3"/>
      <c r="B202" s="139">
        <v>193</v>
      </c>
      <c r="C202" s="135"/>
      <c r="D202" s="151"/>
      <c r="E202" s="152"/>
      <c r="F202" s="153"/>
      <c r="G202" s="154"/>
      <c r="H202" s="155"/>
      <c r="I202" s="154"/>
      <c r="J202" s="155"/>
      <c r="K202" s="154"/>
      <c r="L202" s="155"/>
      <c r="M202" s="156"/>
      <c r="N202" s="150"/>
      <c r="O202" s="136" t="str">
        <f t="shared" si="6"/>
        <v/>
      </c>
      <c r="P202" s="150"/>
      <c r="Q202" s="223" t="str">
        <f t="shared" si="7"/>
        <v/>
      </c>
      <c r="R202" s="224"/>
      <c r="S202" s="224"/>
      <c r="T202" s="224" t="str">
        <f t="shared" si="8"/>
        <v/>
      </c>
      <c r="U202" s="224"/>
      <c r="V202" s="225"/>
      <c r="W202" s="150"/>
      <c r="X202" s="223" t="str">
        <f>INDEX(Data!$AF$3:$AF$502, MATCH(B202, Data!$A$3:$A$502, 0))</f>
        <v/>
      </c>
      <c r="Y202" s="224"/>
      <c r="Z202" s="225"/>
      <c r="AA202" s="150"/>
      <c r="AB202" s="223" t="str">
        <f>INDEX(Data!$AH$3:$AH$502, MATCH(B202, Data!$AB$3:$AB$502, 0))</f>
        <v/>
      </c>
      <c r="AC202" s="224"/>
      <c r="AD202" s="224"/>
      <c r="AE202" s="224"/>
      <c r="AF202" s="225"/>
      <c r="AG202" s="3"/>
    </row>
    <row r="203" spans="1:33" s="5" customFormat="1" ht="15" customHeight="1" x14ac:dyDescent="0.25">
      <c r="A203" s="3"/>
      <c r="B203" s="139">
        <v>194</v>
      </c>
      <c r="C203" s="135"/>
      <c r="D203" s="151"/>
      <c r="E203" s="152"/>
      <c r="F203" s="153"/>
      <c r="G203" s="154"/>
      <c r="H203" s="155"/>
      <c r="I203" s="154"/>
      <c r="J203" s="155"/>
      <c r="K203" s="154"/>
      <c r="L203" s="155"/>
      <c r="M203" s="156"/>
      <c r="N203" s="150"/>
      <c r="O203" s="136" t="str">
        <f t="shared" ref="O203:O266" si="9">IF(D203="", "", SUM(G203:M203))</f>
        <v/>
      </c>
      <c r="P203" s="150"/>
      <c r="Q203" s="223" t="str">
        <f t="shared" ref="Q203:Q266" si="10">IF(D203="", "", IF(O203&gt;0, $AM$4, $AM$5))</f>
        <v/>
      </c>
      <c r="R203" s="224"/>
      <c r="S203" s="224"/>
      <c r="T203" s="224" t="str">
        <f t="shared" ref="T203:T266" si="11">IF(D203="", "", IF(O203&gt;=E203, $AM$4, $AM$5))</f>
        <v/>
      </c>
      <c r="U203" s="224"/>
      <c r="V203" s="225"/>
      <c r="W203" s="150"/>
      <c r="X203" s="223" t="str">
        <f>INDEX(Data!$AF$3:$AF$502, MATCH(B203, Data!$A$3:$A$502, 0))</f>
        <v/>
      </c>
      <c r="Y203" s="224"/>
      <c r="Z203" s="225"/>
      <c r="AA203" s="150"/>
      <c r="AB203" s="223" t="str">
        <f>INDEX(Data!$AH$3:$AH$502, MATCH(B203, Data!$AB$3:$AB$502, 0))</f>
        <v/>
      </c>
      <c r="AC203" s="224"/>
      <c r="AD203" s="224"/>
      <c r="AE203" s="224"/>
      <c r="AF203" s="225"/>
      <c r="AG203" s="3"/>
    </row>
    <row r="204" spans="1:33" s="5" customFormat="1" ht="15" customHeight="1" x14ac:dyDescent="0.25">
      <c r="A204" s="3"/>
      <c r="B204" s="139">
        <v>195</v>
      </c>
      <c r="C204" s="135"/>
      <c r="D204" s="151"/>
      <c r="E204" s="152"/>
      <c r="F204" s="153"/>
      <c r="G204" s="154"/>
      <c r="H204" s="155"/>
      <c r="I204" s="154"/>
      <c r="J204" s="155"/>
      <c r="K204" s="154"/>
      <c r="L204" s="155"/>
      <c r="M204" s="156"/>
      <c r="N204" s="150"/>
      <c r="O204" s="136" t="str">
        <f t="shared" si="9"/>
        <v/>
      </c>
      <c r="P204" s="150"/>
      <c r="Q204" s="223" t="str">
        <f t="shared" si="10"/>
        <v/>
      </c>
      <c r="R204" s="224"/>
      <c r="S204" s="224"/>
      <c r="T204" s="224" t="str">
        <f t="shared" si="11"/>
        <v/>
      </c>
      <c r="U204" s="224"/>
      <c r="V204" s="225"/>
      <c r="W204" s="150"/>
      <c r="X204" s="223" t="str">
        <f>INDEX(Data!$AF$3:$AF$502, MATCH(B204, Data!$A$3:$A$502, 0))</f>
        <v/>
      </c>
      <c r="Y204" s="224"/>
      <c r="Z204" s="225"/>
      <c r="AA204" s="150"/>
      <c r="AB204" s="223" t="str">
        <f>INDEX(Data!$AH$3:$AH$502, MATCH(B204, Data!$AB$3:$AB$502, 0))</f>
        <v/>
      </c>
      <c r="AC204" s="224"/>
      <c r="AD204" s="224"/>
      <c r="AE204" s="224"/>
      <c r="AF204" s="225"/>
      <c r="AG204" s="3"/>
    </row>
    <row r="205" spans="1:33" s="5" customFormat="1" ht="15" customHeight="1" x14ac:dyDescent="0.25">
      <c r="A205" s="3"/>
      <c r="B205" s="139">
        <v>196</v>
      </c>
      <c r="C205" s="135"/>
      <c r="D205" s="151"/>
      <c r="E205" s="152"/>
      <c r="F205" s="153"/>
      <c r="G205" s="154"/>
      <c r="H205" s="155"/>
      <c r="I205" s="154"/>
      <c r="J205" s="155"/>
      <c r="K205" s="154"/>
      <c r="L205" s="155"/>
      <c r="M205" s="156"/>
      <c r="N205" s="150"/>
      <c r="O205" s="136" t="str">
        <f t="shared" si="9"/>
        <v/>
      </c>
      <c r="P205" s="150"/>
      <c r="Q205" s="223" t="str">
        <f t="shared" si="10"/>
        <v/>
      </c>
      <c r="R205" s="224"/>
      <c r="S205" s="224"/>
      <c r="T205" s="224" t="str">
        <f t="shared" si="11"/>
        <v/>
      </c>
      <c r="U205" s="224"/>
      <c r="V205" s="225"/>
      <c r="W205" s="150"/>
      <c r="X205" s="223" t="str">
        <f>INDEX(Data!$AF$3:$AF$502, MATCH(B205, Data!$A$3:$A$502, 0))</f>
        <v/>
      </c>
      <c r="Y205" s="224"/>
      <c r="Z205" s="225"/>
      <c r="AA205" s="150"/>
      <c r="AB205" s="223" t="str">
        <f>INDEX(Data!$AH$3:$AH$502, MATCH(B205, Data!$AB$3:$AB$502, 0))</f>
        <v/>
      </c>
      <c r="AC205" s="224"/>
      <c r="AD205" s="224"/>
      <c r="AE205" s="224"/>
      <c r="AF205" s="225"/>
      <c r="AG205" s="3"/>
    </row>
    <row r="206" spans="1:33" s="5" customFormat="1" ht="15" customHeight="1" x14ac:dyDescent="0.25">
      <c r="A206" s="3"/>
      <c r="B206" s="139">
        <v>197</v>
      </c>
      <c r="C206" s="135"/>
      <c r="D206" s="151"/>
      <c r="E206" s="152"/>
      <c r="F206" s="153"/>
      <c r="G206" s="154"/>
      <c r="H206" s="155"/>
      <c r="I206" s="154"/>
      <c r="J206" s="155"/>
      <c r="K206" s="154"/>
      <c r="L206" s="155"/>
      <c r="M206" s="156"/>
      <c r="N206" s="150"/>
      <c r="O206" s="136" t="str">
        <f t="shared" si="9"/>
        <v/>
      </c>
      <c r="P206" s="150"/>
      <c r="Q206" s="223" t="str">
        <f t="shared" si="10"/>
        <v/>
      </c>
      <c r="R206" s="224"/>
      <c r="S206" s="224"/>
      <c r="T206" s="224" t="str">
        <f t="shared" si="11"/>
        <v/>
      </c>
      <c r="U206" s="224"/>
      <c r="V206" s="225"/>
      <c r="W206" s="150"/>
      <c r="X206" s="223" t="str">
        <f>INDEX(Data!$AF$3:$AF$502, MATCH(B206, Data!$A$3:$A$502, 0))</f>
        <v/>
      </c>
      <c r="Y206" s="224"/>
      <c r="Z206" s="225"/>
      <c r="AA206" s="150"/>
      <c r="AB206" s="223" t="str">
        <f>INDEX(Data!$AH$3:$AH$502, MATCH(B206, Data!$AB$3:$AB$502, 0))</f>
        <v/>
      </c>
      <c r="AC206" s="224"/>
      <c r="AD206" s="224"/>
      <c r="AE206" s="224"/>
      <c r="AF206" s="225"/>
      <c r="AG206" s="3"/>
    </row>
    <row r="207" spans="1:33" s="5" customFormat="1" ht="15" customHeight="1" x14ac:dyDescent="0.25">
      <c r="A207" s="3"/>
      <c r="B207" s="139">
        <v>198</v>
      </c>
      <c r="C207" s="135"/>
      <c r="D207" s="151"/>
      <c r="E207" s="152"/>
      <c r="F207" s="153"/>
      <c r="G207" s="154"/>
      <c r="H207" s="155"/>
      <c r="I207" s="154"/>
      <c r="J207" s="155"/>
      <c r="K207" s="154"/>
      <c r="L207" s="155"/>
      <c r="M207" s="156"/>
      <c r="N207" s="150"/>
      <c r="O207" s="136" t="str">
        <f t="shared" si="9"/>
        <v/>
      </c>
      <c r="P207" s="150"/>
      <c r="Q207" s="223" t="str">
        <f t="shared" si="10"/>
        <v/>
      </c>
      <c r="R207" s="224"/>
      <c r="S207" s="224"/>
      <c r="T207" s="224" t="str">
        <f t="shared" si="11"/>
        <v/>
      </c>
      <c r="U207" s="224"/>
      <c r="V207" s="225"/>
      <c r="W207" s="150"/>
      <c r="X207" s="223" t="str">
        <f>INDEX(Data!$AF$3:$AF$502, MATCH(B207, Data!$A$3:$A$502, 0))</f>
        <v/>
      </c>
      <c r="Y207" s="224"/>
      <c r="Z207" s="225"/>
      <c r="AA207" s="150"/>
      <c r="AB207" s="223" t="str">
        <f>INDEX(Data!$AH$3:$AH$502, MATCH(B207, Data!$AB$3:$AB$502, 0))</f>
        <v/>
      </c>
      <c r="AC207" s="224"/>
      <c r="AD207" s="224"/>
      <c r="AE207" s="224"/>
      <c r="AF207" s="225"/>
      <c r="AG207" s="3"/>
    </row>
    <row r="208" spans="1:33" s="5" customFormat="1" ht="15" customHeight="1" x14ac:dyDescent="0.25">
      <c r="A208" s="3"/>
      <c r="B208" s="139">
        <v>199</v>
      </c>
      <c r="C208" s="135"/>
      <c r="D208" s="151"/>
      <c r="E208" s="152"/>
      <c r="F208" s="153"/>
      <c r="G208" s="154"/>
      <c r="H208" s="155"/>
      <c r="I208" s="154"/>
      <c r="J208" s="155"/>
      <c r="K208" s="154"/>
      <c r="L208" s="155"/>
      <c r="M208" s="156"/>
      <c r="N208" s="150"/>
      <c r="O208" s="136" t="str">
        <f t="shared" si="9"/>
        <v/>
      </c>
      <c r="P208" s="150"/>
      <c r="Q208" s="223" t="str">
        <f t="shared" si="10"/>
        <v/>
      </c>
      <c r="R208" s="224"/>
      <c r="S208" s="224"/>
      <c r="T208" s="224" t="str">
        <f t="shared" si="11"/>
        <v/>
      </c>
      <c r="U208" s="224"/>
      <c r="V208" s="225"/>
      <c r="W208" s="150"/>
      <c r="X208" s="223" t="str">
        <f>INDEX(Data!$AF$3:$AF$502, MATCH(B208, Data!$A$3:$A$502, 0))</f>
        <v/>
      </c>
      <c r="Y208" s="224"/>
      <c r="Z208" s="225"/>
      <c r="AA208" s="150"/>
      <c r="AB208" s="223" t="str">
        <f>INDEX(Data!$AH$3:$AH$502, MATCH(B208, Data!$AB$3:$AB$502, 0))</f>
        <v/>
      </c>
      <c r="AC208" s="224"/>
      <c r="AD208" s="224"/>
      <c r="AE208" s="224"/>
      <c r="AF208" s="225"/>
      <c r="AG208" s="3"/>
    </row>
    <row r="209" spans="1:33" s="5" customFormat="1" ht="15" customHeight="1" x14ac:dyDescent="0.25">
      <c r="A209" s="3"/>
      <c r="B209" s="139">
        <v>200</v>
      </c>
      <c r="C209" s="135"/>
      <c r="D209" s="151"/>
      <c r="E209" s="152"/>
      <c r="F209" s="153"/>
      <c r="G209" s="154"/>
      <c r="H209" s="155"/>
      <c r="I209" s="154"/>
      <c r="J209" s="155"/>
      <c r="K209" s="154"/>
      <c r="L209" s="155"/>
      <c r="M209" s="156"/>
      <c r="N209" s="150"/>
      <c r="O209" s="136" t="str">
        <f t="shared" si="9"/>
        <v/>
      </c>
      <c r="P209" s="150"/>
      <c r="Q209" s="223" t="str">
        <f t="shared" si="10"/>
        <v/>
      </c>
      <c r="R209" s="224"/>
      <c r="S209" s="224"/>
      <c r="T209" s="224" t="str">
        <f t="shared" si="11"/>
        <v/>
      </c>
      <c r="U209" s="224"/>
      <c r="V209" s="225"/>
      <c r="W209" s="150"/>
      <c r="X209" s="223" t="str">
        <f>INDEX(Data!$AF$3:$AF$502, MATCH(B209, Data!$A$3:$A$502, 0))</f>
        <v/>
      </c>
      <c r="Y209" s="224"/>
      <c r="Z209" s="225"/>
      <c r="AA209" s="150"/>
      <c r="AB209" s="223" t="str">
        <f>INDEX(Data!$AH$3:$AH$502, MATCH(B209, Data!$AB$3:$AB$502, 0))</f>
        <v/>
      </c>
      <c r="AC209" s="224"/>
      <c r="AD209" s="224"/>
      <c r="AE209" s="224"/>
      <c r="AF209" s="225"/>
      <c r="AG209" s="3"/>
    </row>
    <row r="210" spans="1:33" s="5" customFormat="1" ht="15" customHeight="1" x14ac:dyDescent="0.25">
      <c r="A210" s="3"/>
      <c r="B210" s="139">
        <v>201</v>
      </c>
      <c r="C210" s="135"/>
      <c r="D210" s="151"/>
      <c r="E210" s="152"/>
      <c r="F210" s="153"/>
      <c r="G210" s="154"/>
      <c r="H210" s="155"/>
      <c r="I210" s="154"/>
      <c r="J210" s="155"/>
      <c r="K210" s="154"/>
      <c r="L210" s="155"/>
      <c r="M210" s="156"/>
      <c r="N210" s="150"/>
      <c r="O210" s="136" t="str">
        <f t="shared" si="9"/>
        <v/>
      </c>
      <c r="P210" s="150"/>
      <c r="Q210" s="223" t="str">
        <f t="shared" si="10"/>
        <v/>
      </c>
      <c r="R210" s="224"/>
      <c r="S210" s="224"/>
      <c r="T210" s="224" t="str">
        <f t="shared" si="11"/>
        <v/>
      </c>
      <c r="U210" s="224"/>
      <c r="V210" s="225"/>
      <c r="W210" s="150"/>
      <c r="X210" s="223" t="str">
        <f>INDEX(Data!$AF$3:$AF$502, MATCH(B210, Data!$A$3:$A$502, 0))</f>
        <v/>
      </c>
      <c r="Y210" s="224"/>
      <c r="Z210" s="225"/>
      <c r="AA210" s="150"/>
      <c r="AB210" s="223" t="str">
        <f>INDEX(Data!$AH$3:$AH$502, MATCH(B210, Data!$AB$3:$AB$502, 0))</f>
        <v/>
      </c>
      <c r="AC210" s="224"/>
      <c r="AD210" s="224"/>
      <c r="AE210" s="224"/>
      <c r="AF210" s="225"/>
      <c r="AG210" s="3"/>
    </row>
    <row r="211" spans="1:33" s="5" customFormat="1" ht="15" customHeight="1" x14ac:dyDescent="0.25">
      <c r="A211" s="3"/>
      <c r="B211" s="139">
        <v>202</v>
      </c>
      <c r="C211" s="135"/>
      <c r="D211" s="151"/>
      <c r="E211" s="152"/>
      <c r="F211" s="153"/>
      <c r="G211" s="154"/>
      <c r="H211" s="155"/>
      <c r="I211" s="154"/>
      <c r="J211" s="155"/>
      <c r="K211" s="154"/>
      <c r="L211" s="155"/>
      <c r="M211" s="156"/>
      <c r="N211" s="150"/>
      <c r="O211" s="136" t="str">
        <f t="shared" si="9"/>
        <v/>
      </c>
      <c r="P211" s="150"/>
      <c r="Q211" s="223" t="str">
        <f t="shared" si="10"/>
        <v/>
      </c>
      <c r="R211" s="224"/>
      <c r="S211" s="224"/>
      <c r="T211" s="224" t="str">
        <f t="shared" si="11"/>
        <v/>
      </c>
      <c r="U211" s="224"/>
      <c r="V211" s="225"/>
      <c r="W211" s="150"/>
      <c r="X211" s="223" t="str">
        <f>INDEX(Data!$AF$3:$AF$502, MATCH(B211, Data!$A$3:$A$502, 0))</f>
        <v/>
      </c>
      <c r="Y211" s="224"/>
      <c r="Z211" s="225"/>
      <c r="AA211" s="150"/>
      <c r="AB211" s="223" t="str">
        <f>INDEX(Data!$AH$3:$AH$502, MATCH(B211, Data!$AB$3:$AB$502, 0))</f>
        <v/>
      </c>
      <c r="AC211" s="224"/>
      <c r="AD211" s="224"/>
      <c r="AE211" s="224"/>
      <c r="AF211" s="225"/>
      <c r="AG211" s="3"/>
    </row>
    <row r="212" spans="1:33" s="5" customFormat="1" ht="15" customHeight="1" x14ac:dyDescent="0.25">
      <c r="A212" s="3"/>
      <c r="B212" s="139">
        <v>203</v>
      </c>
      <c r="C212" s="135"/>
      <c r="D212" s="151"/>
      <c r="E212" s="152"/>
      <c r="F212" s="153"/>
      <c r="G212" s="154"/>
      <c r="H212" s="155"/>
      <c r="I212" s="154"/>
      <c r="J212" s="155"/>
      <c r="K212" s="154"/>
      <c r="L212" s="155"/>
      <c r="M212" s="156"/>
      <c r="N212" s="150"/>
      <c r="O212" s="136" t="str">
        <f t="shared" si="9"/>
        <v/>
      </c>
      <c r="P212" s="150"/>
      <c r="Q212" s="223" t="str">
        <f t="shared" si="10"/>
        <v/>
      </c>
      <c r="R212" s="224"/>
      <c r="S212" s="224"/>
      <c r="T212" s="224" t="str">
        <f t="shared" si="11"/>
        <v/>
      </c>
      <c r="U212" s="224"/>
      <c r="V212" s="225"/>
      <c r="W212" s="150"/>
      <c r="X212" s="223" t="str">
        <f>INDEX(Data!$AF$3:$AF$502, MATCH(B212, Data!$A$3:$A$502, 0))</f>
        <v/>
      </c>
      <c r="Y212" s="224"/>
      <c r="Z212" s="225"/>
      <c r="AA212" s="150"/>
      <c r="AB212" s="223" t="str">
        <f>INDEX(Data!$AH$3:$AH$502, MATCH(B212, Data!$AB$3:$AB$502, 0))</f>
        <v/>
      </c>
      <c r="AC212" s="224"/>
      <c r="AD212" s="224"/>
      <c r="AE212" s="224"/>
      <c r="AF212" s="225"/>
      <c r="AG212" s="3"/>
    </row>
    <row r="213" spans="1:33" s="5" customFormat="1" ht="15" customHeight="1" x14ac:dyDescent="0.25">
      <c r="A213" s="3"/>
      <c r="B213" s="139">
        <v>204</v>
      </c>
      <c r="C213" s="135"/>
      <c r="D213" s="151"/>
      <c r="E213" s="152"/>
      <c r="F213" s="153"/>
      <c r="G213" s="154"/>
      <c r="H213" s="155"/>
      <c r="I213" s="154"/>
      <c r="J213" s="155"/>
      <c r="K213" s="154"/>
      <c r="L213" s="155"/>
      <c r="M213" s="156"/>
      <c r="N213" s="150"/>
      <c r="O213" s="136" t="str">
        <f t="shared" si="9"/>
        <v/>
      </c>
      <c r="P213" s="150"/>
      <c r="Q213" s="223" t="str">
        <f t="shared" si="10"/>
        <v/>
      </c>
      <c r="R213" s="224"/>
      <c r="S213" s="224"/>
      <c r="T213" s="224" t="str">
        <f t="shared" si="11"/>
        <v/>
      </c>
      <c r="U213" s="224"/>
      <c r="V213" s="225"/>
      <c r="W213" s="150"/>
      <c r="X213" s="223" t="str">
        <f>INDEX(Data!$AF$3:$AF$502, MATCH(B213, Data!$A$3:$A$502, 0))</f>
        <v/>
      </c>
      <c r="Y213" s="224"/>
      <c r="Z213" s="225"/>
      <c r="AA213" s="150"/>
      <c r="AB213" s="223" t="str">
        <f>INDEX(Data!$AH$3:$AH$502, MATCH(B213, Data!$AB$3:$AB$502, 0))</f>
        <v/>
      </c>
      <c r="AC213" s="224"/>
      <c r="AD213" s="224"/>
      <c r="AE213" s="224"/>
      <c r="AF213" s="225"/>
      <c r="AG213" s="3"/>
    </row>
    <row r="214" spans="1:33" s="5" customFormat="1" ht="15" customHeight="1" x14ac:dyDescent="0.25">
      <c r="A214" s="3"/>
      <c r="B214" s="139">
        <v>205</v>
      </c>
      <c r="C214" s="135"/>
      <c r="D214" s="151"/>
      <c r="E214" s="152"/>
      <c r="F214" s="153"/>
      <c r="G214" s="154"/>
      <c r="H214" s="155"/>
      <c r="I214" s="154"/>
      <c r="J214" s="155"/>
      <c r="K214" s="154"/>
      <c r="L214" s="155"/>
      <c r="M214" s="156"/>
      <c r="N214" s="150"/>
      <c r="O214" s="136" t="str">
        <f t="shared" si="9"/>
        <v/>
      </c>
      <c r="P214" s="150"/>
      <c r="Q214" s="223" t="str">
        <f t="shared" si="10"/>
        <v/>
      </c>
      <c r="R214" s="224"/>
      <c r="S214" s="224"/>
      <c r="T214" s="224" t="str">
        <f t="shared" si="11"/>
        <v/>
      </c>
      <c r="U214" s="224"/>
      <c r="V214" s="225"/>
      <c r="W214" s="150"/>
      <c r="X214" s="223" t="str">
        <f>INDEX(Data!$AF$3:$AF$502, MATCH(B214, Data!$A$3:$A$502, 0))</f>
        <v/>
      </c>
      <c r="Y214" s="224"/>
      <c r="Z214" s="225"/>
      <c r="AA214" s="150"/>
      <c r="AB214" s="223" t="str">
        <f>INDEX(Data!$AH$3:$AH$502, MATCH(B214, Data!$AB$3:$AB$502, 0))</f>
        <v/>
      </c>
      <c r="AC214" s="224"/>
      <c r="AD214" s="224"/>
      <c r="AE214" s="224"/>
      <c r="AF214" s="225"/>
      <c r="AG214" s="3"/>
    </row>
    <row r="215" spans="1:33" s="5" customFormat="1" ht="15" customHeight="1" x14ac:dyDescent="0.25">
      <c r="A215" s="3"/>
      <c r="B215" s="139">
        <v>206</v>
      </c>
      <c r="C215" s="135"/>
      <c r="D215" s="151"/>
      <c r="E215" s="152"/>
      <c r="F215" s="153"/>
      <c r="G215" s="154"/>
      <c r="H215" s="155"/>
      <c r="I215" s="154"/>
      <c r="J215" s="155"/>
      <c r="K215" s="154"/>
      <c r="L215" s="155"/>
      <c r="M215" s="156"/>
      <c r="N215" s="150"/>
      <c r="O215" s="136" t="str">
        <f t="shared" si="9"/>
        <v/>
      </c>
      <c r="P215" s="150"/>
      <c r="Q215" s="223" t="str">
        <f t="shared" si="10"/>
        <v/>
      </c>
      <c r="R215" s="224"/>
      <c r="S215" s="224"/>
      <c r="T215" s="224" t="str">
        <f t="shared" si="11"/>
        <v/>
      </c>
      <c r="U215" s="224"/>
      <c r="V215" s="225"/>
      <c r="W215" s="150"/>
      <c r="X215" s="223" t="str">
        <f>INDEX(Data!$AF$3:$AF$502, MATCH(B215, Data!$A$3:$A$502, 0))</f>
        <v/>
      </c>
      <c r="Y215" s="224"/>
      <c r="Z215" s="225"/>
      <c r="AA215" s="150"/>
      <c r="AB215" s="223" t="str">
        <f>INDEX(Data!$AH$3:$AH$502, MATCH(B215, Data!$AB$3:$AB$502, 0))</f>
        <v/>
      </c>
      <c r="AC215" s="224"/>
      <c r="AD215" s="224"/>
      <c r="AE215" s="224"/>
      <c r="AF215" s="225"/>
      <c r="AG215" s="3"/>
    </row>
    <row r="216" spans="1:33" s="5" customFormat="1" ht="15" customHeight="1" x14ac:dyDescent="0.25">
      <c r="A216" s="3"/>
      <c r="B216" s="139">
        <v>207</v>
      </c>
      <c r="C216" s="135"/>
      <c r="D216" s="151"/>
      <c r="E216" s="152"/>
      <c r="F216" s="153"/>
      <c r="G216" s="154"/>
      <c r="H216" s="155"/>
      <c r="I216" s="154"/>
      <c r="J216" s="155"/>
      <c r="K216" s="154"/>
      <c r="L216" s="155"/>
      <c r="M216" s="156"/>
      <c r="N216" s="150"/>
      <c r="O216" s="136" t="str">
        <f t="shared" si="9"/>
        <v/>
      </c>
      <c r="P216" s="150"/>
      <c r="Q216" s="223" t="str">
        <f t="shared" si="10"/>
        <v/>
      </c>
      <c r="R216" s="224"/>
      <c r="S216" s="224"/>
      <c r="T216" s="224" t="str">
        <f t="shared" si="11"/>
        <v/>
      </c>
      <c r="U216" s="224"/>
      <c r="V216" s="225"/>
      <c r="W216" s="150"/>
      <c r="X216" s="223" t="str">
        <f>INDEX(Data!$AF$3:$AF$502, MATCH(B216, Data!$A$3:$A$502, 0))</f>
        <v/>
      </c>
      <c r="Y216" s="224"/>
      <c r="Z216" s="225"/>
      <c r="AA216" s="150"/>
      <c r="AB216" s="223" t="str">
        <f>INDEX(Data!$AH$3:$AH$502, MATCH(B216, Data!$AB$3:$AB$502, 0))</f>
        <v/>
      </c>
      <c r="AC216" s="224"/>
      <c r="AD216" s="224"/>
      <c r="AE216" s="224"/>
      <c r="AF216" s="225"/>
      <c r="AG216" s="3"/>
    </row>
    <row r="217" spans="1:33" s="5" customFormat="1" ht="15" customHeight="1" x14ac:dyDescent="0.25">
      <c r="A217" s="3"/>
      <c r="B217" s="139">
        <v>208</v>
      </c>
      <c r="C217" s="135"/>
      <c r="D217" s="151"/>
      <c r="E217" s="152"/>
      <c r="F217" s="153"/>
      <c r="G217" s="154"/>
      <c r="H217" s="155"/>
      <c r="I217" s="154"/>
      <c r="J217" s="155"/>
      <c r="K217" s="154"/>
      <c r="L217" s="155"/>
      <c r="M217" s="156"/>
      <c r="N217" s="150"/>
      <c r="O217" s="136" t="str">
        <f t="shared" si="9"/>
        <v/>
      </c>
      <c r="P217" s="150"/>
      <c r="Q217" s="223" t="str">
        <f t="shared" si="10"/>
        <v/>
      </c>
      <c r="R217" s="224"/>
      <c r="S217" s="224"/>
      <c r="T217" s="224" t="str">
        <f t="shared" si="11"/>
        <v/>
      </c>
      <c r="U217" s="224"/>
      <c r="V217" s="225"/>
      <c r="W217" s="150"/>
      <c r="X217" s="223" t="str">
        <f>INDEX(Data!$AF$3:$AF$502, MATCH(B217, Data!$A$3:$A$502, 0))</f>
        <v/>
      </c>
      <c r="Y217" s="224"/>
      <c r="Z217" s="225"/>
      <c r="AA217" s="150"/>
      <c r="AB217" s="223" t="str">
        <f>INDEX(Data!$AH$3:$AH$502, MATCH(B217, Data!$AB$3:$AB$502, 0))</f>
        <v/>
      </c>
      <c r="AC217" s="224"/>
      <c r="AD217" s="224"/>
      <c r="AE217" s="224"/>
      <c r="AF217" s="225"/>
      <c r="AG217" s="3"/>
    </row>
    <row r="218" spans="1:33" s="5" customFormat="1" ht="15" customHeight="1" x14ac:dyDescent="0.25">
      <c r="A218" s="3"/>
      <c r="B218" s="139">
        <v>209</v>
      </c>
      <c r="C218" s="135"/>
      <c r="D218" s="151"/>
      <c r="E218" s="152"/>
      <c r="F218" s="153"/>
      <c r="G218" s="154"/>
      <c r="H218" s="155"/>
      <c r="I218" s="154"/>
      <c r="J218" s="155"/>
      <c r="K218" s="154"/>
      <c r="L218" s="155"/>
      <c r="M218" s="156"/>
      <c r="N218" s="150"/>
      <c r="O218" s="136" t="str">
        <f t="shared" si="9"/>
        <v/>
      </c>
      <c r="P218" s="150"/>
      <c r="Q218" s="223" t="str">
        <f t="shared" si="10"/>
        <v/>
      </c>
      <c r="R218" s="224"/>
      <c r="S218" s="224"/>
      <c r="T218" s="224" t="str">
        <f t="shared" si="11"/>
        <v/>
      </c>
      <c r="U218" s="224"/>
      <c r="V218" s="225"/>
      <c r="W218" s="150"/>
      <c r="X218" s="223" t="str">
        <f>INDEX(Data!$AF$3:$AF$502, MATCH(B218, Data!$A$3:$A$502, 0))</f>
        <v/>
      </c>
      <c r="Y218" s="224"/>
      <c r="Z218" s="225"/>
      <c r="AA218" s="150"/>
      <c r="AB218" s="223" t="str">
        <f>INDEX(Data!$AH$3:$AH$502, MATCH(B218, Data!$AB$3:$AB$502, 0))</f>
        <v/>
      </c>
      <c r="AC218" s="224"/>
      <c r="AD218" s="224"/>
      <c r="AE218" s="224"/>
      <c r="AF218" s="225"/>
      <c r="AG218" s="3"/>
    </row>
    <row r="219" spans="1:33" s="5" customFormat="1" ht="15" customHeight="1" x14ac:dyDescent="0.25">
      <c r="A219" s="3"/>
      <c r="B219" s="139">
        <v>210</v>
      </c>
      <c r="C219" s="135"/>
      <c r="D219" s="151"/>
      <c r="E219" s="152"/>
      <c r="F219" s="153"/>
      <c r="G219" s="154"/>
      <c r="H219" s="155"/>
      <c r="I219" s="154"/>
      <c r="J219" s="155"/>
      <c r="K219" s="154"/>
      <c r="L219" s="155"/>
      <c r="M219" s="156"/>
      <c r="N219" s="150"/>
      <c r="O219" s="136" t="str">
        <f t="shared" si="9"/>
        <v/>
      </c>
      <c r="P219" s="150"/>
      <c r="Q219" s="223" t="str">
        <f t="shared" si="10"/>
        <v/>
      </c>
      <c r="R219" s="224"/>
      <c r="S219" s="224"/>
      <c r="T219" s="224" t="str">
        <f t="shared" si="11"/>
        <v/>
      </c>
      <c r="U219" s="224"/>
      <c r="V219" s="225"/>
      <c r="W219" s="150"/>
      <c r="X219" s="223" t="str">
        <f>INDEX(Data!$AF$3:$AF$502, MATCH(B219, Data!$A$3:$A$502, 0))</f>
        <v/>
      </c>
      <c r="Y219" s="224"/>
      <c r="Z219" s="225"/>
      <c r="AA219" s="150"/>
      <c r="AB219" s="223" t="str">
        <f>INDEX(Data!$AH$3:$AH$502, MATCH(B219, Data!$AB$3:$AB$502, 0))</f>
        <v/>
      </c>
      <c r="AC219" s="224"/>
      <c r="AD219" s="224"/>
      <c r="AE219" s="224"/>
      <c r="AF219" s="225"/>
      <c r="AG219" s="3"/>
    </row>
    <row r="220" spans="1:33" s="5" customFormat="1" ht="15" customHeight="1" x14ac:dyDescent="0.25">
      <c r="A220" s="3"/>
      <c r="B220" s="139">
        <v>211</v>
      </c>
      <c r="C220" s="135"/>
      <c r="D220" s="151"/>
      <c r="E220" s="152"/>
      <c r="F220" s="153"/>
      <c r="G220" s="154"/>
      <c r="H220" s="155"/>
      <c r="I220" s="154"/>
      <c r="J220" s="155"/>
      <c r="K220" s="154"/>
      <c r="L220" s="155"/>
      <c r="M220" s="156"/>
      <c r="N220" s="150"/>
      <c r="O220" s="136" t="str">
        <f t="shared" si="9"/>
        <v/>
      </c>
      <c r="P220" s="150"/>
      <c r="Q220" s="223" t="str">
        <f t="shared" si="10"/>
        <v/>
      </c>
      <c r="R220" s="224"/>
      <c r="S220" s="224"/>
      <c r="T220" s="224" t="str">
        <f t="shared" si="11"/>
        <v/>
      </c>
      <c r="U220" s="224"/>
      <c r="V220" s="225"/>
      <c r="W220" s="150"/>
      <c r="X220" s="223" t="str">
        <f>INDEX(Data!$AF$3:$AF$502, MATCH(B220, Data!$A$3:$A$502, 0))</f>
        <v/>
      </c>
      <c r="Y220" s="224"/>
      <c r="Z220" s="225"/>
      <c r="AA220" s="150"/>
      <c r="AB220" s="223" t="str">
        <f>INDEX(Data!$AH$3:$AH$502, MATCH(B220, Data!$AB$3:$AB$502, 0))</f>
        <v/>
      </c>
      <c r="AC220" s="224"/>
      <c r="AD220" s="224"/>
      <c r="AE220" s="224"/>
      <c r="AF220" s="225"/>
      <c r="AG220" s="3"/>
    </row>
    <row r="221" spans="1:33" s="5" customFormat="1" ht="15" customHeight="1" x14ac:dyDescent="0.25">
      <c r="A221" s="3"/>
      <c r="B221" s="139">
        <v>212</v>
      </c>
      <c r="C221" s="135"/>
      <c r="D221" s="151"/>
      <c r="E221" s="152"/>
      <c r="F221" s="153"/>
      <c r="G221" s="154"/>
      <c r="H221" s="155"/>
      <c r="I221" s="154"/>
      <c r="J221" s="155"/>
      <c r="K221" s="154"/>
      <c r="L221" s="155"/>
      <c r="M221" s="156"/>
      <c r="N221" s="150"/>
      <c r="O221" s="136" t="str">
        <f t="shared" si="9"/>
        <v/>
      </c>
      <c r="P221" s="150"/>
      <c r="Q221" s="223" t="str">
        <f t="shared" si="10"/>
        <v/>
      </c>
      <c r="R221" s="224"/>
      <c r="S221" s="224"/>
      <c r="T221" s="224" t="str">
        <f t="shared" si="11"/>
        <v/>
      </c>
      <c r="U221" s="224"/>
      <c r="V221" s="225"/>
      <c r="W221" s="150"/>
      <c r="X221" s="223" t="str">
        <f>INDEX(Data!$AF$3:$AF$502, MATCH(B221, Data!$A$3:$A$502, 0))</f>
        <v/>
      </c>
      <c r="Y221" s="224"/>
      <c r="Z221" s="225"/>
      <c r="AA221" s="150"/>
      <c r="AB221" s="223" t="str">
        <f>INDEX(Data!$AH$3:$AH$502, MATCH(B221, Data!$AB$3:$AB$502, 0))</f>
        <v/>
      </c>
      <c r="AC221" s="224"/>
      <c r="AD221" s="224"/>
      <c r="AE221" s="224"/>
      <c r="AF221" s="225"/>
      <c r="AG221" s="3"/>
    </row>
    <row r="222" spans="1:33" s="5" customFormat="1" ht="15" customHeight="1" x14ac:dyDescent="0.25">
      <c r="A222" s="3"/>
      <c r="B222" s="139">
        <v>213</v>
      </c>
      <c r="C222" s="135"/>
      <c r="D222" s="151"/>
      <c r="E222" s="152"/>
      <c r="F222" s="153"/>
      <c r="G222" s="154"/>
      <c r="H222" s="155"/>
      <c r="I222" s="154"/>
      <c r="J222" s="155"/>
      <c r="K222" s="154"/>
      <c r="L222" s="155"/>
      <c r="M222" s="156"/>
      <c r="N222" s="150"/>
      <c r="O222" s="136" t="str">
        <f t="shared" si="9"/>
        <v/>
      </c>
      <c r="P222" s="150"/>
      <c r="Q222" s="223" t="str">
        <f t="shared" si="10"/>
        <v/>
      </c>
      <c r="R222" s="224"/>
      <c r="S222" s="224"/>
      <c r="T222" s="224" t="str">
        <f t="shared" si="11"/>
        <v/>
      </c>
      <c r="U222" s="224"/>
      <c r="V222" s="225"/>
      <c r="W222" s="150"/>
      <c r="X222" s="223" t="str">
        <f>INDEX(Data!$AF$3:$AF$502, MATCH(B222, Data!$A$3:$A$502, 0))</f>
        <v/>
      </c>
      <c r="Y222" s="224"/>
      <c r="Z222" s="225"/>
      <c r="AA222" s="150"/>
      <c r="AB222" s="223" t="str">
        <f>INDEX(Data!$AH$3:$AH$502, MATCH(B222, Data!$AB$3:$AB$502, 0))</f>
        <v/>
      </c>
      <c r="AC222" s="224"/>
      <c r="AD222" s="224"/>
      <c r="AE222" s="224"/>
      <c r="AF222" s="225"/>
      <c r="AG222" s="3"/>
    </row>
    <row r="223" spans="1:33" s="5" customFormat="1" ht="15" customHeight="1" x14ac:dyDescent="0.25">
      <c r="A223" s="3"/>
      <c r="B223" s="139">
        <v>214</v>
      </c>
      <c r="C223" s="135"/>
      <c r="D223" s="151"/>
      <c r="E223" s="152"/>
      <c r="F223" s="153"/>
      <c r="G223" s="154"/>
      <c r="H223" s="155"/>
      <c r="I223" s="154"/>
      <c r="J223" s="155"/>
      <c r="K223" s="154"/>
      <c r="L223" s="155"/>
      <c r="M223" s="156"/>
      <c r="N223" s="150"/>
      <c r="O223" s="136" t="str">
        <f t="shared" si="9"/>
        <v/>
      </c>
      <c r="P223" s="150"/>
      <c r="Q223" s="223" t="str">
        <f t="shared" si="10"/>
        <v/>
      </c>
      <c r="R223" s="224"/>
      <c r="S223" s="224"/>
      <c r="T223" s="224" t="str">
        <f t="shared" si="11"/>
        <v/>
      </c>
      <c r="U223" s="224"/>
      <c r="V223" s="225"/>
      <c r="W223" s="150"/>
      <c r="X223" s="223" t="str">
        <f>INDEX(Data!$AF$3:$AF$502, MATCH(B223, Data!$A$3:$A$502, 0))</f>
        <v/>
      </c>
      <c r="Y223" s="224"/>
      <c r="Z223" s="225"/>
      <c r="AA223" s="150"/>
      <c r="AB223" s="223" t="str">
        <f>INDEX(Data!$AH$3:$AH$502, MATCH(B223, Data!$AB$3:$AB$502, 0))</f>
        <v/>
      </c>
      <c r="AC223" s="224"/>
      <c r="AD223" s="224"/>
      <c r="AE223" s="224"/>
      <c r="AF223" s="225"/>
      <c r="AG223" s="3"/>
    </row>
    <row r="224" spans="1:33" s="5" customFormat="1" ht="15" customHeight="1" x14ac:dyDescent="0.25">
      <c r="A224" s="3"/>
      <c r="B224" s="139">
        <v>215</v>
      </c>
      <c r="C224" s="135"/>
      <c r="D224" s="151"/>
      <c r="E224" s="152"/>
      <c r="F224" s="153"/>
      <c r="G224" s="154"/>
      <c r="H224" s="155"/>
      <c r="I224" s="154"/>
      <c r="J224" s="155"/>
      <c r="K224" s="154"/>
      <c r="L224" s="155"/>
      <c r="M224" s="156"/>
      <c r="N224" s="150"/>
      <c r="O224" s="136" t="str">
        <f t="shared" si="9"/>
        <v/>
      </c>
      <c r="P224" s="150"/>
      <c r="Q224" s="223" t="str">
        <f t="shared" si="10"/>
        <v/>
      </c>
      <c r="R224" s="224"/>
      <c r="S224" s="224"/>
      <c r="T224" s="224" t="str">
        <f t="shared" si="11"/>
        <v/>
      </c>
      <c r="U224" s="224"/>
      <c r="V224" s="225"/>
      <c r="W224" s="150"/>
      <c r="X224" s="223" t="str">
        <f>INDEX(Data!$AF$3:$AF$502, MATCH(B224, Data!$A$3:$A$502, 0))</f>
        <v/>
      </c>
      <c r="Y224" s="224"/>
      <c r="Z224" s="225"/>
      <c r="AA224" s="150"/>
      <c r="AB224" s="223" t="str">
        <f>INDEX(Data!$AH$3:$AH$502, MATCH(B224, Data!$AB$3:$AB$502, 0))</f>
        <v/>
      </c>
      <c r="AC224" s="224"/>
      <c r="AD224" s="224"/>
      <c r="AE224" s="224"/>
      <c r="AF224" s="225"/>
      <c r="AG224" s="3"/>
    </row>
    <row r="225" spans="1:33" s="5" customFormat="1" ht="15" customHeight="1" x14ac:dyDescent="0.25">
      <c r="A225" s="3"/>
      <c r="B225" s="139">
        <v>216</v>
      </c>
      <c r="C225" s="135"/>
      <c r="D225" s="151"/>
      <c r="E225" s="152"/>
      <c r="F225" s="153"/>
      <c r="G225" s="154"/>
      <c r="H225" s="155"/>
      <c r="I225" s="154"/>
      <c r="J225" s="155"/>
      <c r="K225" s="154"/>
      <c r="L225" s="155"/>
      <c r="M225" s="156"/>
      <c r="N225" s="150"/>
      <c r="O225" s="136" t="str">
        <f t="shared" si="9"/>
        <v/>
      </c>
      <c r="P225" s="150"/>
      <c r="Q225" s="223" t="str">
        <f t="shared" si="10"/>
        <v/>
      </c>
      <c r="R225" s="224"/>
      <c r="S225" s="224"/>
      <c r="T225" s="224" t="str">
        <f t="shared" si="11"/>
        <v/>
      </c>
      <c r="U225" s="224"/>
      <c r="V225" s="225"/>
      <c r="W225" s="150"/>
      <c r="X225" s="223" t="str">
        <f>INDEX(Data!$AF$3:$AF$502, MATCH(B225, Data!$A$3:$A$502, 0))</f>
        <v/>
      </c>
      <c r="Y225" s="224"/>
      <c r="Z225" s="225"/>
      <c r="AA225" s="150"/>
      <c r="AB225" s="223" t="str">
        <f>INDEX(Data!$AH$3:$AH$502, MATCH(B225, Data!$AB$3:$AB$502, 0))</f>
        <v/>
      </c>
      <c r="AC225" s="224"/>
      <c r="AD225" s="224"/>
      <c r="AE225" s="224"/>
      <c r="AF225" s="225"/>
      <c r="AG225" s="3"/>
    </row>
    <row r="226" spans="1:33" s="5" customFormat="1" ht="15" customHeight="1" x14ac:dyDescent="0.25">
      <c r="A226" s="3"/>
      <c r="B226" s="139">
        <v>217</v>
      </c>
      <c r="C226" s="135"/>
      <c r="D226" s="151"/>
      <c r="E226" s="152"/>
      <c r="F226" s="153"/>
      <c r="G226" s="154"/>
      <c r="H226" s="155"/>
      <c r="I226" s="154"/>
      <c r="J226" s="155"/>
      <c r="K226" s="154"/>
      <c r="L226" s="155"/>
      <c r="M226" s="156"/>
      <c r="N226" s="150"/>
      <c r="O226" s="136" t="str">
        <f t="shared" si="9"/>
        <v/>
      </c>
      <c r="P226" s="150"/>
      <c r="Q226" s="223" t="str">
        <f t="shared" si="10"/>
        <v/>
      </c>
      <c r="R226" s="224"/>
      <c r="S226" s="224"/>
      <c r="T226" s="224" t="str">
        <f t="shared" si="11"/>
        <v/>
      </c>
      <c r="U226" s="224"/>
      <c r="V226" s="225"/>
      <c r="W226" s="150"/>
      <c r="X226" s="223" t="str">
        <f>INDEX(Data!$AF$3:$AF$502, MATCH(B226, Data!$A$3:$A$502, 0))</f>
        <v/>
      </c>
      <c r="Y226" s="224"/>
      <c r="Z226" s="225"/>
      <c r="AA226" s="150"/>
      <c r="AB226" s="223" t="str">
        <f>INDEX(Data!$AH$3:$AH$502, MATCH(B226, Data!$AB$3:$AB$502, 0))</f>
        <v/>
      </c>
      <c r="AC226" s="224"/>
      <c r="AD226" s="224"/>
      <c r="AE226" s="224"/>
      <c r="AF226" s="225"/>
      <c r="AG226" s="3"/>
    </row>
    <row r="227" spans="1:33" s="5" customFormat="1" ht="15" customHeight="1" x14ac:dyDescent="0.25">
      <c r="A227" s="3"/>
      <c r="B227" s="139">
        <v>218</v>
      </c>
      <c r="C227" s="135"/>
      <c r="D227" s="151"/>
      <c r="E227" s="152"/>
      <c r="F227" s="153"/>
      <c r="G227" s="154"/>
      <c r="H227" s="155"/>
      <c r="I227" s="154"/>
      <c r="J227" s="155"/>
      <c r="K227" s="154"/>
      <c r="L227" s="155"/>
      <c r="M227" s="156"/>
      <c r="N227" s="150"/>
      <c r="O227" s="136" t="str">
        <f t="shared" si="9"/>
        <v/>
      </c>
      <c r="P227" s="150"/>
      <c r="Q227" s="223" t="str">
        <f t="shared" si="10"/>
        <v/>
      </c>
      <c r="R227" s="224"/>
      <c r="S227" s="224"/>
      <c r="T227" s="224" t="str">
        <f t="shared" si="11"/>
        <v/>
      </c>
      <c r="U227" s="224"/>
      <c r="V227" s="225"/>
      <c r="W227" s="150"/>
      <c r="X227" s="223" t="str">
        <f>INDEX(Data!$AF$3:$AF$502, MATCH(B227, Data!$A$3:$A$502, 0))</f>
        <v/>
      </c>
      <c r="Y227" s="224"/>
      <c r="Z227" s="225"/>
      <c r="AA227" s="150"/>
      <c r="AB227" s="223" t="str">
        <f>INDEX(Data!$AH$3:$AH$502, MATCH(B227, Data!$AB$3:$AB$502, 0))</f>
        <v/>
      </c>
      <c r="AC227" s="224"/>
      <c r="AD227" s="224"/>
      <c r="AE227" s="224"/>
      <c r="AF227" s="225"/>
      <c r="AG227" s="3"/>
    </row>
    <row r="228" spans="1:33" s="5" customFormat="1" ht="15" customHeight="1" x14ac:dyDescent="0.25">
      <c r="A228" s="3"/>
      <c r="B228" s="139">
        <v>219</v>
      </c>
      <c r="C228" s="135"/>
      <c r="D228" s="151"/>
      <c r="E228" s="152"/>
      <c r="F228" s="153"/>
      <c r="G228" s="154"/>
      <c r="H228" s="155"/>
      <c r="I228" s="154"/>
      <c r="J228" s="155"/>
      <c r="K228" s="154"/>
      <c r="L228" s="155"/>
      <c r="M228" s="156"/>
      <c r="N228" s="150"/>
      <c r="O228" s="136" t="str">
        <f t="shared" si="9"/>
        <v/>
      </c>
      <c r="P228" s="150"/>
      <c r="Q228" s="223" t="str">
        <f t="shared" si="10"/>
        <v/>
      </c>
      <c r="R228" s="224"/>
      <c r="S228" s="224"/>
      <c r="T228" s="224" t="str">
        <f t="shared" si="11"/>
        <v/>
      </c>
      <c r="U228" s="224"/>
      <c r="V228" s="225"/>
      <c r="W228" s="150"/>
      <c r="X228" s="223" t="str">
        <f>INDEX(Data!$AF$3:$AF$502, MATCH(B228, Data!$A$3:$A$502, 0))</f>
        <v/>
      </c>
      <c r="Y228" s="224"/>
      <c r="Z228" s="225"/>
      <c r="AA228" s="150"/>
      <c r="AB228" s="223" t="str">
        <f>INDEX(Data!$AH$3:$AH$502, MATCH(B228, Data!$AB$3:$AB$502, 0))</f>
        <v/>
      </c>
      <c r="AC228" s="224"/>
      <c r="AD228" s="224"/>
      <c r="AE228" s="224"/>
      <c r="AF228" s="225"/>
      <c r="AG228" s="3"/>
    </row>
    <row r="229" spans="1:33" s="5" customFormat="1" ht="15" customHeight="1" x14ac:dyDescent="0.25">
      <c r="A229" s="3"/>
      <c r="B229" s="139">
        <v>220</v>
      </c>
      <c r="C229" s="135"/>
      <c r="D229" s="151"/>
      <c r="E229" s="152"/>
      <c r="F229" s="153"/>
      <c r="G229" s="154"/>
      <c r="H229" s="155"/>
      <c r="I229" s="154"/>
      <c r="J229" s="155"/>
      <c r="K229" s="154"/>
      <c r="L229" s="155"/>
      <c r="M229" s="156"/>
      <c r="N229" s="150"/>
      <c r="O229" s="136" t="str">
        <f t="shared" si="9"/>
        <v/>
      </c>
      <c r="P229" s="150"/>
      <c r="Q229" s="223" t="str">
        <f t="shared" si="10"/>
        <v/>
      </c>
      <c r="R229" s="224"/>
      <c r="S229" s="224"/>
      <c r="T229" s="224" t="str">
        <f t="shared" si="11"/>
        <v/>
      </c>
      <c r="U229" s="224"/>
      <c r="V229" s="225"/>
      <c r="W229" s="150"/>
      <c r="X229" s="223" t="str">
        <f>INDEX(Data!$AF$3:$AF$502, MATCH(B229, Data!$A$3:$A$502, 0))</f>
        <v/>
      </c>
      <c r="Y229" s="224"/>
      <c r="Z229" s="225"/>
      <c r="AA229" s="150"/>
      <c r="AB229" s="223" t="str">
        <f>INDEX(Data!$AH$3:$AH$502, MATCH(B229, Data!$AB$3:$AB$502, 0))</f>
        <v/>
      </c>
      <c r="AC229" s="224"/>
      <c r="AD229" s="224"/>
      <c r="AE229" s="224"/>
      <c r="AF229" s="225"/>
      <c r="AG229" s="3"/>
    </row>
    <row r="230" spans="1:33" s="5" customFormat="1" ht="15" customHeight="1" x14ac:dyDescent="0.25">
      <c r="A230" s="3"/>
      <c r="B230" s="139">
        <v>221</v>
      </c>
      <c r="C230" s="135"/>
      <c r="D230" s="151"/>
      <c r="E230" s="152"/>
      <c r="F230" s="153"/>
      <c r="G230" s="154"/>
      <c r="H230" s="155"/>
      <c r="I230" s="154"/>
      <c r="J230" s="155"/>
      <c r="K230" s="154"/>
      <c r="L230" s="155"/>
      <c r="M230" s="156"/>
      <c r="N230" s="150"/>
      <c r="O230" s="136" t="str">
        <f t="shared" si="9"/>
        <v/>
      </c>
      <c r="P230" s="150"/>
      <c r="Q230" s="223" t="str">
        <f t="shared" si="10"/>
        <v/>
      </c>
      <c r="R230" s="224"/>
      <c r="S230" s="224"/>
      <c r="T230" s="224" t="str">
        <f t="shared" si="11"/>
        <v/>
      </c>
      <c r="U230" s="224"/>
      <c r="V230" s="225"/>
      <c r="W230" s="150"/>
      <c r="X230" s="223" t="str">
        <f>INDEX(Data!$AF$3:$AF$502, MATCH(B230, Data!$A$3:$A$502, 0))</f>
        <v/>
      </c>
      <c r="Y230" s="224"/>
      <c r="Z230" s="225"/>
      <c r="AA230" s="150"/>
      <c r="AB230" s="223" t="str">
        <f>INDEX(Data!$AH$3:$AH$502, MATCH(B230, Data!$AB$3:$AB$502, 0))</f>
        <v/>
      </c>
      <c r="AC230" s="224"/>
      <c r="AD230" s="224"/>
      <c r="AE230" s="224"/>
      <c r="AF230" s="225"/>
      <c r="AG230" s="3"/>
    </row>
    <row r="231" spans="1:33" s="5" customFormat="1" ht="15" customHeight="1" x14ac:dyDescent="0.25">
      <c r="A231" s="3"/>
      <c r="B231" s="139">
        <v>222</v>
      </c>
      <c r="C231" s="135"/>
      <c r="D231" s="151"/>
      <c r="E231" s="152"/>
      <c r="F231" s="153"/>
      <c r="G231" s="154"/>
      <c r="H231" s="155"/>
      <c r="I231" s="154"/>
      <c r="J231" s="155"/>
      <c r="K231" s="154"/>
      <c r="L231" s="155"/>
      <c r="M231" s="156"/>
      <c r="N231" s="150"/>
      <c r="O231" s="136" t="str">
        <f t="shared" si="9"/>
        <v/>
      </c>
      <c r="P231" s="150"/>
      <c r="Q231" s="223" t="str">
        <f t="shared" si="10"/>
        <v/>
      </c>
      <c r="R231" s="224"/>
      <c r="S231" s="224"/>
      <c r="T231" s="224" t="str">
        <f t="shared" si="11"/>
        <v/>
      </c>
      <c r="U231" s="224"/>
      <c r="V231" s="225"/>
      <c r="W231" s="150"/>
      <c r="X231" s="223" t="str">
        <f>INDEX(Data!$AF$3:$AF$502, MATCH(B231, Data!$A$3:$A$502, 0))</f>
        <v/>
      </c>
      <c r="Y231" s="224"/>
      <c r="Z231" s="225"/>
      <c r="AA231" s="150"/>
      <c r="AB231" s="223" t="str">
        <f>INDEX(Data!$AH$3:$AH$502, MATCH(B231, Data!$AB$3:$AB$502, 0))</f>
        <v/>
      </c>
      <c r="AC231" s="224"/>
      <c r="AD231" s="224"/>
      <c r="AE231" s="224"/>
      <c r="AF231" s="225"/>
      <c r="AG231" s="3"/>
    </row>
    <row r="232" spans="1:33" s="5" customFormat="1" ht="15" customHeight="1" x14ac:dyDescent="0.25">
      <c r="A232" s="3"/>
      <c r="B232" s="139">
        <v>223</v>
      </c>
      <c r="C232" s="135"/>
      <c r="D232" s="151"/>
      <c r="E232" s="152"/>
      <c r="F232" s="153"/>
      <c r="G232" s="154"/>
      <c r="H232" s="155"/>
      <c r="I232" s="154"/>
      <c r="J232" s="155"/>
      <c r="K232" s="154"/>
      <c r="L232" s="155"/>
      <c r="M232" s="156"/>
      <c r="N232" s="150"/>
      <c r="O232" s="136" t="str">
        <f t="shared" si="9"/>
        <v/>
      </c>
      <c r="P232" s="150"/>
      <c r="Q232" s="223" t="str">
        <f t="shared" si="10"/>
        <v/>
      </c>
      <c r="R232" s="224"/>
      <c r="S232" s="224"/>
      <c r="T232" s="224" t="str">
        <f t="shared" si="11"/>
        <v/>
      </c>
      <c r="U232" s="224"/>
      <c r="V232" s="225"/>
      <c r="W232" s="150"/>
      <c r="X232" s="223" t="str">
        <f>INDEX(Data!$AF$3:$AF$502, MATCH(B232, Data!$A$3:$A$502, 0))</f>
        <v/>
      </c>
      <c r="Y232" s="224"/>
      <c r="Z232" s="225"/>
      <c r="AA232" s="150"/>
      <c r="AB232" s="223" t="str">
        <f>INDEX(Data!$AH$3:$AH$502, MATCH(B232, Data!$AB$3:$AB$502, 0))</f>
        <v/>
      </c>
      <c r="AC232" s="224"/>
      <c r="AD232" s="224"/>
      <c r="AE232" s="224"/>
      <c r="AF232" s="225"/>
      <c r="AG232" s="3"/>
    </row>
    <row r="233" spans="1:33" s="5" customFormat="1" ht="15" customHeight="1" x14ac:dyDescent="0.25">
      <c r="A233" s="3"/>
      <c r="B233" s="139">
        <v>224</v>
      </c>
      <c r="C233" s="135"/>
      <c r="D233" s="151"/>
      <c r="E233" s="152"/>
      <c r="F233" s="153"/>
      <c r="G233" s="154"/>
      <c r="H233" s="155"/>
      <c r="I233" s="154"/>
      <c r="J233" s="155"/>
      <c r="K233" s="154"/>
      <c r="L233" s="155"/>
      <c r="M233" s="156"/>
      <c r="N233" s="150"/>
      <c r="O233" s="136" t="str">
        <f t="shared" si="9"/>
        <v/>
      </c>
      <c r="P233" s="150"/>
      <c r="Q233" s="223" t="str">
        <f t="shared" si="10"/>
        <v/>
      </c>
      <c r="R233" s="224"/>
      <c r="S233" s="224"/>
      <c r="T233" s="224" t="str">
        <f t="shared" si="11"/>
        <v/>
      </c>
      <c r="U233" s="224"/>
      <c r="V233" s="225"/>
      <c r="W233" s="150"/>
      <c r="X233" s="223" t="str">
        <f>INDEX(Data!$AF$3:$AF$502, MATCH(B233, Data!$A$3:$A$502, 0))</f>
        <v/>
      </c>
      <c r="Y233" s="224"/>
      <c r="Z233" s="225"/>
      <c r="AA233" s="150"/>
      <c r="AB233" s="223" t="str">
        <f>INDEX(Data!$AH$3:$AH$502, MATCH(B233, Data!$AB$3:$AB$502, 0))</f>
        <v/>
      </c>
      <c r="AC233" s="224"/>
      <c r="AD233" s="224"/>
      <c r="AE233" s="224"/>
      <c r="AF233" s="225"/>
      <c r="AG233" s="3"/>
    </row>
    <row r="234" spans="1:33" s="5" customFormat="1" ht="15" customHeight="1" x14ac:dyDescent="0.25">
      <c r="A234" s="3"/>
      <c r="B234" s="139">
        <v>225</v>
      </c>
      <c r="C234" s="135"/>
      <c r="D234" s="151"/>
      <c r="E234" s="152"/>
      <c r="F234" s="153"/>
      <c r="G234" s="154"/>
      <c r="H234" s="155"/>
      <c r="I234" s="154"/>
      <c r="J234" s="155"/>
      <c r="K234" s="154"/>
      <c r="L234" s="155"/>
      <c r="M234" s="156"/>
      <c r="N234" s="150"/>
      <c r="O234" s="136" t="str">
        <f t="shared" si="9"/>
        <v/>
      </c>
      <c r="P234" s="150"/>
      <c r="Q234" s="223" t="str">
        <f t="shared" si="10"/>
        <v/>
      </c>
      <c r="R234" s="224"/>
      <c r="S234" s="224"/>
      <c r="T234" s="224" t="str">
        <f t="shared" si="11"/>
        <v/>
      </c>
      <c r="U234" s="224"/>
      <c r="V234" s="225"/>
      <c r="W234" s="150"/>
      <c r="X234" s="223" t="str">
        <f>INDEX(Data!$AF$3:$AF$502, MATCH(B234, Data!$A$3:$A$502, 0))</f>
        <v/>
      </c>
      <c r="Y234" s="224"/>
      <c r="Z234" s="225"/>
      <c r="AA234" s="150"/>
      <c r="AB234" s="223" t="str">
        <f>INDEX(Data!$AH$3:$AH$502, MATCH(B234, Data!$AB$3:$AB$502, 0))</f>
        <v/>
      </c>
      <c r="AC234" s="224"/>
      <c r="AD234" s="224"/>
      <c r="AE234" s="224"/>
      <c r="AF234" s="225"/>
      <c r="AG234" s="3"/>
    </row>
    <row r="235" spans="1:33" s="5" customFormat="1" ht="15" customHeight="1" x14ac:dyDescent="0.25">
      <c r="A235" s="3"/>
      <c r="B235" s="139">
        <v>226</v>
      </c>
      <c r="C235" s="135"/>
      <c r="D235" s="151"/>
      <c r="E235" s="152"/>
      <c r="F235" s="153"/>
      <c r="G235" s="154"/>
      <c r="H235" s="155"/>
      <c r="I235" s="154"/>
      <c r="J235" s="155"/>
      <c r="K235" s="154"/>
      <c r="L235" s="155"/>
      <c r="M235" s="156"/>
      <c r="N235" s="150"/>
      <c r="O235" s="136" t="str">
        <f t="shared" si="9"/>
        <v/>
      </c>
      <c r="P235" s="150"/>
      <c r="Q235" s="223" t="str">
        <f t="shared" si="10"/>
        <v/>
      </c>
      <c r="R235" s="224"/>
      <c r="S235" s="224"/>
      <c r="T235" s="224" t="str">
        <f t="shared" si="11"/>
        <v/>
      </c>
      <c r="U235" s="224"/>
      <c r="V235" s="225"/>
      <c r="W235" s="150"/>
      <c r="X235" s="223" t="str">
        <f>INDEX(Data!$AF$3:$AF$502, MATCH(B235, Data!$A$3:$A$502, 0))</f>
        <v/>
      </c>
      <c r="Y235" s="224"/>
      <c r="Z235" s="225"/>
      <c r="AA235" s="150"/>
      <c r="AB235" s="223" t="str">
        <f>INDEX(Data!$AH$3:$AH$502, MATCH(B235, Data!$AB$3:$AB$502, 0))</f>
        <v/>
      </c>
      <c r="AC235" s="224"/>
      <c r="AD235" s="224"/>
      <c r="AE235" s="224"/>
      <c r="AF235" s="225"/>
      <c r="AG235" s="3"/>
    </row>
    <row r="236" spans="1:33" s="5" customFormat="1" ht="15" customHeight="1" x14ac:dyDescent="0.25">
      <c r="A236" s="3"/>
      <c r="B236" s="139">
        <v>227</v>
      </c>
      <c r="C236" s="135"/>
      <c r="D236" s="151"/>
      <c r="E236" s="152"/>
      <c r="F236" s="153"/>
      <c r="G236" s="154"/>
      <c r="H236" s="155"/>
      <c r="I236" s="154"/>
      <c r="J236" s="155"/>
      <c r="K236" s="154"/>
      <c r="L236" s="155"/>
      <c r="M236" s="156"/>
      <c r="N236" s="150"/>
      <c r="O236" s="136" t="str">
        <f t="shared" si="9"/>
        <v/>
      </c>
      <c r="P236" s="150"/>
      <c r="Q236" s="223" t="str">
        <f t="shared" si="10"/>
        <v/>
      </c>
      <c r="R236" s="224"/>
      <c r="S236" s="224"/>
      <c r="T236" s="224" t="str">
        <f t="shared" si="11"/>
        <v/>
      </c>
      <c r="U236" s="224"/>
      <c r="V236" s="225"/>
      <c r="W236" s="150"/>
      <c r="X236" s="223" t="str">
        <f>INDEX(Data!$AF$3:$AF$502, MATCH(B236, Data!$A$3:$A$502, 0))</f>
        <v/>
      </c>
      <c r="Y236" s="224"/>
      <c r="Z236" s="225"/>
      <c r="AA236" s="150"/>
      <c r="AB236" s="223" t="str">
        <f>INDEX(Data!$AH$3:$AH$502, MATCH(B236, Data!$AB$3:$AB$502, 0))</f>
        <v/>
      </c>
      <c r="AC236" s="224"/>
      <c r="AD236" s="224"/>
      <c r="AE236" s="224"/>
      <c r="AF236" s="225"/>
      <c r="AG236" s="3"/>
    </row>
    <row r="237" spans="1:33" s="5" customFormat="1" ht="15" customHeight="1" x14ac:dyDescent="0.25">
      <c r="A237" s="3"/>
      <c r="B237" s="139">
        <v>228</v>
      </c>
      <c r="C237" s="135"/>
      <c r="D237" s="151"/>
      <c r="E237" s="152"/>
      <c r="F237" s="153"/>
      <c r="G237" s="154"/>
      <c r="H237" s="155"/>
      <c r="I237" s="154"/>
      <c r="J237" s="155"/>
      <c r="K237" s="154"/>
      <c r="L237" s="155"/>
      <c r="M237" s="156"/>
      <c r="N237" s="150"/>
      <c r="O237" s="136" t="str">
        <f t="shared" si="9"/>
        <v/>
      </c>
      <c r="P237" s="150"/>
      <c r="Q237" s="223" t="str">
        <f t="shared" si="10"/>
        <v/>
      </c>
      <c r="R237" s="224"/>
      <c r="S237" s="224"/>
      <c r="T237" s="224" t="str">
        <f t="shared" si="11"/>
        <v/>
      </c>
      <c r="U237" s="224"/>
      <c r="V237" s="225"/>
      <c r="W237" s="150"/>
      <c r="X237" s="223" t="str">
        <f>INDEX(Data!$AF$3:$AF$502, MATCH(B237, Data!$A$3:$A$502, 0))</f>
        <v/>
      </c>
      <c r="Y237" s="224"/>
      <c r="Z237" s="225"/>
      <c r="AA237" s="150"/>
      <c r="AB237" s="223" t="str">
        <f>INDEX(Data!$AH$3:$AH$502, MATCH(B237, Data!$AB$3:$AB$502, 0))</f>
        <v/>
      </c>
      <c r="AC237" s="224"/>
      <c r="AD237" s="224"/>
      <c r="AE237" s="224"/>
      <c r="AF237" s="225"/>
      <c r="AG237" s="3"/>
    </row>
    <row r="238" spans="1:33" s="5" customFormat="1" ht="15" customHeight="1" x14ac:dyDescent="0.25">
      <c r="A238" s="3"/>
      <c r="B238" s="139">
        <v>229</v>
      </c>
      <c r="C238" s="135"/>
      <c r="D238" s="151"/>
      <c r="E238" s="152"/>
      <c r="F238" s="153"/>
      <c r="G238" s="154"/>
      <c r="H238" s="155"/>
      <c r="I238" s="154"/>
      <c r="J238" s="155"/>
      <c r="K238" s="154"/>
      <c r="L238" s="155"/>
      <c r="M238" s="156"/>
      <c r="N238" s="150"/>
      <c r="O238" s="136" t="str">
        <f t="shared" si="9"/>
        <v/>
      </c>
      <c r="P238" s="150"/>
      <c r="Q238" s="223" t="str">
        <f t="shared" si="10"/>
        <v/>
      </c>
      <c r="R238" s="224"/>
      <c r="S238" s="224"/>
      <c r="T238" s="224" t="str">
        <f t="shared" si="11"/>
        <v/>
      </c>
      <c r="U238" s="224"/>
      <c r="V238" s="225"/>
      <c r="W238" s="150"/>
      <c r="X238" s="223" t="str">
        <f>INDEX(Data!$AF$3:$AF$502, MATCH(B238, Data!$A$3:$A$502, 0))</f>
        <v/>
      </c>
      <c r="Y238" s="224"/>
      <c r="Z238" s="225"/>
      <c r="AA238" s="150"/>
      <c r="AB238" s="223" t="str">
        <f>INDEX(Data!$AH$3:$AH$502, MATCH(B238, Data!$AB$3:$AB$502, 0))</f>
        <v/>
      </c>
      <c r="AC238" s="224"/>
      <c r="AD238" s="224"/>
      <c r="AE238" s="224"/>
      <c r="AF238" s="225"/>
      <c r="AG238" s="3"/>
    </row>
    <row r="239" spans="1:33" s="5" customFormat="1" ht="15" customHeight="1" x14ac:dyDescent="0.25">
      <c r="A239" s="3"/>
      <c r="B239" s="139">
        <v>230</v>
      </c>
      <c r="C239" s="135"/>
      <c r="D239" s="151"/>
      <c r="E239" s="152"/>
      <c r="F239" s="153"/>
      <c r="G239" s="154"/>
      <c r="H239" s="155"/>
      <c r="I239" s="154"/>
      <c r="J239" s="155"/>
      <c r="K239" s="154"/>
      <c r="L239" s="155"/>
      <c r="M239" s="156"/>
      <c r="N239" s="150"/>
      <c r="O239" s="136" t="str">
        <f t="shared" si="9"/>
        <v/>
      </c>
      <c r="P239" s="150"/>
      <c r="Q239" s="223" t="str">
        <f t="shared" si="10"/>
        <v/>
      </c>
      <c r="R239" s="224"/>
      <c r="S239" s="224"/>
      <c r="T239" s="224" t="str">
        <f t="shared" si="11"/>
        <v/>
      </c>
      <c r="U239" s="224"/>
      <c r="V239" s="225"/>
      <c r="W239" s="150"/>
      <c r="X239" s="223" t="str">
        <f>INDEX(Data!$AF$3:$AF$502, MATCH(B239, Data!$A$3:$A$502, 0))</f>
        <v/>
      </c>
      <c r="Y239" s="224"/>
      <c r="Z239" s="225"/>
      <c r="AA239" s="150"/>
      <c r="AB239" s="223" t="str">
        <f>INDEX(Data!$AH$3:$AH$502, MATCH(B239, Data!$AB$3:$AB$502, 0))</f>
        <v/>
      </c>
      <c r="AC239" s="224"/>
      <c r="AD239" s="224"/>
      <c r="AE239" s="224"/>
      <c r="AF239" s="225"/>
      <c r="AG239" s="3"/>
    </row>
    <row r="240" spans="1:33" s="5" customFormat="1" ht="15" customHeight="1" x14ac:dyDescent="0.25">
      <c r="A240" s="3"/>
      <c r="B240" s="139">
        <v>231</v>
      </c>
      <c r="C240" s="135"/>
      <c r="D240" s="151"/>
      <c r="E240" s="152"/>
      <c r="F240" s="153"/>
      <c r="G240" s="154"/>
      <c r="H240" s="155"/>
      <c r="I240" s="154"/>
      <c r="J240" s="155"/>
      <c r="K240" s="154"/>
      <c r="L240" s="155"/>
      <c r="M240" s="156"/>
      <c r="N240" s="150"/>
      <c r="O240" s="136" t="str">
        <f t="shared" si="9"/>
        <v/>
      </c>
      <c r="P240" s="150"/>
      <c r="Q240" s="223" t="str">
        <f t="shared" si="10"/>
        <v/>
      </c>
      <c r="R240" s="224"/>
      <c r="S240" s="224"/>
      <c r="T240" s="224" t="str">
        <f t="shared" si="11"/>
        <v/>
      </c>
      <c r="U240" s="224"/>
      <c r="V240" s="225"/>
      <c r="W240" s="150"/>
      <c r="X240" s="223" t="str">
        <f>INDEX(Data!$AF$3:$AF$502, MATCH(B240, Data!$A$3:$A$502, 0))</f>
        <v/>
      </c>
      <c r="Y240" s="224"/>
      <c r="Z240" s="225"/>
      <c r="AA240" s="150"/>
      <c r="AB240" s="223" t="str">
        <f>INDEX(Data!$AH$3:$AH$502, MATCH(B240, Data!$AB$3:$AB$502, 0))</f>
        <v/>
      </c>
      <c r="AC240" s="224"/>
      <c r="AD240" s="224"/>
      <c r="AE240" s="224"/>
      <c r="AF240" s="225"/>
      <c r="AG240" s="3"/>
    </row>
    <row r="241" spans="1:33" s="5" customFormat="1" ht="15" customHeight="1" x14ac:dyDescent="0.25">
      <c r="A241" s="3"/>
      <c r="B241" s="139">
        <v>232</v>
      </c>
      <c r="C241" s="135"/>
      <c r="D241" s="151"/>
      <c r="E241" s="152"/>
      <c r="F241" s="153"/>
      <c r="G241" s="154"/>
      <c r="H241" s="155"/>
      <c r="I241" s="154"/>
      <c r="J241" s="155"/>
      <c r="K241" s="154"/>
      <c r="L241" s="155"/>
      <c r="M241" s="156"/>
      <c r="N241" s="150"/>
      <c r="O241" s="136" t="str">
        <f t="shared" si="9"/>
        <v/>
      </c>
      <c r="P241" s="150"/>
      <c r="Q241" s="223" t="str">
        <f t="shared" si="10"/>
        <v/>
      </c>
      <c r="R241" s="224"/>
      <c r="S241" s="224"/>
      <c r="T241" s="224" t="str">
        <f t="shared" si="11"/>
        <v/>
      </c>
      <c r="U241" s="224"/>
      <c r="V241" s="225"/>
      <c r="W241" s="150"/>
      <c r="X241" s="223" t="str">
        <f>INDEX(Data!$AF$3:$AF$502, MATCH(B241, Data!$A$3:$A$502, 0))</f>
        <v/>
      </c>
      <c r="Y241" s="224"/>
      <c r="Z241" s="225"/>
      <c r="AA241" s="150"/>
      <c r="AB241" s="223" t="str">
        <f>INDEX(Data!$AH$3:$AH$502, MATCH(B241, Data!$AB$3:$AB$502, 0))</f>
        <v/>
      </c>
      <c r="AC241" s="224"/>
      <c r="AD241" s="224"/>
      <c r="AE241" s="224"/>
      <c r="AF241" s="225"/>
      <c r="AG241" s="3"/>
    </row>
    <row r="242" spans="1:33" s="5" customFormat="1" ht="15" customHeight="1" x14ac:dyDescent="0.25">
      <c r="A242" s="3"/>
      <c r="B242" s="139">
        <v>233</v>
      </c>
      <c r="C242" s="135"/>
      <c r="D242" s="151"/>
      <c r="E242" s="152"/>
      <c r="F242" s="153"/>
      <c r="G242" s="154"/>
      <c r="H242" s="155"/>
      <c r="I242" s="154"/>
      <c r="J242" s="155"/>
      <c r="K242" s="154"/>
      <c r="L242" s="155"/>
      <c r="M242" s="156"/>
      <c r="N242" s="150"/>
      <c r="O242" s="136" t="str">
        <f t="shared" si="9"/>
        <v/>
      </c>
      <c r="P242" s="150"/>
      <c r="Q242" s="223" t="str">
        <f t="shared" si="10"/>
        <v/>
      </c>
      <c r="R242" s="224"/>
      <c r="S242" s="224"/>
      <c r="T242" s="224" t="str">
        <f t="shared" si="11"/>
        <v/>
      </c>
      <c r="U242" s="224"/>
      <c r="V242" s="225"/>
      <c r="W242" s="150"/>
      <c r="X242" s="223" t="str">
        <f>INDEX(Data!$AF$3:$AF$502, MATCH(B242, Data!$A$3:$A$502, 0))</f>
        <v/>
      </c>
      <c r="Y242" s="224"/>
      <c r="Z242" s="225"/>
      <c r="AA242" s="150"/>
      <c r="AB242" s="223" t="str">
        <f>INDEX(Data!$AH$3:$AH$502, MATCH(B242, Data!$AB$3:$AB$502, 0))</f>
        <v/>
      </c>
      <c r="AC242" s="224"/>
      <c r="AD242" s="224"/>
      <c r="AE242" s="224"/>
      <c r="AF242" s="225"/>
      <c r="AG242" s="3"/>
    </row>
    <row r="243" spans="1:33" s="5" customFormat="1" ht="15" customHeight="1" x14ac:dyDescent="0.25">
      <c r="A243" s="3"/>
      <c r="B243" s="139">
        <v>234</v>
      </c>
      <c r="C243" s="135"/>
      <c r="D243" s="151"/>
      <c r="E243" s="152"/>
      <c r="F243" s="153"/>
      <c r="G243" s="154"/>
      <c r="H243" s="155"/>
      <c r="I243" s="154"/>
      <c r="J243" s="155"/>
      <c r="K243" s="154"/>
      <c r="L243" s="155"/>
      <c r="M243" s="156"/>
      <c r="N243" s="150"/>
      <c r="O243" s="136" t="str">
        <f t="shared" si="9"/>
        <v/>
      </c>
      <c r="P243" s="150"/>
      <c r="Q243" s="223" t="str">
        <f t="shared" si="10"/>
        <v/>
      </c>
      <c r="R243" s="224"/>
      <c r="S243" s="224"/>
      <c r="T243" s="224" t="str">
        <f t="shared" si="11"/>
        <v/>
      </c>
      <c r="U243" s="224"/>
      <c r="V243" s="225"/>
      <c r="W243" s="150"/>
      <c r="X243" s="223" t="str">
        <f>INDEX(Data!$AF$3:$AF$502, MATCH(B243, Data!$A$3:$A$502, 0))</f>
        <v/>
      </c>
      <c r="Y243" s="224"/>
      <c r="Z243" s="225"/>
      <c r="AA243" s="150"/>
      <c r="AB243" s="223" t="str">
        <f>INDEX(Data!$AH$3:$AH$502, MATCH(B243, Data!$AB$3:$AB$502, 0))</f>
        <v/>
      </c>
      <c r="AC243" s="224"/>
      <c r="AD243" s="224"/>
      <c r="AE243" s="224"/>
      <c r="AF243" s="225"/>
      <c r="AG243" s="3"/>
    </row>
    <row r="244" spans="1:33" s="5" customFormat="1" ht="15" customHeight="1" x14ac:dyDescent="0.25">
      <c r="A244" s="3"/>
      <c r="B244" s="139">
        <v>235</v>
      </c>
      <c r="C244" s="135"/>
      <c r="D244" s="151"/>
      <c r="E244" s="152"/>
      <c r="F244" s="153"/>
      <c r="G244" s="154"/>
      <c r="H244" s="155"/>
      <c r="I244" s="154"/>
      <c r="J244" s="155"/>
      <c r="K244" s="154"/>
      <c r="L244" s="155"/>
      <c r="M244" s="156"/>
      <c r="N244" s="150"/>
      <c r="O244" s="136" t="str">
        <f t="shared" si="9"/>
        <v/>
      </c>
      <c r="P244" s="150"/>
      <c r="Q244" s="223" t="str">
        <f t="shared" si="10"/>
        <v/>
      </c>
      <c r="R244" s="224"/>
      <c r="S244" s="224"/>
      <c r="T244" s="224" t="str">
        <f t="shared" si="11"/>
        <v/>
      </c>
      <c r="U244" s="224"/>
      <c r="V244" s="225"/>
      <c r="W244" s="150"/>
      <c r="X244" s="223" t="str">
        <f>INDEX(Data!$AF$3:$AF$502, MATCH(B244, Data!$A$3:$A$502, 0))</f>
        <v/>
      </c>
      <c r="Y244" s="224"/>
      <c r="Z244" s="225"/>
      <c r="AA244" s="150"/>
      <c r="AB244" s="223" t="str">
        <f>INDEX(Data!$AH$3:$AH$502, MATCH(B244, Data!$AB$3:$AB$502, 0))</f>
        <v/>
      </c>
      <c r="AC244" s="224"/>
      <c r="AD244" s="224"/>
      <c r="AE244" s="224"/>
      <c r="AF244" s="225"/>
      <c r="AG244" s="3"/>
    </row>
    <row r="245" spans="1:33" s="5" customFormat="1" ht="15" customHeight="1" x14ac:dyDescent="0.25">
      <c r="A245" s="3"/>
      <c r="B245" s="139">
        <v>236</v>
      </c>
      <c r="C245" s="135"/>
      <c r="D245" s="151"/>
      <c r="E245" s="152"/>
      <c r="F245" s="153"/>
      <c r="G245" s="154"/>
      <c r="H245" s="155"/>
      <c r="I245" s="154"/>
      <c r="J245" s="155"/>
      <c r="K245" s="154"/>
      <c r="L245" s="155"/>
      <c r="M245" s="156"/>
      <c r="N245" s="150"/>
      <c r="O245" s="136" t="str">
        <f t="shared" si="9"/>
        <v/>
      </c>
      <c r="P245" s="150"/>
      <c r="Q245" s="223" t="str">
        <f t="shared" si="10"/>
        <v/>
      </c>
      <c r="R245" s="224"/>
      <c r="S245" s="224"/>
      <c r="T245" s="224" t="str">
        <f t="shared" si="11"/>
        <v/>
      </c>
      <c r="U245" s="224"/>
      <c r="V245" s="225"/>
      <c r="W245" s="150"/>
      <c r="X245" s="223" t="str">
        <f>INDEX(Data!$AF$3:$AF$502, MATCH(B245, Data!$A$3:$A$502, 0))</f>
        <v/>
      </c>
      <c r="Y245" s="224"/>
      <c r="Z245" s="225"/>
      <c r="AA245" s="150"/>
      <c r="AB245" s="223" t="str">
        <f>INDEX(Data!$AH$3:$AH$502, MATCH(B245, Data!$AB$3:$AB$502, 0))</f>
        <v/>
      </c>
      <c r="AC245" s="224"/>
      <c r="AD245" s="224"/>
      <c r="AE245" s="224"/>
      <c r="AF245" s="225"/>
      <c r="AG245" s="3"/>
    </row>
    <row r="246" spans="1:33" s="5" customFormat="1" ht="15" customHeight="1" x14ac:dyDescent="0.25">
      <c r="A246" s="3"/>
      <c r="B246" s="139">
        <v>237</v>
      </c>
      <c r="C246" s="135"/>
      <c r="D246" s="151"/>
      <c r="E246" s="152"/>
      <c r="F246" s="153"/>
      <c r="G246" s="154"/>
      <c r="H246" s="155"/>
      <c r="I246" s="154"/>
      <c r="J246" s="155"/>
      <c r="K246" s="154"/>
      <c r="L246" s="155"/>
      <c r="M246" s="156"/>
      <c r="N246" s="150"/>
      <c r="O246" s="136" t="str">
        <f t="shared" si="9"/>
        <v/>
      </c>
      <c r="P246" s="150"/>
      <c r="Q246" s="223" t="str">
        <f t="shared" si="10"/>
        <v/>
      </c>
      <c r="R246" s="224"/>
      <c r="S246" s="224"/>
      <c r="T246" s="224" t="str">
        <f t="shared" si="11"/>
        <v/>
      </c>
      <c r="U246" s="224"/>
      <c r="V246" s="225"/>
      <c r="W246" s="150"/>
      <c r="X246" s="223" t="str">
        <f>INDEX(Data!$AF$3:$AF$502, MATCH(B246, Data!$A$3:$A$502, 0))</f>
        <v/>
      </c>
      <c r="Y246" s="224"/>
      <c r="Z246" s="225"/>
      <c r="AA246" s="150"/>
      <c r="AB246" s="223" t="str">
        <f>INDEX(Data!$AH$3:$AH$502, MATCH(B246, Data!$AB$3:$AB$502, 0))</f>
        <v/>
      </c>
      <c r="AC246" s="224"/>
      <c r="AD246" s="224"/>
      <c r="AE246" s="224"/>
      <c r="AF246" s="225"/>
      <c r="AG246" s="3"/>
    </row>
    <row r="247" spans="1:33" s="5" customFormat="1" ht="15" customHeight="1" x14ac:dyDescent="0.25">
      <c r="A247" s="3"/>
      <c r="B247" s="139">
        <v>238</v>
      </c>
      <c r="C247" s="135"/>
      <c r="D247" s="151"/>
      <c r="E247" s="152"/>
      <c r="F247" s="153"/>
      <c r="G247" s="154"/>
      <c r="H247" s="155"/>
      <c r="I247" s="154"/>
      <c r="J247" s="155"/>
      <c r="K247" s="154"/>
      <c r="L247" s="155"/>
      <c r="M247" s="156"/>
      <c r="N247" s="150"/>
      <c r="O247" s="136" t="str">
        <f t="shared" si="9"/>
        <v/>
      </c>
      <c r="P247" s="150"/>
      <c r="Q247" s="223" t="str">
        <f t="shared" si="10"/>
        <v/>
      </c>
      <c r="R247" s="224"/>
      <c r="S247" s="224"/>
      <c r="T247" s="224" t="str">
        <f t="shared" si="11"/>
        <v/>
      </c>
      <c r="U247" s="224"/>
      <c r="V247" s="225"/>
      <c r="W247" s="150"/>
      <c r="X247" s="223" t="str">
        <f>INDEX(Data!$AF$3:$AF$502, MATCH(B247, Data!$A$3:$A$502, 0))</f>
        <v/>
      </c>
      <c r="Y247" s="224"/>
      <c r="Z247" s="225"/>
      <c r="AA247" s="150"/>
      <c r="AB247" s="223" t="str">
        <f>INDEX(Data!$AH$3:$AH$502, MATCH(B247, Data!$AB$3:$AB$502, 0))</f>
        <v/>
      </c>
      <c r="AC247" s="224"/>
      <c r="AD247" s="224"/>
      <c r="AE247" s="224"/>
      <c r="AF247" s="225"/>
      <c r="AG247" s="3"/>
    </row>
    <row r="248" spans="1:33" s="5" customFormat="1" ht="15" customHeight="1" x14ac:dyDescent="0.25">
      <c r="A248" s="3"/>
      <c r="B248" s="139">
        <v>239</v>
      </c>
      <c r="C248" s="135"/>
      <c r="D248" s="151"/>
      <c r="E248" s="152"/>
      <c r="F248" s="153"/>
      <c r="G248" s="154"/>
      <c r="H248" s="155"/>
      <c r="I248" s="154"/>
      <c r="J248" s="155"/>
      <c r="K248" s="154"/>
      <c r="L248" s="155"/>
      <c r="M248" s="156"/>
      <c r="N248" s="150"/>
      <c r="O248" s="136" t="str">
        <f t="shared" si="9"/>
        <v/>
      </c>
      <c r="P248" s="150"/>
      <c r="Q248" s="223" t="str">
        <f t="shared" si="10"/>
        <v/>
      </c>
      <c r="R248" s="224"/>
      <c r="S248" s="224"/>
      <c r="T248" s="224" t="str">
        <f t="shared" si="11"/>
        <v/>
      </c>
      <c r="U248" s="224"/>
      <c r="V248" s="225"/>
      <c r="W248" s="150"/>
      <c r="X248" s="223" t="str">
        <f>INDEX(Data!$AF$3:$AF$502, MATCH(B248, Data!$A$3:$A$502, 0))</f>
        <v/>
      </c>
      <c r="Y248" s="224"/>
      <c r="Z248" s="225"/>
      <c r="AA248" s="150"/>
      <c r="AB248" s="223" t="str">
        <f>INDEX(Data!$AH$3:$AH$502, MATCH(B248, Data!$AB$3:$AB$502, 0))</f>
        <v/>
      </c>
      <c r="AC248" s="224"/>
      <c r="AD248" s="224"/>
      <c r="AE248" s="224"/>
      <c r="AF248" s="225"/>
      <c r="AG248" s="3"/>
    </row>
    <row r="249" spans="1:33" s="5" customFormat="1" ht="15" customHeight="1" x14ac:dyDescent="0.25">
      <c r="A249" s="3"/>
      <c r="B249" s="139">
        <v>240</v>
      </c>
      <c r="C249" s="135"/>
      <c r="D249" s="151"/>
      <c r="E249" s="152"/>
      <c r="F249" s="153"/>
      <c r="G249" s="154"/>
      <c r="H249" s="155"/>
      <c r="I249" s="154"/>
      <c r="J249" s="155"/>
      <c r="K249" s="154"/>
      <c r="L249" s="155"/>
      <c r="M249" s="156"/>
      <c r="N249" s="150"/>
      <c r="O249" s="136" t="str">
        <f t="shared" si="9"/>
        <v/>
      </c>
      <c r="P249" s="150"/>
      <c r="Q249" s="223" t="str">
        <f t="shared" si="10"/>
        <v/>
      </c>
      <c r="R249" s="224"/>
      <c r="S249" s="224"/>
      <c r="T249" s="224" t="str">
        <f t="shared" si="11"/>
        <v/>
      </c>
      <c r="U249" s="224"/>
      <c r="V249" s="225"/>
      <c r="W249" s="150"/>
      <c r="X249" s="223" t="str">
        <f>INDEX(Data!$AF$3:$AF$502, MATCH(B249, Data!$A$3:$A$502, 0))</f>
        <v/>
      </c>
      <c r="Y249" s="224"/>
      <c r="Z249" s="225"/>
      <c r="AA249" s="150"/>
      <c r="AB249" s="223" t="str">
        <f>INDEX(Data!$AH$3:$AH$502, MATCH(B249, Data!$AB$3:$AB$502, 0))</f>
        <v/>
      </c>
      <c r="AC249" s="224"/>
      <c r="AD249" s="224"/>
      <c r="AE249" s="224"/>
      <c r="AF249" s="225"/>
      <c r="AG249" s="3"/>
    </row>
    <row r="250" spans="1:33" s="5" customFormat="1" ht="15" customHeight="1" x14ac:dyDescent="0.25">
      <c r="A250" s="3"/>
      <c r="B250" s="139">
        <v>241</v>
      </c>
      <c r="C250" s="135"/>
      <c r="D250" s="151"/>
      <c r="E250" s="152"/>
      <c r="F250" s="153"/>
      <c r="G250" s="154"/>
      <c r="H250" s="155"/>
      <c r="I250" s="154"/>
      <c r="J250" s="155"/>
      <c r="K250" s="154"/>
      <c r="L250" s="155"/>
      <c r="M250" s="156"/>
      <c r="N250" s="150"/>
      <c r="O250" s="136" t="str">
        <f t="shared" si="9"/>
        <v/>
      </c>
      <c r="P250" s="150"/>
      <c r="Q250" s="223" t="str">
        <f t="shared" si="10"/>
        <v/>
      </c>
      <c r="R250" s="224"/>
      <c r="S250" s="224"/>
      <c r="T250" s="224" t="str">
        <f t="shared" si="11"/>
        <v/>
      </c>
      <c r="U250" s="224"/>
      <c r="V250" s="225"/>
      <c r="W250" s="150"/>
      <c r="X250" s="223" t="str">
        <f>INDEX(Data!$AF$3:$AF$502, MATCH(B250, Data!$A$3:$A$502, 0))</f>
        <v/>
      </c>
      <c r="Y250" s="224"/>
      <c r="Z250" s="225"/>
      <c r="AA250" s="150"/>
      <c r="AB250" s="223" t="str">
        <f>INDEX(Data!$AH$3:$AH$502, MATCH(B250, Data!$AB$3:$AB$502, 0))</f>
        <v/>
      </c>
      <c r="AC250" s="224"/>
      <c r="AD250" s="224"/>
      <c r="AE250" s="224"/>
      <c r="AF250" s="225"/>
      <c r="AG250" s="3"/>
    </row>
    <row r="251" spans="1:33" s="5" customFormat="1" ht="15" customHeight="1" x14ac:dyDescent="0.25">
      <c r="A251" s="3"/>
      <c r="B251" s="139">
        <v>242</v>
      </c>
      <c r="C251" s="135"/>
      <c r="D251" s="151"/>
      <c r="E251" s="152"/>
      <c r="F251" s="153"/>
      <c r="G251" s="154"/>
      <c r="H251" s="155"/>
      <c r="I251" s="154"/>
      <c r="J251" s="155"/>
      <c r="K251" s="154"/>
      <c r="L251" s="155"/>
      <c r="M251" s="156"/>
      <c r="N251" s="150"/>
      <c r="O251" s="136" t="str">
        <f t="shared" si="9"/>
        <v/>
      </c>
      <c r="P251" s="150"/>
      <c r="Q251" s="223" t="str">
        <f t="shared" si="10"/>
        <v/>
      </c>
      <c r="R251" s="224"/>
      <c r="S251" s="224"/>
      <c r="T251" s="224" t="str">
        <f t="shared" si="11"/>
        <v/>
      </c>
      <c r="U251" s="224"/>
      <c r="V251" s="225"/>
      <c r="W251" s="150"/>
      <c r="X251" s="223" t="str">
        <f>INDEX(Data!$AF$3:$AF$502, MATCH(B251, Data!$A$3:$A$502, 0))</f>
        <v/>
      </c>
      <c r="Y251" s="224"/>
      <c r="Z251" s="225"/>
      <c r="AA251" s="150"/>
      <c r="AB251" s="223" t="str">
        <f>INDEX(Data!$AH$3:$AH$502, MATCH(B251, Data!$AB$3:$AB$502, 0))</f>
        <v/>
      </c>
      <c r="AC251" s="224"/>
      <c r="AD251" s="224"/>
      <c r="AE251" s="224"/>
      <c r="AF251" s="225"/>
      <c r="AG251" s="3"/>
    </row>
    <row r="252" spans="1:33" s="5" customFormat="1" ht="15" customHeight="1" x14ac:dyDescent="0.25">
      <c r="A252" s="3"/>
      <c r="B252" s="139">
        <v>243</v>
      </c>
      <c r="C252" s="135"/>
      <c r="D252" s="151"/>
      <c r="E252" s="152"/>
      <c r="F252" s="153"/>
      <c r="G252" s="154"/>
      <c r="H252" s="155"/>
      <c r="I252" s="154"/>
      <c r="J252" s="155"/>
      <c r="K252" s="154"/>
      <c r="L252" s="155"/>
      <c r="M252" s="156"/>
      <c r="N252" s="150"/>
      <c r="O252" s="136" t="str">
        <f t="shared" si="9"/>
        <v/>
      </c>
      <c r="P252" s="150"/>
      <c r="Q252" s="223" t="str">
        <f t="shared" si="10"/>
        <v/>
      </c>
      <c r="R252" s="224"/>
      <c r="S252" s="224"/>
      <c r="T252" s="224" t="str">
        <f t="shared" si="11"/>
        <v/>
      </c>
      <c r="U252" s="224"/>
      <c r="V252" s="225"/>
      <c r="W252" s="150"/>
      <c r="X252" s="223" t="str">
        <f>INDEX(Data!$AF$3:$AF$502, MATCH(B252, Data!$A$3:$A$502, 0))</f>
        <v/>
      </c>
      <c r="Y252" s="224"/>
      <c r="Z252" s="225"/>
      <c r="AA252" s="150"/>
      <c r="AB252" s="223" t="str">
        <f>INDEX(Data!$AH$3:$AH$502, MATCH(B252, Data!$AB$3:$AB$502, 0))</f>
        <v/>
      </c>
      <c r="AC252" s="224"/>
      <c r="AD252" s="224"/>
      <c r="AE252" s="224"/>
      <c r="AF252" s="225"/>
      <c r="AG252" s="3"/>
    </row>
    <row r="253" spans="1:33" s="5" customFormat="1" ht="15" customHeight="1" x14ac:dyDescent="0.25">
      <c r="A253" s="3"/>
      <c r="B253" s="139">
        <v>244</v>
      </c>
      <c r="C253" s="135"/>
      <c r="D253" s="151"/>
      <c r="E253" s="152"/>
      <c r="F253" s="153"/>
      <c r="G253" s="154"/>
      <c r="H253" s="155"/>
      <c r="I253" s="154"/>
      <c r="J253" s="155"/>
      <c r="K253" s="154"/>
      <c r="L253" s="155"/>
      <c r="M253" s="156"/>
      <c r="N253" s="150"/>
      <c r="O253" s="136" t="str">
        <f t="shared" si="9"/>
        <v/>
      </c>
      <c r="P253" s="150"/>
      <c r="Q253" s="223" t="str">
        <f t="shared" si="10"/>
        <v/>
      </c>
      <c r="R253" s="224"/>
      <c r="S253" s="224"/>
      <c r="T253" s="224" t="str">
        <f t="shared" si="11"/>
        <v/>
      </c>
      <c r="U253" s="224"/>
      <c r="V253" s="225"/>
      <c r="W253" s="150"/>
      <c r="X253" s="223" t="str">
        <f>INDEX(Data!$AF$3:$AF$502, MATCH(B253, Data!$A$3:$A$502, 0))</f>
        <v/>
      </c>
      <c r="Y253" s="224"/>
      <c r="Z253" s="225"/>
      <c r="AA253" s="150"/>
      <c r="AB253" s="223" t="str">
        <f>INDEX(Data!$AH$3:$AH$502, MATCH(B253, Data!$AB$3:$AB$502, 0))</f>
        <v/>
      </c>
      <c r="AC253" s="224"/>
      <c r="AD253" s="224"/>
      <c r="AE253" s="224"/>
      <c r="AF253" s="225"/>
      <c r="AG253" s="3"/>
    </row>
    <row r="254" spans="1:33" s="5" customFormat="1" ht="15" customHeight="1" x14ac:dyDescent="0.25">
      <c r="A254" s="3"/>
      <c r="B254" s="139">
        <v>245</v>
      </c>
      <c r="C254" s="135"/>
      <c r="D254" s="151"/>
      <c r="E254" s="152"/>
      <c r="F254" s="153"/>
      <c r="G254" s="154"/>
      <c r="H254" s="155"/>
      <c r="I254" s="154"/>
      <c r="J254" s="155"/>
      <c r="K254" s="154"/>
      <c r="L254" s="155"/>
      <c r="M254" s="156"/>
      <c r="N254" s="150"/>
      <c r="O254" s="136" t="str">
        <f t="shared" si="9"/>
        <v/>
      </c>
      <c r="P254" s="150"/>
      <c r="Q254" s="223" t="str">
        <f t="shared" si="10"/>
        <v/>
      </c>
      <c r="R254" s="224"/>
      <c r="S254" s="224"/>
      <c r="T254" s="224" t="str">
        <f t="shared" si="11"/>
        <v/>
      </c>
      <c r="U254" s="224"/>
      <c r="V254" s="225"/>
      <c r="W254" s="150"/>
      <c r="X254" s="223" t="str">
        <f>INDEX(Data!$AF$3:$AF$502, MATCH(B254, Data!$A$3:$A$502, 0))</f>
        <v/>
      </c>
      <c r="Y254" s="224"/>
      <c r="Z254" s="225"/>
      <c r="AA254" s="150"/>
      <c r="AB254" s="223" t="str">
        <f>INDEX(Data!$AH$3:$AH$502, MATCH(B254, Data!$AB$3:$AB$502, 0))</f>
        <v/>
      </c>
      <c r="AC254" s="224"/>
      <c r="AD254" s="224"/>
      <c r="AE254" s="224"/>
      <c r="AF254" s="225"/>
      <c r="AG254" s="3"/>
    </row>
    <row r="255" spans="1:33" s="5" customFormat="1" ht="15" customHeight="1" x14ac:dyDescent="0.25">
      <c r="A255" s="3"/>
      <c r="B255" s="139">
        <v>246</v>
      </c>
      <c r="C255" s="135"/>
      <c r="D255" s="151"/>
      <c r="E255" s="152"/>
      <c r="F255" s="153"/>
      <c r="G255" s="154"/>
      <c r="H255" s="155"/>
      <c r="I255" s="154"/>
      <c r="J255" s="155"/>
      <c r="K255" s="154"/>
      <c r="L255" s="155"/>
      <c r="M255" s="156"/>
      <c r="N255" s="150"/>
      <c r="O255" s="136" t="str">
        <f t="shared" si="9"/>
        <v/>
      </c>
      <c r="P255" s="150"/>
      <c r="Q255" s="223" t="str">
        <f t="shared" si="10"/>
        <v/>
      </c>
      <c r="R255" s="224"/>
      <c r="S255" s="224"/>
      <c r="T255" s="224" t="str">
        <f t="shared" si="11"/>
        <v/>
      </c>
      <c r="U255" s="224"/>
      <c r="V255" s="225"/>
      <c r="W255" s="150"/>
      <c r="X255" s="223" t="str">
        <f>INDEX(Data!$AF$3:$AF$502, MATCH(B255, Data!$A$3:$A$502, 0))</f>
        <v/>
      </c>
      <c r="Y255" s="224"/>
      <c r="Z255" s="225"/>
      <c r="AA255" s="150"/>
      <c r="AB255" s="223" t="str">
        <f>INDEX(Data!$AH$3:$AH$502, MATCH(B255, Data!$AB$3:$AB$502, 0))</f>
        <v/>
      </c>
      <c r="AC255" s="224"/>
      <c r="AD255" s="224"/>
      <c r="AE255" s="224"/>
      <c r="AF255" s="225"/>
      <c r="AG255" s="3"/>
    </row>
    <row r="256" spans="1:33" s="5" customFormat="1" ht="15" customHeight="1" x14ac:dyDescent="0.25">
      <c r="A256" s="3"/>
      <c r="B256" s="139">
        <v>247</v>
      </c>
      <c r="C256" s="135"/>
      <c r="D256" s="151"/>
      <c r="E256" s="152"/>
      <c r="F256" s="153"/>
      <c r="G256" s="154"/>
      <c r="H256" s="155"/>
      <c r="I256" s="154"/>
      <c r="J256" s="155"/>
      <c r="K256" s="154"/>
      <c r="L256" s="155"/>
      <c r="M256" s="156"/>
      <c r="N256" s="150"/>
      <c r="O256" s="136" t="str">
        <f t="shared" si="9"/>
        <v/>
      </c>
      <c r="P256" s="150"/>
      <c r="Q256" s="223" t="str">
        <f t="shared" si="10"/>
        <v/>
      </c>
      <c r="R256" s="224"/>
      <c r="S256" s="224"/>
      <c r="T256" s="224" t="str">
        <f t="shared" si="11"/>
        <v/>
      </c>
      <c r="U256" s="224"/>
      <c r="V256" s="225"/>
      <c r="W256" s="150"/>
      <c r="X256" s="223" t="str">
        <f>INDEX(Data!$AF$3:$AF$502, MATCH(B256, Data!$A$3:$A$502, 0))</f>
        <v/>
      </c>
      <c r="Y256" s="224"/>
      <c r="Z256" s="225"/>
      <c r="AA256" s="150"/>
      <c r="AB256" s="223" t="str">
        <f>INDEX(Data!$AH$3:$AH$502, MATCH(B256, Data!$AB$3:$AB$502, 0))</f>
        <v/>
      </c>
      <c r="AC256" s="224"/>
      <c r="AD256" s="224"/>
      <c r="AE256" s="224"/>
      <c r="AF256" s="225"/>
      <c r="AG256" s="3"/>
    </row>
    <row r="257" spans="1:33" s="5" customFormat="1" ht="15" customHeight="1" x14ac:dyDescent="0.25">
      <c r="A257" s="3"/>
      <c r="B257" s="139">
        <v>248</v>
      </c>
      <c r="C257" s="135"/>
      <c r="D257" s="151"/>
      <c r="E257" s="152"/>
      <c r="F257" s="153"/>
      <c r="G257" s="154"/>
      <c r="H257" s="155"/>
      <c r="I257" s="154"/>
      <c r="J257" s="155"/>
      <c r="K257" s="154"/>
      <c r="L257" s="155"/>
      <c r="M257" s="156"/>
      <c r="N257" s="150"/>
      <c r="O257" s="136" t="str">
        <f t="shared" si="9"/>
        <v/>
      </c>
      <c r="P257" s="150"/>
      <c r="Q257" s="223" t="str">
        <f t="shared" si="10"/>
        <v/>
      </c>
      <c r="R257" s="224"/>
      <c r="S257" s="224"/>
      <c r="T257" s="224" t="str">
        <f t="shared" si="11"/>
        <v/>
      </c>
      <c r="U257" s="224"/>
      <c r="V257" s="225"/>
      <c r="W257" s="150"/>
      <c r="X257" s="223" t="str">
        <f>INDEX(Data!$AF$3:$AF$502, MATCH(B257, Data!$A$3:$A$502, 0))</f>
        <v/>
      </c>
      <c r="Y257" s="224"/>
      <c r="Z257" s="225"/>
      <c r="AA257" s="150"/>
      <c r="AB257" s="223" t="str">
        <f>INDEX(Data!$AH$3:$AH$502, MATCH(B257, Data!$AB$3:$AB$502, 0))</f>
        <v/>
      </c>
      <c r="AC257" s="224"/>
      <c r="AD257" s="224"/>
      <c r="AE257" s="224"/>
      <c r="AF257" s="225"/>
      <c r="AG257" s="3"/>
    </row>
    <row r="258" spans="1:33" s="5" customFormat="1" ht="15" customHeight="1" x14ac:dyDescent="0.25">
      <c r="A258" s="3"/>
      <c r="B258" s="139">
        <v>249</v>
      </c>
      <c r="C258" s="135"/>
      <c r="D258" s="151"/>
      <c r="E258" s="152"/>
      <c r="F258" s="153"/>
      <c r="G258" s="154"/>
      <c r="H258" s="155"/>
      <c r="I258" s="154"/>
      <c r="J258" s="155"/>
      <c r="K258" s="154"/>
      <c r="L258" s="155"/>
      <c r="M258" s="156"/>
      <c r="N258" s="150"/>
      <c r="O258" s="136" t="str">
        <f t="shared" si="9"/>
        <v/>
      </c>
      <c r="P258" s="150"/>
      <c r="Q258" s="223" t="str">
        <f t="shared" si="10"/>
        <v/>
      </c>
      <c r="R258" s="224"/>
      <c r="S258" s="224"/>
      <c r="T258" s="224" t="str">
        <f t="shared" si="11"/>
        <v/>
      </c>
      <c r="U258" s="224"/>
      <c r="V258" s="225"/>
      <c r="W258" s="150"/>
      <c r="X258" s="223" t="str">
        <f>INDEX(Data!$AF$3:$AF$502, MATCH(B258, Data!$A$3:$A$502, 0))</f>
        <v/>
      </c>
      <c r="Y258" s="224"/>
      <c r="Z258" s="225"/>
      <c r="AA258" s="150"/>
      <c r="AB258" s="223" t="str">
        <f>INDEX(Data!$AH$3:$AH$502, MATCH(B258, Data!$AB$3:$AB$502, 0))</f>
        <v/>
      </c>
      <c r="AC258" s="224"/>
      <c r="AD258" s="224"/>
      <c r="AE258" s="224"/>
      <c r="AF258" s="225"/>
      <c r="AG258" s="3"/>
    </row>
    <row r="259" spans="1:33" s="5" customFormat="1" ht="15" customHeight="1" x14ac:dyDescent="0.25">
      <c r="A259" s="3"/>
      <c r="B259" s="139">
        <v>250</v>
      </c>
      <c r="C259" s="135"/>
      <c r="D259" s="151"/>
      <c r="E259" s="152"/>
      <c r="F259" s="153"/>
      <c r="G259" s="154"/>
      <c r="H259" s="155"/>
      <c r="I259" s="154"/>
      <c r="J259" s="155"/>
      <c r="K259" s="154"/>
      <c r="L259" s="155"/>
      <c r="M259" s="156"/>
      <c r="N259" s="150"/>
      <c r="O259" s="136" t="str">
        <f t="shared" si="9"/>
        <v/>
      </c>
      <c r="P259" s="150"/>
      <c r="Q259" s="223" t="str">
        <f t="shared" si="10"/>
        <v/>
      </c>
      <c r="R259" s="224"/>
      <c r="S259" s="224"/>
      <c r="T259" s="224" t="str">
        <f t="shared" si="11"/>
        <v/>
      </c>
      <c r="U259" s="224"/>
      <c r="V259" s="225"/>
      <c r="W259" s="150"/>
      <c r="X259" s="223" t="str">
        <f>INDEX(Data!$AF$3:$AF$502, MATCH(B259, Data!$A$3:$A$502, 0))</f>
        <v/>
      </c>
      <c r="Y259" s="224"/>
      <c r="Z259" s="225"/>
      <c r="AA259" s="150"/>
      <c r="AB259" s="223" t="str">
        <f>INDEX(Data!$AH$3:$AH$502, MATCH(B259, Data!$AB$3:$AB$502, 0))</f>
        <v/>
      </c>
      <c r="AC259" s="224"/>
      <c r="AD259" s="224"/>
      <c r="AE259" s="224"/>
      <c r="AF259" s="225"/>
      <c r="AG259" s="3"/>
    </row>
    <row r="260" spans="1:33" s="5" customFormat="1" ht="15" customHeight="1" x14ac:dyDescent="0.25">
      <c r="A260" s="3"/>
      <c r="B260" s="139">
        <v>251</v>
      </c>
      <c r="C260" s="135"/>
      <c r="D260" s="151"/>
      <c r="E260" s="152"/>
      <c r="F260" s="153"/>
      <c r="G260" s="154"/>
      <c r="H260" s="155"/>
      <c r="I260" s="154"/>
      <c r="J260" s="155"/>
      <c r="K260" s="154"/>
      <c r="L260" s="155"/>
      <c r="M260" s="156"/>
      <c r="N260" s="150"/>
      <c r="O260" s="136" t="str">
        <f t="shared" si="9"/>
        <v/>
      </c>
      <c r="P260" s="150"/>
      <c r="Q260" s="223" t="str">
        <f t="shared" si="10"/>
        <v/>
      </c>
      <c r="R260" s="224"/>
      <c r="S260" s="224"/>
      <c r="T260" s="224" t="str">
        <f t="shared" si="11"/>
        <v/>
      </c>
      <c r="U260" s="224"/>
      <c r="V260" s="225"/>
      <c r="W260" s="150"/>
      <c r="X260" s="223" t="str">
        <f>INDEX(Data!$AF$3:$AF$502, MATCH(B260, Data!$A$3:$A$502, 0))</f>
        <v/>
      </c>
      <c r="Y260" s="224"/>
      <c r="Z260" s="225"/>
      <c r="AA260" s="150"/>
      <c r="AB260" s="223" t="str">
        <f>INDEX(Data!$AH$3:$AH$502, MATCH(B260, Data!$AB$3:$AB$502, 0))</f>
        <v/>
      </c>
      <c r="AC260" s="224"/>
      <c r="AD260" s="224"/>
      <c r="AE260" s="224"/>
      <c r="AF260" s="225"/>
      <c r="AG260" s="3"/>
    </row>
    <row r="261" spans="1:33" s="5" customFormat="1" ht="15" customHeight="1" x14ac:dyDescent="0.25">
      <c r="A261" s="3"/>
      <c r="B261" s="139">
        <v>252</v>
      </c>
      <c r="C261" s="135"/>
      <c r="D261" s="151"/>
      <c r="E261" s="152"/>
      <c r="F261" s="153"/>
      <c r="G261" s="154"/>
      <c r="H261" s="155"/>
      <c r="I261" s="154"/>
      <c r="J261" s="155"/>
      <c r="K261" s="154"/>
      <c r="L261" s="155"/>
      <c r="M261" s="156"/>
      <c r="N261" s="150"/>
      <c r="O261" s="136" t="str">
        <f t="shared" si="9"/>
        <v/>
      </c>
      <c r="P261" s="150"/>
      <c r="Q261" s="223" t="str">
        <f t="shared" si="10"/>
        <v/>
      </c>
      <c r="R261" s="224"/>
      <c r="S261" s="224"/>
      <c r="T261" s="224" t="str">
        <f t="shared" si="11"/>
        <v/>
      </c>
      <c r="U261" s="224"/>
      <c r="V261" s="225"/>
      <c r="W261" s="150"/>
      <c r="X261" s="223" t="str">
        <f>INDEX(Data!$AF$3:$AF$502, MATCH(B261, Data!$A$3:$A$502, 0))</f>
        <v/>
      </c>
      <c r="Y261" s="224"/>
      <c r="Z261" s="225"/>
      <c r="AA261" s="150"/>
      <c r="AB261" s="223" t="str">
        <f>INDEX(Data!$AH$3:$AH$502, MATCH(B261, Data!$AB$3:$AB$502, 0))</f>
        <v/>
      </c>
      <c r="AC261" s="224"/>
      <c r="AD261" s="224"/>
      <c r="AE261" s="224"/>
      <c r="AF261" s="225"/>
      <c r="AG261" s="3"/>
    </row>
    <row r="262" spans="1:33" s="5" customFormat="1" ht="15" customHeight="1" x14ac:dyDescent="0.25">
      <c r="A262" s="3"/>
      <c r="B262" s="139">
        <v>253</v>
      </c>
      <c r="C262" s="135"/>
      <c r="D262" s="151"/>
      <c r="E262" s="152"/>
      <c r="F262" s="153"/>
      <c r="G262" s="154"/>
      <c r="H262" s="155"/>
      <c r="I262" s="154"/>
      <c r="J262" s="155"/>
      <c r="K262" s="154"/>
      <c r="L262" s="155"/>
      <c r="M262" s="156"/>
      <c r="N262" s="150"/>
      <c r="O262" s="136" t="str">
        <f t="shared" si="9"/>
        <v/>
      </c>
      <c r="P262" s="150"/>
      <c r="Q262" s="223" t="str">
        <f t="shared" si="10"/>
        <v/>
      </c>
      <c r="R262" s="224"/>
      <c r="S262" s="224"/>
      <c r="T262" s="224" t="str">
        <f t="shared" si="11"/>
        <v/>
      </c>
      <c r="U262" s="224"/>
      <c r="V262" s="225"/>
      <c r="W262" s="150"/>
      <c r="X262" s="223" t="str">
        <f>INDEX(Data!$AF$3:$AF$502, MATCH(B262, Data!$A$3:$A$502, 0))</f>
        <v/>
      </c>
      <c r="Y262" s="224"/>
      <c r="Z262" s="225"/>
      <c r="AA262" s="150"/>
      <c r="AB262" s="223" t="str">
        <f>INDEX(Data!$AH$3:$AH$502, MATCH(B262, Data!$AB$3:$AB$502, 0))</f>
        <v/>
      </c>
      <c r="AC262" s="224"/>
      <c r="AD262" s="224"/>
      <c r="AE262" s="224"/>
      <c r="AF262" s="225"/>
      <c r="AG262" s="3"/>
    </row>
    <row r="263" spans="1:33" s="5" customFormat="1" ht="15" customHeight="1" x14ac:dyDescent="0.25">
      <c r="A263" s="3"/>
      <c r="B263" s="139">
        <v>254</v>
      </c>
      <c r="C263" s="135"/>
      <c r="D263" s="151"/>
      <c r="E263" s="152"/>
      <c r="F263" s="153"/>
      <c r="G263" s="154"/>
      <c r="H263" s="155"/>
      <c r="I263" s="154"/>
      <c r="J263" s="155"/>
      <c r="K263" s="154"/>
      <c r="L263" s="155"/>
      <c r="M263" s="156"/>
      <c r="N263" s="150"/>
      <c r="O263" s="136" t="str">
        <f t="shared" si="9"/>
        <v/>
      </c>
      <c r="P263" s="150"/>
      <c r="Q263" s="223" t="str">
        <f t="shared" si="10"/>
        <v/>
      </c>
      <c r="R263" s="224"/>
      <c r="S263" s="224"/>
      <c r="T263" s="224" t="str">
        <f t="shared" si="11"/>
        <v/>
      </c>
      <c r="U263" s="224"/>
      <c r="V263" s="225"/>
      <c r="W263" s="150"/>
      <c r="X263" s="223" t="str">
        <f>INDEX(Data!$AF$3:$AF$502, MATCH(B263, Data!$A$3:$A$502, 0))</f>
        <v/>
      </c>
      <c r="Y263" s="224"/>
      <c r="Z263" s="225"/>
      <c r="AA263" s="150"/>
      <c r="AB263" s="223" t="str">
        <f>INDEX(Data!$AH$3:$AH$502, MATCH(B263, Data!$AB$3:$AB$502, 0))</f>
        <v/>
      </c>
      <c r="AC263" s="224"/>
      <c r="AD263" s="224"/>
      <c r="AE263" s="224"/>
      <c r="AF263" s="225"/>
      <c r="AG263" s="3"/>
    </row>
    <row r="264" spans="1:33" s="5" customFormat="1" ht="15" customHeight="1" x14ac:dyDescent="0.25">
      <c r="A264" s="3"/>
      <c r="B264" s="139">
        <v>255</v>
      </c>
      <c r="C264" s="135"/>
      <c r="D264" s="151"/>
      <c r="E264" s="152"/>
      <c r="F264" s="153"/>
      <c r="G264" s="154"/>
      <c r="H264" s="155"/>
      <c r="I264" s="154"/>
      <c r="J264" s="155"/>
      <c r="K264" s="154"/>
      <c r="L264" s="155"/>
      <c r="M264" s="156"/>
      <c r="N264" s="150"/>
      <c r="O264" s="136" t="str">
        <f t="shared" si="9"/>
        <v/>
      </c>
      <c r="P264" s="150"/>
      <c r="Q264" s="223" t="str">
        <f t="shared" si="10"/>
        <v/>
      </c>
      <c r="R264" s="224"/>
      <c r="S264" s="224"/>
      <c r="T264" s="224" t="str">
        <f t="shared" si="11"/>
        <v/>
      </c>
      <c r="U264" s="224"/>
      <c r="V264" s="225"/>
      <c r="W264" s="150"/>
      <c r="X264" s="223" t="str">
        <f>INDEX(Data!$AF$3:$AF$502, MATCH(B264, Data!$A$3:$A$502, 0))</f>
        <v/>
      </c>
      <c r="Y264" s="224"/>
      <c r="Z264" s="225"/>
      <c r="AA264" s="150"/>
      <c r="AB264" s="223" t="str">
        <f>INDEX(Data!$AH$3:$AH$502, MATCH(B264, Data!$AB$3:$AB$502, 0))</f>
        <v/>
      </c>
      <c r="AC264" s="224"/>
      <c r="AD264" s="224"/>
      <c r="AE264" s="224"/>
      <c r="AF264" s="225"/>
      <c r="AG264" s="3"/>
    </row>
    <row r="265" spans="1:33" s="5" customFormat="1" ht="15" customHeight="1" x14ac:dyDescent="0.25">
      <c r="A265" s="3"/>
      <c r="B265" s="139">
        <v>256</v>
      </c>
      <c r="C265" s="135"/>
      <c r="D265" s="151"/>
      <c r="E265" s="152"/>
      <c r="F265" s="153"/>
      <c r="G265" s="154"/>
      <c r="H265" s="155"/>
      <c r="I265" s="154"/>
      <c r="J265" s="155"/>
      <c r="K265" s="154"/>
      <c r="L265" s="155"/>
      <c r="M265" s="156"/>
      <c r="N265" s="150"/>
      <c r="O265" s="136" t="str">
        <f t="shared" si="9"/>
        <v/>
      </c>
      <c r="P265" s="150"/>
      <c r="Q265" s="223" t="str">
        <f t="shared" si="10"/>
        <v/>
      </c>
      <c r="R265" s="224"/>
      <c r="S265" s="224"/>
      <c r="T265" s="224" t="str">
        <f t="shared" si="11"/>
        <v/>
      </c>
      <c r="U265" s="224"/>
      <c r="V265" s="225"/>
      <c r="W265" s="150"/>
      <c r="X265" s="223" t="str">
        <f>INDEX(Data!$AF$3:$AF$502, MATCH(B265, Data!$A$3:$A$502, 0))</f>
        <v/>
      </c>
      <c r="Y265" s="224"/>
      <c r="Z265" s="225"/>
      <c r="AA265" s="150"/>
      <c r="AB265" s="223" t="str">
        <f>INDEX(Data!$AH$3:$AH$502, MATCH(B265, Data!$AB$3:$AB$502, 0))</f>
        <v/>
      </c>
      <c r="AC265" s="224"/>
      <c r="AD265" s="224"/>
      <c r="AE265" s="224"/>
      <c r="AF265" s="225"/>
      <c r="AG265" s="3"/>
    </row>
    <row r="266" spans="1:33" s="5" customFormat="1" ht="15" customHeight="1" x14ac:dyDescent="0.25">
      <c r="A266" s="3"/>
      <c r="B266" s="139">
        <v>257</v>
      </c>
      <c r="C266" s="135"/>
      <c r="D266" s="151"/>
      <c r="E266" s="152"/>
      <c r="F266" s="153"/>
      <c r="G266" s="154"/>
      <c r="H266" s="155"/>
      <c r="I266" s="154"/>
      <c r="J266" s="155"/>
      <c r="K266" s="154"/>
      <c r="L266" s="155"/>
      <c r="M266" s="156"/>
      <c r="N266" s="150"/>
      <c r="O266" s="136" t="str">
        <f t="shared" si="9"/>
        <v/>
      </c>
      <c r="P266" s="150"/>
      <c r="Q266" s="223" t="str">
        <f t="shared" si="10"/>
        <v/>
      </c>
      <c r="R266" s="224"/>
      <c r="S266" s="224"/>
      <c r="T266" s="224" t="str">
        <f t="shared" si="11"/>
        <v/>
      </c>
      <c r="U266" s="224"/>
      <c r="V266" s="225"/>
      <c r="W266" s="150"/>
      <c r="X266" s="223" t="str">
        <f>INDEX(Data!$AF$3:$AF$502, MATCH(B266, Data!$A$3:$A$502, 0))</f>
        <v/>
      </c>
      <c r="Y266" s="224"/>
      <c r="Z266" s="225"/>
      <c r="AA266" s="150"/>
      <c r="AB266" s="223" t="str">
        <f>INDEX(Data!$AH$3:$AH$502, MATCH(B266, Data!$AB$3:$AB$502, 0))</f>
        <v/>
      </c>
      <c r="AC266" s="224"/>
      <c r="AD266" s="224"/>
      <c r="AE266" s="224"/>
      <c r="AF266" s="225"/>
      <c r="AG266" s="3"/>
    </row>
    <row r="267" spans="1:33" s="5" customFormat="1" ht="15" customHeight="1" x14ac:dyDescent="0.25">
      <c r="A267" s="3"/>
      <c r="B267" s="139">
        <v>258</v>
      </c>
      <c r="C267" s="135"/>
      <c r="D267" s="151"/>
      <c r="E267" s="152"/>
      <c r="F267" s="153"/>
      <c r="G267" s="154"/>
      <c r="H267" s="155"/>
      <c r="I267" s="154"/>
      <c r="J267" s="155"/>
      <c r="K267" s="154"/>
      <c r="L267" s="155"/>
      <c r="M267" s="156"/>
      <c r="N267" s="150"/>
      <c r="O267" s="136" t="str">
        <f t="shared" ref="O267:O330" si="12">IF(D267="", "", SUM(G267:M267))</f>
        <v/>
      </c>
      <c r="P267" s="150"/>
      <c r="Q267" s="223" t="str">
        <f t="shared" ref="Q267:Q330" si="13">IF(D267="", "", IF(O267&gt;0, $AM$4, $AM$5))</f>
        <v/>
      </c>
      <c r="R267" s="224"/>
      <c r="S267" s="224"/>
      <c r="T267" s="224" t="str">
        <f t="shared" ref="T267:T330" si="14">IF(D267="", "", IF(O267&gt;=E267, $AM$4, $AM$5))</f>
        <v/>
      </c>
      <c r="U267" s="224"/>
      <c r="V267" s="225"/>
      <c r="W267" s="150"/>
      <c r="X267" s="223" t="str">
        <f>INDEX(Data!$AF$3:$AF$502, MATCH(B267, Data!$A$3:$A$502, 0))</f>
        <v/>
      </c>
      <c r="Y267" s="224"/>
      <c r="Z267" s="225"/>
      <c r="AA267" s="150"/>
      <c r="AB267" s="223" t="str">
        <f>INDEX(Data!$AH$3:$AH$502, MATCH(B267, Data!$AB$3:$AB$502, 0))</f>
        <v/>
      </c>
      <c r="AC267" s="224"/>
      <c r="AD267" s="224"/>
      <c r="AE267" s="224"/>
      <c r="AF267" s="225"/>
      <c r="AG267" s="3"/>
    </row>
    <row r="268" spans="1:33" s="5" customFormat="1" ht="15" customHeight="1" x14ac:dyDescent="0.25">
      <c r="A268" s="3"/>
      <c r="B268" s="139">
        <v>259</v>
      </c>
      <c r="C268" s="135"/>
      <c r="D268" s="151"/>
      <c r="E268" s="152"/>
      <c r="F268" s="153"/>
      <c r="G268" s="154"/>
      <c r="H268" s="155"/>
      <c r="I268" s="154"/>
      <c r="J268" s="155"/>
      <c r="K268" s="154"/>
      <c r="L268" s="155"/>
      <c r="M268" s="156"/>
      <c r="N268" s="150"/>
      <c r="O268" s="136" t="str">
        <f t="shared" si="12"/>
        <v/>
      </c>
      <c r="P268" s="150"/>
      <c r="Q268" s="223" t="str">
        <f t="shared" si="13"/>
        <v/>
      </c>
      <c r="R268" s="224"/>
      <c r="S268" s="224"/>
      <c r="T268" s="224" t="str">
        <f t="shared" si="14"/>
        <v/>
      </c>
      <c r="U268" s="224"/>
      <c r="V268" s="225"/>
      <c r="W268" s="150"/>
      <c r="X268" s="223" t="str">
        <f>INDEX(Data!$AF$3:$AF$502, MATCH(B268, Data!$A$3:$A$502, 0))</f>
        <v/>
      </c>
      <c r="Y268" s="224"/>
      <c r="Z268" s="225"/>
      <c r="AA268" s="150"/>
      <c r="AB268" s="223" t="str">
        <f>INDEX(Data!$AH$3:$AH$502, MATCH(B268, Data!$AB$3:$AB$502, 0))</f>
        <v/>
      </c>
      <c r="AC268" s="224"/>
      <c r="AD268" s="224"/>
      <c r="AE268" s="224"/>
      <c r="AF268" s="225"/>
      <c r="AG268" s="3"/>
    </row>
    <row r="269" spans="1:33" s="5" customFormat="1" ht="15" customHeight="1" x14ac:dyDescent="0.25">
      <c r="A269" s="3"/>
      <c r="B269" s="139">
        <v>260</v>
      </c>
      <c r="C269" s="135"/>
      <c r="D269" s="151"/>
      <c r="E269" s="152"/>
      <c r="F269" s="153"/>
      <c r="G269" s="154"/>
      <c r="H269" s="155"/>
      <c r="I269" s="154"/>
      <c r="J269" s="155"/>
      <c r="K269" s="154"/>
      <c r="L269" s="155"/>
      <c r="M269" s="156"/>
      <c r="N269" s="150"/>
      <c r="O269" s="136" t="str">
        <f t="shared" si="12"/>
        <v/>
      </c>
      <c r="P269" s="150"/>
      <c r="Q269" s="223" t="str">
        <f t="shared" si="13"/>
        <v/>
      </c>
      <c r="R269" s="224"/>
      <c r="S269" s="224"/>
      <c r="T269" s="224" t="str">
        <f t="shared" si="14"/>
        <v/>
      </c>
      <c r="U269" s="224"/>
      <c r="V269" s="225"/>
      <c r="W269" s="150"/>
      <c r="X269" s="223" t="str">
        <f>INDEX(Data!$AF$3:$AF$502, MATCH(B269, Data!$A$3:$A$502, 0))</f>
        <v/>
      </c>
      <c r="Y269" s="224"/>
      <c r="Z269" s="225"/>
      <c r="AA269" s="150"/>
      <c r="AB269" s="223" t="str">
        <f>INDEX(Data!$AH$3:$AH$502, MATCH(B269, Data!$AB$3:$AB$502, 0))</f>
        <v/>
      </c>
      <c r="AC269" s="224"/>
      <c r="AD269" s="224"/>
      <c r="AE269" s="224"/>
      <c r="AF269" s="225"/>
      <c r="AG269" s="3"/>
    </row>
    <row r="270" spans="1:33" s="5" customFormat="1" ht="15" customHeight="1" x14ac:dyDescent="0.25">
      <c r="A270" s="3"/>
      <c r="B270" s="139">
        <v>261</v>
      </c>
      <c r="C270" s="135"/>
      <c r="D270" s="151"/>
      <c r="E270" s="152"/>
      <c r="F270" s="153"/>
      <c r="G270" s="154"/>
      <c r="H270" s="155"/>
      <c r="I270" s="154"/>
      <c r="J270" s="155"/>
      <c r="K270" s="154"/>
      <c r="L270" s="155"/>
      <c r="M270" s="156"/>
      <c r="N270" s="150"/>
      <c r="O270" s="136" t="str">
        <f t="shared" si="12"/>
        <v/>
      </c>
      <c r="P270" s="150"/>
      <c r="Q270" s="223" t="str">
        <f t="shared" si="13"/>
        <v/>
      </c>
      <c r="R270" s="224"/>
      <c r="S270" s="224"/>
      <c r="T270" s="224" t="str">
        <f t="shared" si="14"/>
        <v/>
      </c>
      <c r="U270" s="224"/>
      <c r="V270" s="225"/>
      <c r="W270" s="150"/>
      <c r="X270" s="223" t="str">
        <f>INDEX(Data!$AF$3:$AF$502, MATCH(B270, Data!$A$3:$A$502, 0))</f>
        <v/>
      </c>
      <c r="Y270" s="224"/>
      <c r="Z270" s="225"/>
      <c r="AA270" s="150"/>
      <c r="AB270" s="223" t="str">
        <f>INDEX(Data!$AH$3:$AH$502, MATCH(B270, Data!$AB$3:$AB$502, 0))</f>
        <v/>
      </c>
      <c r="AC270" s="224"/>
      <c r="AD270" s="224"/>
      <c r="AE270" s="224"/>
      <c r="AF270" s="225"/>
      <c r="AG270" s="3"/>
    </row>
    <row r="271" spans="1:33" s="5" customFormat="1" ht="15" customHeight="1" x14ac:dyDescent="0.25">
      <c r="A271" s="3"/>
      <c r="B271" s="139">
        <v>262</v>
      </c>
      <c r="C271" s="135"/>
      <c r="D271" s="151"/>
      <c r="E271" s="152"/>
      <c r="F271" s="153"/>
      <c r="G271" s="154"/>
      <c r="H271" s="155"/>
      <c r="I271" s="154"/>
      <c r="J271" s="155"/>
      <c r="K271" s="154"/>
      <c r="L271" s="155"/>
      <c r="M271" s="156"/>
      <c r="N271" s="150"/>
      <c r="O271" s="136" t="str">
        <f t="shared" si="12"/>
        <v/>
      </c>
      <c r="P271" s="150"/>
      <c r="Q271" s="223" t="str">
        <f t="shared" si="13"/>
        <v/>
      </c>
      <c r="R271" s="224"/>
      <c r="S271" s="224"/>
      <c r="T271" s="224" t="str">
        <f t="shared" si="14"/>
        <v/>
      </c>
      <c r="U271" s="224"/>
      <c r="V271" s="225"/>
      <c r="W271" s="150"/>
      <c r="X271" s="223" t="str">
        <f>INDEX(Data!$AF$3:$AF$502, MATCH(B271, Data!$A$3:$A$502, 0))</f>
        <v/>
      </c>
      <c r="Y271" s="224"/>
      <c r="Z271" s="225"/>
      <c r="AA271" s="150"/>
      <c r="AB271" s="223" t="str">
        <f>INDEX(Data!$AH$3:$AH$502, MATCH(B271, Data!$AB$3:$AB$502, 0))</f>
        <v/>
      </c>
      <c r="AC271" s="224"/>
      <c r="AD271" s="224"/>
      <c r="AE271" s="224"/>
      <c r="AF271" s="225"/>
      <c r="AG271" s="3"/>
    </row>
    <row r="272" spans="1:33" s="5" customFormat="1" ht="15" customHeight="1" x14ac:dyDescent="0.25">
      <c r="A272" s="3"/>
      <c r="B272" s="139">
        <v>263</v>
      </c>
      <c r="C272" s="135"/>
      <c r="D272" s="151"/>
      <c r="E272" s="152"/>
      <c r="F272" s="153"/>
      <c r="G272" s="154"/>
      <c r="H272" s="155"/>
      <c r="I272" s="154"/>
      <c r="J272" s="155"/>
      <c r="K272" s="154"/>
      <c r="L272" s="155"/>
      <c r="M272" s="156"/>
      <c r="N272" s="150"/>
      <c r="O272" s="136" t="str">
        <f t="shared" si="12"/>
        <v/>
      </c>
      <c r="P272" s="150"/>
      <c r="Q272" s="223" t="str">
        <f t="shared" si="13"/>
        <v/>
      </c>
      <c r="R272" s="224"/>
      <c r="S272" s="224"/>
      <c r="T272" s="224" t="str">
        <f t="shared" si="14"/>
        <v/>
      </c>
      <c r="U272" s="224"/>
      <c r="V272" s="225"/>
      <c r="W272" s="150"/>
      <c r="X272" s="223" t="str">
        <f>INDEX(Data!$AF$3:$AF$502, MATCH(B272, Data!$A$3:$A$502, 0))</f>
        <v/>
      </c>
      <c r="Y272" s="224"/>
      <c r="Z272" s="225"/>
      <c r="AA272" s="150"/>
      <c r="AB272" s="223" t="str">
        <f>INDEX(Data!$AH$3:$AH$502, MATCH(B272, Data!$AB$3:$AB$502, 0))</f>
        <v/>
      </c>
      <c r="AC272" s="224"/>
      <c r="AD272" s="224"/>
      <c r="AE272" s="224"/>
      <c r="AF272" s="225"/>
      <c r="AG272" s="3"/>
    </row>
    <row r="273" spans="1:33" s="5" customFormat="1" ht="15" customHeight="1" x14ac:dyDescent="0.25">
      <c r="A273" s="3"/>
      <c r="B273" s="139">
        <v>264</v>
      </c>
      <c r="C273" s="135"/>
      <c r="D273" s="151"/>
      <c r="E273" s="152"/>
      <c r="F273" s="153"/>
      <c r="G273" s="154"/>
      <c r="H273" s="155"/>
      <c r="I273" s="154"/>
      <c r="J273" s="155"/>
      <c r="K273" s="154"/>
      <c r="L273" s="155"/>
      <c r="M273" s="156"/>
      <c r="N273" s="150"/>
      <c r="O273" s="136" t="str">
        <f t="shared" si="12"/>
        <v/>
      </c>
      <c r="P273" s="150"/>
      <c r="Q273" s="223" t="str">
        <f t="shared" si="13"/>
        <v/>
      </c>
      <c r="R273" s="224"/>
      <c r="S273" s="224"/>
      <c r="T273" s="224" t="str">
        <f t="shared" si="14"/>
        <v/>
      </c>
      <c r="U273" s="224"/>
      <c r="V273" s="225"/>
      <c r="W273" s="150"/>
      <c r="X273" s="223" t="str">
        <f>INDEX(Data!$AF$3:$AF$502, MATCH(B273, Data!$A$3:$A$502, 0))</f>
        <v/>
      </c>
      <c r="Y273" s="224"/>
      <c r="Z273" s="225"/>
      <c r="AA273" s="150"/>
      <c r="AB273" s="223" t="str">
        <f>INDEX(Data!$AH$3:$AH$502, MATCH(B273, Data!$AB$3:$AB$502, 0))</f>
        <v/>
      </c>
      <c r="AC273" s="224"/>
      <c r="AD273" s="224"/>
      <c r="AE273" s="224"/>
      <c r="AF273" s="225"/>
      <c r="AG273" s="3"/>
    </row>
    <row r="274" spans="1:33" s="5" customFormat="1" ht="15" customHeight="1" x14ac:dyDescent="0.25">
      <c r="A274" s="3"/>
      <c r="B274" s="139">
        <v>265</v>
      </c>
      <c r="C274" s="135"/>
      <c r="D274" s="151"/>
      <c r="E274" s="152"/>
      <c r="F274" s="153"/>
      <c r="G274" s="154"/>
      <c r="H274" s="155"/>
      <c r="I274" s="154"/>
      <c r="J274" s="155"/>
      <c r="K274" s="154"/>
      <c r="L274" s="155"/>
      <c r="M274" s="156"/>
      <c r="N274" s="150"/>
      <c r="O274" s="136" t="str">
        <f t="shared" si="12"/>
        <v/>
      </c>
      <c r="P274" s="150"/>
      <c r="Q274" s="223" t="str">
        <f t="shared" si="13"/>
        <v/>
      </c>
      <c r="R274" s="224"/>
      <c r="S274" s="224"/>
      <c r="T274" s="224" t="str">
        <f t="shared" si="14"/>
        <v/>
      </c>
      <c r="U274" s="224"/>
      <c r="V274" s="225"/>
      <c r="W274" s="150"/>
      <c r="X274" s="223" t="str">
        <f>INDEX(Data!$AF$3:$AF$502, MATCH(B274, Data!$A$3:$A$502, 0))</f>
        <v/>
      </c>
      <c r="Y274" s="224"/>
      <c r="Z274" s="225"/>
      <c r="AA274" s="150"/>
      <c r="AB274" s="223" t="str">
        <f>INDEX(Data!$AH$3:$AH$502, MATCH(B274, Data!$AB$3:$AB$502, 0))</f>
        <v/>
      </c>
      <c r="AC274" s="224"/>
      <c r="AD274" s="224"/>
      <c r="AE274" s="224"/>
      <c r="AF274" s="225"/>
      <c r="AG274" s="3"/>
    </row>
    <row r="275" spans="1:33" s="5" customFormat="1" ht="15" customHeight="1" x14ac:dyDescent="0.25">
      <c r="A275" s="3"/>
      <c r="B275" s="139">
        <v>266</v>
      </c>
      <c r="C275" s="135"/>
      <c r="D275" s="151"/>
      <c r="E275" s="152"/>
      <c r="F275" s="153"/>
      <c r="G275" s="154"/>
      <c r="H275" s="155"/>
      <c r="I275" s="154"/>
      <c r="J275" s="155"/>
      <c r="K275" s="154"/>
      <c r="L275" s="155"/>
      <c r="M275" s="156"/>
      <c r="N275" s="150"/>
      <c r="O275" s="136" t="str">
        <f t="shared" si="12"/>
        <v/>
      </c>
      <c r="P275" s="150"/>
      <c r="Q275" s="223" t="str">
        <f t="shared" si="13"/>
        <v/>
      </c>
      <c r="R275" s="224"/>
      <c r="S275" s="224"/>
      <c r="T275" s="224" t="str">
        <f t="shared" si="14"/>
        <v/>
      </c>
      <c r="U275" s="224"/>
      <c r="V275" s="225"/>
      <c r="W275" s="150"/>
      <c r="X275" s="223" t="str">
        <f>INDEX(Data!$AF$3:$AF$502, MATCH(B275, Data!$A$3:$A$502, 0))</f>
        <v/>
      </c>
      <c r="Y275" s="224"/>
      <c r="Z275" s="225"/>
      <c r="AA275" s="150"/>
      <c r="AB275" s="223" t="str">
        <f>INDEX(Data!$AH$3:$AH$502, MATCH(B275, Data!$AB$3:$AB$502, 0))</f>
        <v/>
      </c>
      <c r="AC275" s="224"/>
      <c r="AD275" s="224"/>
      <c r="AE275" s="224"/>
      <c r="AF275" s="225"/>
      <c r="AG275" s="3"/>
    </row>
    <row r="276" spans="1:33" s="5" customFormat="1" ht="15" customHeight="1" x14ac:dyDescent="0.25">
      <c r="A276" s="3"/>
      <c r="B276" s="139">
        <v>267</v>
      </c>
      <c r="C276" s="135"/>
      <c r="D276" s="151"/>
      <c r="E276" s="152"/>
      <c r="F276" s="153"/>
      <c r="G276" s="154"/>
      <c r="H276" s="155"/>
      <c r="I276" s="154"/>
      <c r="J276" s="155"/>
      <c r="K276" s="154"/>
      <c r="L276" s="155"/>
      <c r="M276" s="156"/>
      <c r="N276" s="150"/>
      <c r="O276" s="136" t="str">
        <f t="shared" si="12"/>
        <v/>
      </c>
      <c r="P276" s="150"/>
      <c r="Q276" s="223" t="str">
        <f t="shared" si="13"/>
        <v/>
      </c>
      <c r="R276" s="224"/>
      <c r="S276" s="224"/>
      <c r="T276" s="224" t="str">
        <f t="shared" si="14"/>
        <v/>
      </c>
      <c r="U276" s="224"/>
      <c r="V276" s="225"/>
      <c r="W276" s="150"/>
      <c r="X276" s="223" t="str">
        <f>INDEX(Data!$AF$3:$AF$502, MATCH(B276, Data!$A$3:$A$502, 0))</f>
        <v/>
      </c>
      <c r="Y276" s="224"/>
      <c r="Z276" s="225"/>
      <c r="AA276" s="150"/>
      <c r="AB276" s="223" t="str">
        <f>INDEX(Data!$AH$3:$AH$502, MATCH(B276, Data!$AB$3:$AB$502, 0))</f>
        <v/>
      </c>
      <c r="AC276" s="224"/>
      <c r="AD276" s="224"/>
      <c r="AE276" s="224"/>
      <c r="AF276" s="225"/>
      <c r="AG276" s="3"/>
    </row>
    <row r="277" spans="1:33" s="5" customFormat="1" ht="15" customHeight="1" x14ac:dyDescent="0.25">
      <c r="A277" s="3"/>
      <c r="B277" s="139">
        <v>268</v>
      </c>
      <c r="C277" s="135"/>
      <c r="D277" s="151"/>
      <c r="E277" s="152"/>
      <c r="F277" s="153"/>
      <c r="G277" s="154"/>
      <c r="H277" s="155"/>
      <c r="I277" s="154"/>
      <c r="J277" s="155"/>
      <c r="K277" s="154"/>
      <c r="L277" s="155"/>
      <c r="M277" s="156"/>
      <c r="N277" s="150"/>
      <c r="O277" s="136" t="str">
        <f t="shared" si="12"/>
        <v/>
      </c>
      <c r="P277" s="150"/>
      <c r="Q277" s="223" t="str">
        <f t="shared" si="13"/>
        <v/>
      </c>
      <c r="R277" s="224"/>
      <c r="S277" s="224"/>
      <c r="T277" s="224" t="str">
        <f t="shared" si="14"/>
        <v/>
      </c>
      <c r="U277" s="224"/>
      <c r="V277" s="225"/>
      <c r="W277" s="150"/>
      <c r="X277" s="223" t="str">
        <f>INDEX(Data!$AF$3:$AF$502, MATCH(B277, Data!$A$3:$A$502, 0))</f>
        <v/>
      </c>
      <c r="Y277" s="224"/>
      <c r="Z277" s="225"/>
      <c r="AA277" s="150"/>
      <c r="AB277" s="223" t="str">
        <f>INDEX(Data!$AH$3:$AH$502, MATCH(B277, Data!$AB$3:$AB$502, 0))</f>
        <v/>
      </c>
      <c r="AC277" s="224"/>
      <c r="AD277" s="224"/>
      <c r="AE277" s="224"/>
      <c r="AF277" s="225"/>
      <c r="AG277" s="3"/>
    </row>
    <row r="278" spans="1:33" s="5" customFormat="1" ht="15" customHeight="1" x14ac:dyDescent="0.25">
      <c r="A278" s="3"/>
      <c r="B278" s="139">
        <v>269</v>
      </c>
      <c r="C278" s="135"/>
      <c r="D278" s="151"/>
      <c r="E278" s="152"/>
      <c r="F278" s="153"/>
      <c r="G278" s="154"/>
      <c r="H278" s="155"/>
      <c r="I278" s="154"/>
      <c r="J278" s="155"/>
      <c r="K278" s="154"/>
      <c r="L278" s="155"/>
      <c r="M278" s="156"/>
      <c r="N278" s="150"/>
      <c r="O278" s="136" t="str">
        <f t="shared" si="12"/>
        <v/>
      </c>
      <c r="P278" s="150"/>
      <c r="Q278" s="223" t="str">
        <f t="shared" si="13"/>
        <v/>
      </c>
      <c r="R278" s="224"/>
      <c r="S278" s="224"/>
      <c r="T278" s="224" t="str">
        <f t="shared" si="14"/>
        <v/>
      </c>
      <c r="U278" s="224"/>
      <c r="V278" s="225"/>
      <c r="W278" s="150"/>
      <c r="X278" s="223" t="str">
        <f>INDEX(Data!$AF$3:$AF$502, MATCH(B278, Data!$A$3:$A$502, 0))</f>
        <v/>
      </c>
      <c r="Y278" s="224"/>
      <c r="Z278" s="225"/>
      <c r="AA278" s="150"/>
      <c r="AB278" s="223" t="str">
        <f>INDEX(Data!$AH$3:$AH$502, MATCH(B278, Data!$AB$3:$AB$502, 0))</f>
        <v/>
      </c>
      <c r="AC278" s="224"/>
      <c r="AD278" s="224"/>
      <c r="AE278" s="224"/>
      <c r="AF278" s="225"/>
      <c r="AG278" s="3"/>
    </row>
    <row r="279" spans="1:33" s="5" customFormat="1" ht="15" customHeight="1" x14ac:dyDescent="0.25">
      <c r="A279" s="3"/>
      <c r="B279" s="139">
        <v>270</v>
      </c>
      <c r="C279" s="135"/>
      <c r="D279" s="151"/>
      <c r="E279" s="152"/>
      <c r="F279" s="153"/>
      <c r="G279" s="154"/>
      <c r="H279" s="155"/>
      <c r="I279" s="154"/>
      <c r="J279" s="155"/>
      <c r="K279" s="154"/>
      <c r="L279" s="155"/>
      <c r="M279" s="156"/>
      <c r="N279" s="150"/>
      <c r="O279" s="136" t="str">
        <f t="shared" si="12"/>
        <v/>
      </c>
      <c r="P279" s="150"/>
      <c r="Q279" s="223" t="str">
        <f t="shared" si="13"/>
        <v/>
      </c>
      <c r="R279" s="224"/>
      <c r="S279" s="224"/>
      <c r="T279" s="224" t="str">
        <f t="shared" si="14"/>
        <v/>
      </c>
      <c r="U279" s="224"/>
      <c r="V279" s="225"/>
      <c r="W279" s="150"/>
      <c r="X279" s="223" t="str">
        <f>INDEX(Data!$AF$3:$AF$502, MATCH(B279, Data!$A$3:$A$502, 0))</f>
        <v/>
      </c>
      <c r="Y279" s="224"/>
      <c r="Z279" s="225"/>
      <c r="AA279" s="150"/>
      <c r="AB279" s="223" t="str">
        <f>INDEX(Data!$AH$3:$AH$502, MATCH(B279, Data!$AB$3:$AB$502, 0))</f>
        <v/>
      </c>
      <c r="AC279" s="224"/>
      <c r="AD279" s="224"/>
      <c r="AE279" s="224"/>
      <c r="AF279" s="225"/>
      <c r="AG279" s="3"/>
    </row>
    <row r="280" spans="1:33" s="5" customFormat="1" ht="15" customHeight="1" x14ac:dyDescent="0.25">
      <c r="A280" s="3"/>
      <c r="B280" s="139">
        <v>271</v>
      </c>
      <c r="C280" s="135"/>
      <c r="D280" s="151"/>
      <c r="E280" s="152"/>
      <c r="F280" s="153"/>
      <c r="G280" s="154"/>
      <c r="H280" s="155"/>
      <c r="I280" s="154"/>
      <c r="J280" s="155"/>
      <c r="K280" s="154"/>
      <c r="L280" s="155"/>
      <c r="M280" s="156"/>
      <c r="N280" s="150"/>
      <c r="O280" s="136" t="str">
        <f t="shared" si="12"/>
        <v/>
      </c>
      <c r="P280" s="150"/>
      <c r="Q280" s="223" t="str">
        <f t="shared" si="13"/>
        <v/>
      </c>
      <c r="R280" s="224"/>
      <c r="S280" s="224"/>
      <c r="T280" s="224" t="str">
        <f t="shared" si="14"/>
        <v/>
      </c>
      <c r="U280" s="224"/>
      <c r="V280" s="225"/>
      <c r="W280" s="150"/>
      <c r="X280" s="223" t="str">
        <f>INDEX(Data!$AF$3:$AF$502, MATCH(B280, Data!$A$3:$A$502, 0))</f>
        <v/>
      </c>
      <c r="Y280" s="224"/>
      <c r="Z280" s="225"/>
      <c r="AA280" s="150"/>
      <c r="AB280" s="223" t="str">
        <f>INDEX(Data!$AH$3:$AH$502, MATCH(B280, Data!$AB$3:$AB$502, 0))</f>
        <v/>
      </c>
      <c r="AC280" s="224"/>
      <c r="AD280" s="224"/>
      <c r="AE280" s="224"/>
      <c r="AF280" s="225"/>
      <c r="AG280" s="3"/>
    </row>
    <row r="281" spans="1:33" s="5" customFormat="1" ht="15" customHeight="1" x14ac:dyDescent="0.25">
      <c r="A281" s="3"/>
      <c r="B281" s="139">
        <v>272</v>
      </c>
      <c r="C281" s="135"/>
      <c r="D281" s="151"/>
      <c r="E281" s="152"/>
      <c r="F281" s="153"/>
      <c r="G281" s="154"/>
      <c r="H281" s="155"/>
      <c r="I281" s="154"/>
      <c r="J281" s="155"/>
      <c r="K281" s="154"/>
      <c r="L281" s="155"/>
      <c r="M281" s="156"/>
      <c r="N281" s="150"/>
      <c r="O281" s="136" t="str">
        <f t="shared" si="12"/>
        <v/>
      </c>
      <c r="P281" s="150"/>
      <c r="Q281" s="223" t="str">
        <f t="shared" si="13"/>
        <v/>
      </c>
      <c r="R281" s="224"/>
      <c r="S281" s="224"/>
      <c r="T281" s="224" t="str">
        <f t="shared" si="14"/>
        <v/>
      </c>
      <c r="U281" s="224"/>
      <c r="V281" s="225"/>
      <c r="W281" s="150"/>
      <c r="X281" s="223" t="str">
        <f>INDEX(Data!$AF$3:$AF$502, MATCH(B281, Data!$A$3:$A$502, 0))</f>
        <v/>
      </c>
      <c r="Y281" s="224"/>
      <c r="Z281" s="225"/>
      <c r="AA281" s="150"/>
      <c r="AB281" s="223" t="str">
        <f>INDEX(Data!$AH$3:$AH$502, MATCH(B281, Data!$AB$3:$AB$502, 0))</f>
        <v/>
      </c>
      <c r="AC281" s="224"/>
      <c r="AD281" s="224"/>
      <c r="AE281" s="224"/>
      <c r="AF281" s="225"/>
      <c r="AG281" s="3"/>
    </row>
    <row r="282" spans="1:33" s="5" customFormat="1" ht="15" customHeight="1" x14ac:dyDescent="0.25">
      <c r="A282" s="3"/>
      <c r="B282" s="139">
        <v>273</v>
      </c>
      <c r="C282" s="135"/>
      <c r="D282" s="151"/>
      <c r="E282" s="152"/>
      <c r="F282" s="153"/>
      <c r="G282" s="154"/>
      <c r="H282" s="155"/>
      <c r="I282" s="154"/>
      <c r="J282" s="155"/>
      <c r="K282" s="154"/>
      <c r="L282" s="155"/>
      <c r="M282" s="156"/>
      <c r="N282" s="150"/>
      <c r="O282" s="136" t="str">
        <f t="shared" si="12"/>
        <v/>
      </c>
      <c r="P282" s="150"/>
      <c r="Q282" s="223" t="str">
        <f t="shared" si="13"/>
        <v/>
      </c>
      <c r="R282" s="224"/>
      <c r="S282" s="224"/>
      <c r="T282" s="224" t="str">
        <f t="shared" si="14"/>
        <v/>
      </c>
      <c r="U282" s="224"/>
      <c r="V282" s="225"/>
      <c r="W282" s="150"/>
      <c r="X282" s="223" t="str">
        <f>INDEX(Data!$AF$3:$AF$502, MATCH(B282, Data!$A$3:$A$502, 0))</f>
        <v/>
      </c>
      <c r="Y282" s="224"/>
      <c r="Z282" s="225"/>
      <c r="AA282" s="150"/>
      <c r="AB282" s="223" t="str">
        <f>INDEX(Data!$AH$3:$AH$502, MATCH(B282, Data!$AB$3:$AB$502, 0))</f>
        <v/>
      </c>
      <c r="AC282" s="224"/>
      <c r="AD282" s="224"/>
      <c r="AE282" s="224"/>
      <c r="AF282" s="225"/>
      <c r="AG282" s="3"/>
    </row>
    <row r="283" spans="1:33" s="5" customFormat="1" ht="15" customHeight="1" x14ac:dyDescent="0.25">
      <c r="A283" s="3"/>
      <c r="B283" s="139">
        <v>274</v>
      </c>
      <c r="C283" s="135"/>
      <c r="D283" s="151"/>
      <c r="E283" s="152"/>
      <c r="F283" s="153"/>
      <c r="G283" s="154"/>
      <c r="H283" s="155"/>
      <c r="I283" s="154"/>
      <c r="J283" s="155"/>
      <c r="K283" s="154"/>
      <c r="L283" s="155"/>
      <c r="M283" s="156"/>
      <c r="N283" s="150"/>
      <c r="O283" s="136" t="str">
        <f t="shared" si="12"/>
        <v/>
      </c>
      <c r="P283" s="150"/>
      <c r="Q283" s="223" t="str">
        <f t="shared" si="13"/>
        <v/>
      </c>
      <c r="R283" s="224"/>
      <c r="S283" s="224"/>
      <c r="T283" s="224" t="str">
        <f t="shared" si="14"/>
        <v/>
      </c>
      <c r="U283" s="224"/>
      <c r="V283" s="225"/>
      <c r="W283" s="150"/>
      <c r="X283" s="223" t="str">
        <f>INDEX(Data!$AF$3:$AF$502, MATCH(B283, Data!$A$3:$A$502, 0))</f>
        <v/>
      </c>
      <c r="Y283" s="224"/>
      <c r="Z283" s="225"/>
      <c r="AA283" s="150"/>
      <c r="AB283" s="223" t="str">
        <f>INDEX(Data!$AH$3:$AH$502, MATCH(B283, Data!$AB$3:$AB$502, 0))</f>
        <v/>
      </c>
      <c r="AC283" s="224"/>
      <c r="AD283" s="224"/>
      <c r="AE283" s="224"/>
      <c r="AF283" s="225"/>
      <c r="AG283" s="3"/>
    </row>
    <row r="284" spans="1:33" s="5" customFormat="1" ht="15" customHeight="1" x14ac:dyDescent="0.25">
      <c r="A284" s="3"/>
      <c r="B284" s="139">
        <v>275</v>
      </c>
      <c r="C284" s="135"/>
      <c r="D284" s="151"/>
      <c r="E284" s="152"/>
      <c r="F284" s="153"/>
      <c r="G284" s="154"/>
      <c r="H284" s="155"/>
      <c r="I284" s="154"/>
      <c r="J284" s="155"/>
      <c r="K284" s="154"/>
      <c r="L284" s="155"/>
      <c r="M284" s="156"/>
      <c r="N284" s="150"/>
      <c r="O284" s="136" t="str">
        <f t="shared" si="12"/>
        <v/>
      </c>
      <c r="P284" s="150"/>
      <c r="Q284" s="223" t="str">
        <f t="shared" si="13"/>
        <v/>
      </c>
      <c r="R284" s="224"/>
      <c r="S284" s="224"/>
      <c r="T284" s="224" t="str">
        <f t="shared" si="14"/>
        <v/>
      </c>
      <c r="U284" s="224"/>
      <c r="V284" s="225"/>
      <c r="W284" s="150"/>
      <c r="X284" s="223" t="str">
        <f>INDEX(Data!$AF$3:$AF$502, MATCH(B284, Data!$A$3:$A$502, 0))</f>
        <v/>
      </c>
      <c r="Y284" s="224"/>
      <c r="Z284" s="225"/>
      <c r="AA284" s="150"/>
      <c r="AB284" s="223" t="str">
        <f>INDEX(Data!$AH$3:$AH$502, MATCH(B284, Data!$AB$3:$AB$502, 0))</f>
        <v/>
      </c>
      <c r="AC284" s="224"/>
      <c r="AD284" s="224"/>
      <c r="AE284" s="224"/>
      <c r="AF284" s="225"/>
      <c r="AG284" s="3"/>
    </row>
    <row r="285" spans="1:33" s="5" customFormat="1" ht="15" customHeight="1" x14ac:dyDescent="0.25">
      <c r="A285" s="3"/>
      <c r="B285" s="139">
        <v>276</v>
      </c>
      <c r="C285" s="135"/>
      <c r="D285" s="151"/>
      <c r="E285" s="152"/>
      <c r="F285" s="153"/>
      <c r="G285" s="154"/>
      <c r="H285" s="155"/>
      <c r="I285" s="154"/>
      <c r="J285" s="155"/>
      <c r="K285" s="154"/>
      <c r="L285" s="155"/>
      <c r="M285" s="156"/>
      <c r="N285" s="150"/>
      <c r="O285" s="136" t="str">
        <f t="shared" si="12"/>
        <v/>
      </c>
      <c r="P285" s="150"/>
      <c r="Q285" s="223" t="str">
        <f t="shared" si="13"/>
        <v/>
      </c>
      <c r="R285" s="224"/>
      <c r="S285" s="224"/>
      <c r="T285" s="224" t="str">
        <f t="shared" si="14"/>
        <v/>
      </c>
      <c r="U285" s="224"/>
      <c r="V285" s="225"/>
      <c r="W285" s="150"/>
      <c r="X285" s="223" t="str">
        <f>INDEX(Data!$AF$3:$AF$502, MATCH(B285, Data!$A$3:$A$502, 0))</f>
        <v/>
      </c>
      <c r="Y285" s="224"/>
      <c r="Z285" s="225"/>
      <c r="AA285" s="150"/>
      <c r="AB285" s="223" t="str">
        <f>INDEX(Data!$AH$3:$AH$502, MATCH(B285, Data!$AB$3:$AB$502, 0))</f>
        <v/>
      </c>
      <c r="AC285" s="224"/>
      <c r="AD285" s="224"/>
      <c r="AE285" s="224"/>
      <c r="AF285" s="225"/>
      <c r="AG285" s="3"/>
    </row>
    <row r="286" spans="1:33" s="5" customFormat="1" ht="15" customHeight="1" x14ac:dyDescent="0.25">
      <c r="A286" s="3"/>
      <c r="B286" s="139">
        <v>277</v>
      </c>
      <c r="C286" s="135"/>
      <c r="D286" s="151"/>
      <c r="E286" s="152"/>
      <c r="F286" s="153"/>
      <c r="G286" s="154"/>
      <c r="H286" s="155"/>
      <c r="I286" s="154"/>
      <c r="J286" s="155"/>
      <c r="K286" s="154"/>
      <c r="L286" s="155"/>
      <c r="M286" s="156"/>
      <c r="N286" s="150"/>
      <c r="O286" s="136" t="str">
        <f t="shared" si="12"/>
        <v/>
      </c>
      <c r="P286" s="150"/>
      <c r="Q286" s="223" t="str">
        <f t="shared" si="13"/>
        <v/>
      </c>
      <c r="R286" s="224"/>
      <c r="S286" s="224"/>
      <c r="T286" s="224" t="str">
        <f t="shared" si="14"/>
        <v/>
      </c>
      <c r="U286" s="224"/>
      <c r="V286" s="225"/>
      <c r="W286" s="150"/>
      <c r="X286" s="223" t="str">
        <f>INDEX(Data!$AF$3:$AF$502, MATCH(B286, Data!$A$3:$A$502, 0))</f>
        <v/>
      </c>
      <c r="Y286" s="224"/>
      <c r="Z286" s="225"/>
      <c r="AA286" s="150"/>
      <c r="AB286" s="223" t="str">
        <f>INDEX(Data!$AH$3:$AH$502, MATCH(B286, Data!$AB$3:$AB$502, 0))</f>
        <v/>
      </c>
      <c r="AC286" s="224"/>
      <c r="AD286" s="224"/>
      <c r="AE286" s="224"/>
      <c r="AF286" s="225"/>
      <c r="AG286" s="3"/>
    </row>
    <row r="287" spans="1:33" s="5" customFormat="1" ht="15" customHeight="1" x14ac:dyDescent="0.25">
      <c r="A287" s="3"/>
      <c r="B287" s="139">
        <v>278</v>
      </c>
      <c r="C287" s="135"/>
      <c r="D287" s="151"/>
      <c r="E287" s="152"/>
      <c r="F287" s="153"/>
      <c r="G287" s="154"/>
      <c r="H287" s="155"/>
      <c r="I287" s="154"/>
      <c r="J287" s="155"/>
      <c r="K287" s="154"/>
      <c r="L287" s="155"/>
      <c r="M287" s="156"/>
      <c r="N287" s="150"/>
      <c r="O287" s="136" t="str">
        <f t="shared" si="12"/>
        <v/>
      </c>
      <c r="P287" s="150"/>
      <c r="Q287" s="223" t="str">
        <f t="shared" si="13"/>
        <v/>
      </c>
      <c r="R287" s="224"/>
      <c r="S287" s="224"/>
      <c r="T287" s="224" t="str">
        <f t="shared" si="14"/>
        <v/>
      </c>
      <c r="U287" s="224"/>
      <c r="V287" s="225"/>
      <c r="W287" s="150"/>
      <c r="X287" s="223" t="str">
        <f>INDEX(Data!$AF$3:$AF$502, MATCH(B287, Data!$A$3:$A$502, 0))</f>
        <v/>
      </c>
      <c r="Y287" s="224"/>
      <c r="Z287" s="225"/>
      <c r="AA287" s="150"/>
      <c r="AB287" s="223" t="str">
        <f>INDEX(Data!$AH$3:$AH$502, MATCH(B287, Data!$AB$3:$AB$502, 0))</f>
        <v/>
      </c>
      <c r="AC287" s="224"/>
      <c r="AD287" s="224"/>
      <c r="AE287" s="224"/>
      <c r="AF287" s="225"/>
      <c r="AG287" s="3"/>
    </row>
    <row r="288" spans="1:33" s="5" customFormat="1" ht="15" customHeight="1" x14ac:dyDescent="0.25">
      <c r="A288" s="3"/>
      <c r="B288" s="139">
        <v>279</v>
      </c>
      <c r="C288" s="135"/>
      <c r="D288" s="151"/>
      <c r="E288" s="152"/>
      <c r="F288" s="153"/>
      <c r="G288" s="154"/>
      <c r="H288" s="155"/>
      <c r="I288" s="154"/>
      <c r="J288" s="155"/>
      <c r="K288" s="154"/>
      <c r="L288" s="155"/>
      <c r="M288" s="156"/>
      <c r="N288" s="150"/>
      <c r="O288" s="136" t="str">
        <f t="shared" si="12"/>
        <v/>
      </c>
      <c r="P288" s="150"/>
      <c r="Q288" s="223" t="str">
        <f t="shared" si="13"/>
        <v/>
      </c>
      <c r="R288" s="224"/>
      <c r="S288" s="224"/>
      <c r="T288" s="224" t="str">
        <f t="shared" si="14"/>
        <v/>
      </c>
      <c r="U288" s="224"/>
      <c r="V288" s="225"/>
      <c r="W288" s="150"/>
      <c r="X288" s="223" t="str">
        <f>INDEX(Data!$AF$3:$AF$502, MATCH(B288, Data!$A$3:$A$502, 0))</f>
        <v/>
      </c>
      <c r="Y288" s="224"/>
      <c r="Z288" s="225"/>
      <c r="AA288" s="150"/>
      <c r="AB288" s="223" t="str">
        <f>INDEX(Data!$AH$3:$AH$502, MATCH(B288, Data!$AB$3:$AB$502, 0))</f>
        <v/>
      </c>
      <c r="AC288" s="224"/>
      <c r="AD288" s="224"/>
      <c r="AE288" s="224"/>
      <c r="AF288" s="225"/>
      <c r="AG288" s="3"/>
    </row>
    <row r="289" spans="1:33" s="5" customFormat="1" ht="15" customHeight="1" x14ac:dyDescent="0.25">
      <c r="A289" s="3"/>
      <c r="B289" s="139">
        <v>280</v>
      </c>
      <c r="C289" s="135"/>
      <c r="D289" s="151"/>
      <c r="E289" s="152"/>
      <c r="F289" s="153"/>
      <c r="G289" s="154"/>
      <c r="H289" s="155"/>
      <c r="I289" s="154"/>
      <c r="J289" s="155"/>
      <c r="K289" s="154"/>
      <c r="L289" s="155"/>
      <c r="M289" s="156"/>
      <c r="N289" s="150"/>
      <c r="O289" s="136" t="str">
        <f t="shared" si="12"/>
        <v/>
      </c>
      <c r="P289" s="150"/>
      <c r="Q289" s="223" t="str">
        <f t="shared" si="13"/>
        <v/>
      </c>
      <c r="R289" s="224"/>
      <c r="S289" s="224"/>
      <c r="T289" s="224" t="str">
        <f t="shared" si="14"/>
        <v/>
      </c>
      <c r="U289" s="224"/>
      <c r="V289" s="225"/>
      <c r="W289" s="150"/>
      <c r="X289" s="223" t="str">
        <f>INDEX(Data!$AF$3:$AF$502, MATCH(B289, Data!$A$3:$A$502, 0))</f>
        <v/>
      </c>
      <c r="Y289" s="224"/>
      <c r="Z289" s="225"/>
      <c r="AA289" s="150"/>
      <c r="AB289" s="223" t="str">
        <f>INDEX(Data!$AH$3:$AH$502, MATCH(B289, Data!$AB$3:$AB$502, 0))</f>
        <v/>
      </c>
      <c r="AC289" s="224"/>
      <c r="AD289" s="224"/>
      <c r="AE289" s="224"/>
      <c r="AF289" s="225"/>
      <c r="AG289" s="3"/>
    </row>
    <row r="290" spans="1:33" s="5" customFormat="1" ht="15" customHeight="1" x14ac:dyDescent="0.25">
      <c r="A290" s="3"/>
      <c r="B290" s="139">
        <v>281</v>
      </c>
      <c r="C290" s="135"/>
      <c r="D290" s="151"/>
      <c r="E290" s="152"/>
      <c r="F290" s="153"/>
      <c r="G290" s="154"/>
      <c r="H290" s="155"/>
      <c r="I290" s="154"/>
      <c r="J290" s="155"/>
      <c r="K290" s="154"/>
      <c r="L290" s="155"/>
      <c r="M290" s="156"/>
      <c r="N290" s="150"/>
      <c r="O290" s="136" t="str">
        <f t="shared" si="12"/>
        <v/>
      </c>
      <c r="P290" s="150"/>
      <c r="Q290" s="223" t="str">
        <f t="shared" si="13"/>
        <v/>
      </c>
      <c r="R290" s="224"/>
      <c r="S290" s="224"/>
      <c r="T290" s="224" t="str">
        <f t="shared" si="14"/>
        <v/>
      </c>
      <c r="U290" s="224"/>
      <c r="V290" s="225"/>
      <c r="W290" s="150"/>
      <c r="X290" s="223" t="str">
        <f>INDEX(Data!$AF$3:$AF$502, MATCH(B290, Data!$A$3:$A$502, 0))</f>
        <v/>
      </c>
      <c r="Y290" s="224"/>
      <c r="Z290" s="225"/>
      <c r="AA290" s="150"/>
      <c r="AB290" s="223" t="str">
        <f>INDEX(Data!$AH$3:$AH$502, MATCH(B290, Data!$AB$3:$AB$502, 0))</f>
        <v/>
      </c>
      <c r="AC290" s="224"/>
      <c r="AD290" s="224"/>
      <c r="AE290" s="224"/>
      <c r="AF290" s="225"/>
      <c r="AG290" s="3"/>
    </row>
    <row r="291" spans="1:33" s="5" customFormat="1" ht="15" customHeight="1" x14ac:dyDescent="0.25">
      <c r="A291" s="3"/>
      <c r="B291" s="139">
        <v>282</v>
      </c>
      <c r="C291" s="135"/>
      <c r="D291" s="151"/>
      <c r="E291" s="152"/>
      <c r="F291" s="153"/>
      <c r="G291" s="154"/>
      <c r="H291" s="155"/>
      <c r="I291" s="154"/>
      <c r="J291" s="155"/>
      <c r="K291" s="154"/>
      <c r="L291" s="155"/>
      <c r="M291" s="156"/>
      <c r="N291" s="150"/>
      <c r="O291" s="136" t="str">
        <f t="shared" si="12"/>
        <v/>
      </c>
      <c r="P291" s="150"/>
      <c r="Q291" s="223" t="str">
        <f t="shared" si="13"/>
        <v/>
      </c>
      <c r="R291" s="224"/>
      <c r="S291" s="224"/>
      <c r="T291" s="224" t="str">
        <f t="shared" si="14"/>
        <v/>
      </c>
      <c r="U291" s="224"/>
      <c r="V291" s="225"/>
      <c r="W291" s="150"/>
      <c r="X291" s="223" t="str">
        <f>INDEX(Data!$AF$3:$AF$502, MATCH(B291, Data!$A$3:$A$502, 0))</f>
        <v/>
      </c>
      <c r="Y291" s="224"/>
      <c r="Z291" s="225"/>
      <c r="AA291" s="150"/>
      <c r="AB291" s="223" t="str">
        <f>INDEX(Data!$AH$3:$AH$502, MATCH(B291, Data!$AB$3:$AB$502, 0))</f>
        <v/>
      </c>
      <c r="AC291" s="224"/>
      <c r="AD291" s="224"/>
      <c r="AE291" s="224"/>
      <c r="AF291" s="225"/>
      <c r="AG291" s="3"/>
    </row>
    <row r="292" spans="1:33" s="5" customFormat="1" ht="15" customHeight="1" x14ac:dyDescent="0.25">
      <c r="A292" s="3"/>
      <c r="B292" s="139">
        <v>283</v>
      </c>
      <c r="C292" s="135"/>
      <c r="D292" s="151"/>
      <c r="E292" s="152"/>
      <c r="F292" s="153"/>
      <c r="G292" s="154"/>
      <c r="H292" s="155"/>
      <c r="I292" s="154"/>
      <c r="J292" s="155"/>
      <c r="K292" s="154"/>
      <c r="L292" s="155"/>
      <c r="M292" s="156"/>
      <c r="N292" s="150"/>
      <c r="O292" s="136" t="str">
        <f t="shared" si="12"/>
        <v/>
      </c>
      <c r="P292" s="150"/>
      <c r="Q292" s="223" t="str">
        <f t="shared" si="13"/>
        <v/>
      </c>
      <c r="R292" s="224"/>
      <c r="S292" s="224"/>
      <c r="T292" s="224" t="str">
        <f t="shared" si="14"/>
        <v/>
      </c>
      <c r="U292" s="224"/>
      <c r="V292" s="225"/>
      <c r="W292" s="150"/>
      <c r="X292" s="223" t="str">
        <f>INDEX(Data!$AF$3:$AF$502, MATCH(B292, Data!$A$3:$A$502, 0))</f>
        <v/>
      </c>
      <c r="Y292" s="224"/>
      <c r="Z292" s="225"/>
      <c r="AA292" s="150"/>
      <c r="AB292" s="223" t="str">
        <f>INDEX(Data!$AH$3:$AH$502, MATCH(B292, Data!$AB$3:$AB$502, 0))</f>
        <v/>
      </c>
      <c r="AC292" s="224"/>
      <c r="AD292" s="224"/>
      <c r="AE292" s="224"/>
      <c r="AF292" s="225"/>
      <c r="AG292" s="3"/>
    </row>
    <row r="293" spans="1:33" s="5" customFormat="1" ht="15" customHeight="1" x14ac:dyDescent="0.25">
      <c r="A293" s="3"/>
      <c r="B293" s="139">
        <v>284</v>
      </c>
      <c r="C293" s="135"/>
      <c r="D293" s="151"/>
      <c r="E293" s="152"/>
      <c r="F293" s="153"/>
      <c r="G293" s="154"/>
      <c r="H293" s="155"/>
      <c r="I293" s="154"/>
      <c r="J293" s="155"/>
      <c r="K293" s="154"/>
      <c r="L293" s="155"/>
      <c r="M293" s="156"/>
      <c r="N293" s="150"/>
      <c r="O293" s="136" t="str">
        <f t="shared" si="12"/>
        <v/>
      </c>
      <c r="P293" s="150"/>
      <c r="Q293" s="223" t="str">
        <f t="shared" si="13"/>
        <v/>
      </c>
      <c r="R293" s="224"/>
      <c r="S293" s="224"/>
      <c r="T293" s="224" t="str">
        <f t="shared" si="14"/>
        <v/>
      </c>
      <c r="U293" s="224"/>
      <c r="V293" s="225"/>
      <c r="W293" s="150"/>
      <c r="X293" s="223" t="str">
        <f>INDEX(Data!$AF$3:$AF$502, MATCH(B293, Data!$A$3:$A$502, 0))</f>
        <v/>
      </c>
      <c r="Y293" s="224"/>
      <c r="Z293" s="225"/>
      <c r="AA293" s="150"/>
      <c r="AB293" s="223" t="str">
        <f>INDEX(Data!$AH$3:$AH$502, MATCH(B293, Data!$AB$3:$AB$502, 0))</f>
        <v/>
      </c>
      <c r="AC293" s="224"/>
      <c r="AD293" s="224"/>
      <c r="AE293" s="224"/>
      <c r="AF293" s="225"/>
      <c r="AG293" s="3"/>
    </row>
    <row r="294" spans="1:33" s="5" customFormat="1" ht="15" customHeight="1" x14ac:dyDescent="0.25">
      <c r="A294" s="3"/>
      <c r="B294" s="139">
        <v>285</v>
      </c>
      <c r="C294" s="135"/>
      <c r="D294" s="151"/>
      <c r="E294" s="152"/>
      <c r="F294" s="153"/>
      <c r="G294" s="154"/>
      <c r="H294" s="155"/>
      <c r="I294" s="154"/>
      <c r="J294" s="155"/>
      <c r="K294" s="154"/>
      <c r="L294" s="155"/>
      <c r="M294" s="156"/>
      <c r="N294" s="150"/>
      <c r="O294" s="136" t="str">
        <f t="shared" si="12"/>
        <v/>
      </c>
      <c r="P294" s="150"/>
      <c r="Q294" s="223" t="str">
        <f t="shared" si="13"/>
        <v/>
      </c>
      <c r="R294" s="224"/>
      <c r="S294" s="224"/>
      <c r="T294" s="224" t="str">
        <f t="shared" si="14"/>
        <v/>
      </c>
      <c r="U294" s="224"/>
      <c r="V294" s="225"/>
      <c r="W294" s="150"/>
      <c r="X294" s="223" t="str">
        <f>INDEX(Data!$AF$3:$AF$502, MATCH(B294, Data!$A$3:$A$502, 0))</f>
        <v/>
      </c>
      <c r="Y294" s="224"/>
      <c r="Z294" s="225"/>
      <c r="AA294" s="150"/>
      <c r="AB294" s="223" t="str">
        <f>INDEX(Data!$AH$3:$AH$502, MATCH(B294, Data!$AB$3:$AB$502, 0))</f>
        <v/>
      </c>
      <c r="AC294" s="224"/>
      <c r="AD294" s="224"/>
      <c r="AE294" s="224"/>
      <c r="AF294" s="225"/>
      <c r="AG294" s="3"/>
    </row>
    <row r="295" spans="1:33" s="5" customFormat="1" ht="15" customHeight="1" x14ac:dyDescent="0.25">
      <c r="A295" s="3"/>
      <c r="B295" s="139">
        <v>286</v>
      </c>
      <c r="C295" s="135"/>
      <c r="D295" s="151"/>
      <c r="E295" s="152"/>
      <c r="F295" s="153"/>
      <c r="G295" s="154"/>
      <c r="H295" s="155"/>
      <c r="I295" s="154"/>
      <c r="J295" s="155"/>
      <c r="K295" s="154"/>
      <c r="L295" s="155"/>
      <c r="M295" s="156"/>
      <c r="N295" s="150"/>
      <c r="O295" s="136" t="str">
        <f t="shared" si="12"/>
        <v/>
      </c>
      <c r="P295" s="150"/>
      <c r="Q295" s="223" t="str">
        <f t="shared" si="13"/>
        <v/>
      </c>
      <c r="R295" s="224"/>
      <c r="S295" s="224"/>
      <c r="T295" s="224" t="str">
        <f t="shared" si="14"/>
        <v/>
      </c>
      <c r="U295" s="224"/>
      <c r="V295" s="225"/>
      <c r="W295" s="150"/>
      <c r="X295" s="223" t="str">
        <f>INDEX(Data!$AF$3:$AF$502, MATCH(B295, Data!$A$3:$A$502, 0))</f>
        <v/>
      </c>
      <c r="Y295" s="224"/>
      <c r="Z295" s="225"/>
      <c r="AA295" s="150"/>
      <c r="AB295" s="223" t="str">
        <f>INDEX(Data!$AH$3:$AH$502, MATCH(B295, Data!$AB$3:$AB$502, 0))</f>
        <v/>
      </c>
      <c r="AC295" s="224"/>
      <c r="AD295" s="224"/>
      <c r="AE295" s="224"/>
      <c r="AF295" s="225"/>
      <c r="AG295" s="3"/>
    </row>
    <row r="296" spans="1:33" s="5" customFormat="1" ht="15" customHeight="1" x14ac:dyDescent="0.25">
      <c r="A296" s="3"/>
      <c r="B296" s="139">
        <v>287</v>
      </c>
      <c r="C296" s="135"/>
      <c r="D296" s="151"/>
      <c r="E296" s="152"/>
      <c r="F296" s="153"/>
      <c r="G296" s="154"/>
      <c r="H296" s="155"/>
      <c r="I296" s="154"/>
      <c r="J296" s="155"/>
      <c r="K296" s="154"/>
      <c r="L296" s="155"/>
      <c r="M296" s="156"/>
      <c r="N296" s="150"/>
      <c r="O296" s="136" t="str">
        <f t="shared" si="12"/>
        <v/>
      </c>
      <c r="P296" s="150"/>
      <c r="Q296" s="223" t="str">
        <f t="shared" si="13"/>
        <v/>
      </c>
      <c r="R296" s="224"/>
      <c r="S296" s="224"/>
      <c r="T296" s="224" t="str">
        <f t="shared" si="14"/>
        <v/>
      </c>
      <c r="U296" s="224"/>
      <c r="V296" s="225"/>
      <c r="W296" s="150"/>
      <c r="X296" s="223" t="str">
        <f>INDEX(Data!$AF$3:$AF$502, MATCH(B296, Data!$A$3:$A$502, 0))</f>
        <v/>
      </c>
      <c r="Y296" s="224"/>
      <c r="Z296" s="225"/>
      <c r="AA296" s="150"/>
      <c r="AB296" s="223" t="str">
        <f>INDEX(Data!$AH$3:$AH$502, MATCH(B296, Data!$AB$3:$AB$502, 0))</f>
        <v/>
      </c>
      <c r="AC296" s="224"/>
      <c r="AD296" s="224"/>
      <c r="AE296" s="224"/>
      <c r="AF296" s="225"/>
      <c r="AG296" s="3"/>
    </row>
    <row r="297" spans="1:33" s="5" customFormat="1" ht="15" customHeight="1" x14ac:dyDescent="0.25">
      <c r="A297" s="3"/>
      <c r="B297" s="139">
        <v>288</v>
      </c>
      <c r="C297" s="135"/>
      <c r="D297" s="151"/>
      <c r="E297" s="152"/>
      <c r="F297" s="153"/>
      <c r="G297" s="154"/>
      <c r="H297" s="155"/>
      <c r="I297" s="154"/>
      <c r="J297" s="155"/>
      <c r="K297" s="154"/>
      <c r="L297" s="155"/>
      <c r="M297" s="156"/>
      <c r="N297" s="150"/>
      <c r="O297" s="136" t="str">
        <f t="shared" si="12"/>
        <v/>
      </c>
      <c r="P297" s="150"/>
      <c r="Q297" s="223" t="str">
        <f t="shared" si="13"/>
        <v/>
      </c>
      <c r="R297" s="224"/>
      <c r="S297" s="224"/>
      <c r="T297" s="224" t="str">
        <f t="shared" si="14"/>
        <v/>
      </c>
      <c r="U297" s="224"/>
      <c r="V297" s="225"/>
      <c r="W297" s="150"/>
      <c r="X297" s="223" t="str">
        <f>INDEX(Data!$AF$3:$AF$502, MATCH(B297, Data!$A$3:$A$502, 0))</f>
        <v/>
      </c>
      <c r="Y297" s="224"/>
      <c r="Z297" s="225"/>
      <c r="AA297" s="150"/>
      <c r="AB297" s="223" t="str">
        <f>INDEX(Data!$AH$3:$AH$502, MATCH(B297, Data!$AB$3:$AB$502, 0))</f>
        <v/>
      </c>
      <c r="AC297" s="224"/>
      <c r="AD297" s="224"/>
      <c r="AE297" s="224"/>
      <c r="AF297" s="225"/>
      <c r="AG297" s="3"/>
    </row>
    <row r="298" spans="1:33" s="5" customFormat="1" ht="15" customHeight="1" x14ac:dyDescent="0.25">
      <c r="A298" s="3"/>
      <c r="B298" s="139">
        <v>289</v>
      </c>
      <c r="C298" s="135"/>
      <c r="D298" s="151"/>
      <c r="E298" s="152"/>
      <c r="F298" s="153"/>
      <c r="G298" s="154"/>
      <c r="H298" s="155"/>
      <c r="I298" s="154"/>
      <c r="J298" s="155"/>
      <c r="K298" s="154"/>
      <c r="L298" s="155"/>
      <c r="M298" s="156"/>
      <c r="N298" s="150"/>
      <c r="O298" s="136" t="str">
        <f t="shared" si="12"/>
        <v/>
      </c>
      <c r="P298" s="150"/>
      <c r="Q298" s="223" t="str">
        <f t="shared" si="13"/>
        <v/>
      </c>
      <c r="R298" s="224"/>
      <c r="S298" s="224"/>
      <c r="T298" s="224" t="str">
        <f t="shared" si="14"/>
        <v/>
      </c>
      <c r="U298" s="224"/>
      <c r="V298" s="225"/>
      <c r="W298" s="150"/>
      <c r="X298" s="223" t="str">
        <f>INDEX(Data!$AF$3:$AF$502, MATCH(B298, Data!$A$3:$A$502, 0))</f>
        <v/>
      </c>
      <c r="Y298" s="224"/>
      <c r="Z298" s="225"/>
      <c r="AA298" s="150"/>
      <c r="AB298" s="223" t="str">
        <f>INDEX(Data!$AH$3:$AH$502, MATCH(B298, Data!$AB$3:$AB$502, 0))</f>
        <v/>
      </c>
      <c r="AC298" s="224"/>
      <c r="AD298" s="224"/>
      <c r="AE298" s="224"/>
      <c r="AF298" s="225"/>
      <c r="AG298" s="3"/>
    </row>
    <row r="299" spans="1:33" s="5" customFormat="1" ht="15" customHeight="1" x14ac:dyDescent="0.25">
      <c r="A299" s="3"/>
      <c r="B299" s="139">
        <v>290</v>
      </c>
      <c r="C299" s="135"/>
      <c r="D299" s="151"/>
      <c r="E299" s="152"/>
      <c r="F299" s="153"/>
      <c r="G299" s="154"/>
      <c r="H299" s="155"/>
      <c r="I299" s="154"/>
      <c r="J299" s="155"/>
      <c r="K299" s="154"/>
      <c r="L299" s="155"/>
      <c r="M299" s="156"/>
      <c r="N299" s="150"/>
      <c r="O299" s="136" t="str">
        <f t="shared" si="12"/>
        <v/>
      </c>
      <c r="P299" s="150"/>
      <c r="Q299" s="223" t="str">
        <f t="shared" si="13"/>
        <v/>
      </c>
      <c r="R299" s="224"/>
      <c r="S299" s="224"/>
      <c r="T299" s="224" t="str">
        <f t="shared" si="14"/>
        <v/>
      </c>
      <c r="U299" s="224"/>
      <c r="V299" s="225"/>
      <c r="W299" s="150"/>
      <c r="X299" s="223" t="str">
        <f>INDEX(Data!$AF$3:$AF$502, MATCH(B299, Data!$A$3:$A$502, 0))</f>
        <v/>
      </c>
      <c r="Y299" s="224"/>
      <c r="Z299" s="225"/>
      <c r="AA299" s="150"/>
      <c r="AB299" s="223" t="str">
        <f>INDEX(Data!$AH$3:$AH$502, MATCH(B299, Data!$AB$3:$AB$502, 0))</f>
        <v/>
      </c>
      <c r="AC299" s="224"/>
      <c r="AD299" s="224"/>
      <c r="AE299" s="224"/>
      <c r="AF299" s="225"/>
      <c r="AG299" s="3"/>
    </row>
    <row r="300" spans="1:33" s="5" customFormat="1" ht="15" customHeight="1" x14ac:dyDescent="0.25">
      <c r="A300" s="3"/>
      <c r="B300" s="139">
        <v>291</v>
      </c>
      <c r="C300" s="135"/>
      <c r="D300" s="151"/>
      <c r="E300" s="152"/>
      <c r="F300" s="153"/>
      <c r="G300" s="154"/>
      <c r="H300" s="155"/>
      <c r="I300" s="154"/>
      <c r="J300" s="155"/>
      <c r="K300" s="154"/>
      <c r="L300" s="155"/>
      <c r="M300" s="156"/>
      <c r="N300" s="150"/>
      <c r="O300" s="136" t="str">
        <f t="shared" si="12"/>
        <v/>
      </c>
      <c r="P300" s="150"/>
      <c r="Q300" s="223" t="str">
        <f t="shared" si="13"/>
        <v/>
      </c>
      <c r="R300" s="224"/>
      <c r="S300" s="224"/>
      <c r="T300" s="224" t="str">
        <f t="shared" si="14"/>
        <v/>
      </c>
      <c r="U300" s="224"/>
      <c r="V300" s="225"/>
      <c r="W300" s="150"/>
      <c r="X300" s="223" t="str">
        <f>INDEX(Data!$AF$3:$AF$502, MATCH(B300, Data!$A$3:$A$502, 0))</f>
        <v/>
      </c>
      <c r="Y300" s="224"/>
      <c r="Z300" s="225"/>
      <c r="AA300" s="150"/>
      <c r="AB300" s="223" t="str">
        <f>INDEX(Data!$AH$3:$AH$502, MATCH(B300, Data!$AB$3:$AB$502, 0))</f>
        <v/>
      </c>
      <c r="AC300" s="224"/>
      <c r="AD300" s="224"/>
      <c r="AE300" s="224"/>
      <c r="AF300" s="225"/>
      <c r="AG300" s="3"/>
    </row>
    <row r="301" spans="1:33" s="5" customFormat="1" ht="15" customHeight="1" x14ac:dyDescent="0.25">
      <c r="A301" s="3"/>
      <c r="B301" s="139">
        <v>292</v>
      </c>
      <c r="C301" s="135"/>
      <c r="D301" s="151"/>
      <c r="E301" s="152"/>
      <c r="F301" s="153"/>
      <c r="G301" s="154"/>
      <c r="H301" s="155"/>
      <c r="I301" s="154"/>
      <c r="J301" s="155"/>
      <c r="K301" s="154"/>
      <c r="L301" s="155"/>
      <c r="M301" s="156"/>
      <c r="N301" s="150"/>
      <c r="O301" s="136" t="str">
        <f t="shared" si="12"/>
        <v/>
      </c>
      <c r="P301" s="150"/>
      <c r="Q301" s="223" t="str">
        <f t="shared" si="13"/>
        <v/>
      </c>
      <c r="R301" s="224"/>
      <c r="S301" s="224"/>
      <c r="T301" s="224" t="str">
        <f t="shared" si="14"/>
        <v/>
      </c>
      <c r="U301" s="224"/>
      <c r="V301" s="225"/>
      <c r="W301" s="150"/>
      <c r="X301" s="223" t="str">
        <f>INDEX(Data!$AF$3:$AF$502, MATCH(B301, Data!$A$3:$A$502, 0))</f>
        <v/>
      </c>
      <c r="Y301" s="224"/>
      <c r="Z301" s="225"/>
      <c r="AA301" s="150"/>
      <c r="AB301" s="223" t="str">
        <f>INDEX(Data!$AH$3:$AH$502, MATCH(B301, Data!$AB$3:$AB$502, 0))</f>
        <v/>
      </c>
      <c r="AC301" s="224"/>
      <c r="AD301" s="224"/>
      <c r="AE301" s="224"/>
      <c r="AF301" s="225"/>
      <c r="AG301" s="3"/>
    </row>
    <row r="302" spans="1:33" s="5" customFormat="1" ht="15" customHeight="1" x14ac:dyDescent="0.25">
      <c r="A302" s="3"/>
      <c r="B302" s="139">
        <v>293</v>
      </c>
      <c r="C302" s="135"/>
      <c r="D302" s="151"/>
      <c r="E302" s="152"/>
      <c r="F302" s="153"/>
      <c r="G302" s="154"/>
      <c r="H302" s="155"/>
      <c r="I302" s="154"/>
      <c r="J302" s="155"/>
      <c r="K302" s="154"/>
      <c r="L302" s="155"/>
      <c r="M302" s="156"/>
      <c r="N302" s="150"/>
      <c r="O302" s="136" t="str">
        <f t="shared" si="12"/>
        <v/>
      </c>
      <c r="P302" s="150"/>
      <c r="Q302" s="223" t="str">
        <f t="shared" si="13"/>
        <v/>
      </c>
      <c r="R302" s="224"/>
      <c r="S302" s="224"/>
      <c r="T302" s="224" t="str">
        <f t="shared" si="14"/>
        <v/>
      </c>
      <c r="U302" s="224"/>
      <c r="V302" s="225"/>
      <c r="W302" s="150"/>
      <c r="X302" s="223" t="str">
        <f>INDEX(Data!$AF$3:$AF$502, MATCH(B302, Data!$A$3:$A$502, 0))</f>
        <v/>
      </c>
      <c r="Y302" s="224"/>
      <c r="Z302" s="225"/>
      <c r="AA302" s="150"/>
      <c r="AB302" s="223" t="str">
        <f>INDEX(Data!$AH$3:$AH$502, MATCH(B302, Data!$AB$3:$AB$502, 0))</f>
        <v/>
      </c>
      <c r="AC302" s="224"/>
      <c r="AD302" s="224"/>
      <c r="AE302" s="224"/>
      <c r="AF302" s="225"/>
      <c r="AG302" s="3"/>
    </row>
    <row r="303" spans="1:33" s="5" customFormat="1" ht="15" customHeight="1" x14ac:dyDescent="0.25">
      <c r="A303" s="3"/>
      <c r="B303" s="139">
        <v>294</v>
      </c>
      <c r="C303" s="135"/>
      <c r="D303" s="151"/>
      <c r="E303" s="152"/>
      <c r="F303" s="153"/>
      <c r="G303" s="154"/>
      <c r="H303" s="155"/>
      <c r="I303" s="154"/>
      <c r="J303" s="155"/>
      <c r="K303" s="154"/>
      <c r="L303" s="155"/>
      <c r="M303" s="156"/>
      <c r="N303" s="150"/>
      <c r="O303" s="136" t="str">
        <f t="shared" si="12"/>
        <v/>
      </c>
      <c r="P303" s="150"/>
      <c r="Q303" s="223" t="str">
        <f t="shared" si="13"/>
        <v/>
      </c>
      <c r="R303" s="224"/>
      <c r="S303" s="224"/>
      <c r="T303" s="224" t="str">
        <f t="shared" si="14"/>
        <v/>
      </c>
      <c r="U303" s="224"/>
      <c r="V303" s="225"/>
      <c r="W303" s="150"/>
      <c r="X303" s="223" t="str">
        <f>INDEX(Data!$AF$3:$AF$502, MATCH(B303, Data!$A$3:$A$502, 0))</f>
        <v/>
      </c>
      <c r="Y303" s="224"/>
      <c r="Z303" s="225"/>
      <c r="AA303" s="150"/>
      <c r="AB303" s="223" t="str">
        <f>INDEX(Data!$AH$3:$AH$502, MATCH(B303, Data!$AB$3:$AB$502, 0))</f>
        <v/>
      </c>
      <c r="AC303" s="224"/>
      <c r="AD303" s="224"/>
      <c r="AE303" s="224"/>
      <c r="AF303" s="225"/>
      <c r="AG303" s="3"/>
    </row>
    <row r="304" spans="1:33" s="5" customFormat="1" ht="15" customHeight="1" x14ac:dyDescent="0.25">
      <c r="A304" s="3"/>
      <c r="B304" s="139">
        <v>295</v>
      </c>
      <c r="C304" s="135"/>
      <c r="D304" s="151"/>
      <c r="E304" s="152"/>
      <c r="F304" s="153"/>
      <c r="G304" s="154"/>
      <c r="H304" s="155"/>
      <c r="I304" s="154"/>
      <c r="J304" s="155"/>
      <c r="K304" s="154"/>
      <c r="L304" s="155"/>
      <c r="M304" s="156"/>
      <c r="N304" s="150"/>
      <c r="O304" s="136" t="str">
        <f t="shared" si="12"/>
        <v/>
      </c>
      <c r="P304" s="150"/>
      <c r="Q304" s="223" t="str">
        <f t="shared" si="13"/>
        <v/>
      </c>
      <c r="R304" s="224"/>
      <c r="S304" s="224"/>
      <c r="T304" s="224" t="str">
        <f t="shared" si="14"/>
        <v/>
      </c>
      <c r="U304" s="224"/>
      <c r="V304" s="225"/>
      <c r="W304" s="150"/>
      <c r="X304" s="223" t="str">
        <f>INDEX(Data!$AF$3:$AF$502, MATCH(B304, Data!$A$3:$A$502, 0))</f>
        <v/>
      </c>
      <c r="Y304" s="224"/>
      <c r="Z304" s="225"/>
      <c r="AA304" s="150"/>
      <c r="AB304" s="223" t="str">
        <f>INDEX(Data!$AH$3:$AH$502, MATCH(B304, Data!$AB$3:$AB$502, 0))</f>
        <v/>
      </c>
      <c r="AC304" s="224"/>
      <c r="AD304" s="224"/>
      <c r="AE304" s="224"/>
      <c r="AF304" s="225"/>
      <c r="AG304" s="3"/>
    </row>
    <row r="305" spans="1:33" s="5" customFormat="1" ht="15" customHeight="1" x14ac:dyDescent="0.25">
      <c r="A305" s="3"/>
      <c r="B305" s="139">
        <v>296</v>
      </c>
      <c r="C305" s="135"/>
      <c r="D305" s="151"/>
      <c r="E305" s="152"/>
      <c r="F305" s="153"/>
      <c r="G305" s="154"/>
      <c r="H305" s="155"/>
      <c r="I305" s="154"/>
      <c r="J305" s="155"/>
      <c r="K305" s="154"/>
      <c r="L305" s="155"/>
      <c r="M305" s="156"/>
      <c r="N305" s="150"/>
      <c r="O305" s="136" t="str">
        <f t="shared" si="12"/>
        <v/>
      </c>
      <c r="P305" s="150"/>
      <c r="Q305" s="223" t="str">
        <f t="shared" si="13"/>
        <v/>
      </c>
      <c r="R305" s="224"/>
      <c r="S305" s="224"/>
      <c r="T305" s="224" t="str">
        <f t="shared" si="14"/>
        <v/>
      </c>
      <c r="U305" s="224"/>
      <c r="V305" s="225"/>
      <c r="W305" s="150"/>
      <c r="X305" s="223" t="str">
        <f>INDEX(Data!$AF$3:$AF$502, MATCH(B305, Data!$A$3:$A$502, 0))</f>
        <v/>
      </c>
      <c r="Y305" s="224"/>
      <c r="Z305" s="225"/>
      <c r="AA305" s="150"/>
      <c r="AB305" s="223" t="str">
        <f>INDEX(Data!$AH$3:$AH$502, MATCH(B305, Data!$AB$3:$AB$502, 0))</f>
        <v/>
      </c>
      <c r="AC305" s="224"/>
      <c r="AD305" s="224"/>
      <c r="AE305" s="224"/>
      <c r="AF305" s="225"/>
      <c r="AG305" s="3"/>
    </row>
    <row r="306" spans="1:33" s="5" customFormat="1" ht="15" customHeight="1" x14ac:dyDescent="0.25">
      <c r="A306" s="3"/>
      <c r="B306" s="139">
        <v>297</v>
      </c>
      <c r="C306" s="135"/>
      <c r="D306" s="151"/>
      <c r="E306" s="152"/>
      <c r="F306" s="153"/>
      <c r="G306" s="154"/>
      <c r="H306" s="155"/>
      <c r="I306" s="154"/>
      <c r="J306" s="155"/>
      <c r="K306" s="154"/>
      <c r="L306" s="155"/>
      <c r="M306" s="156"/>
      <c r="N306" s="150"/>
      <c r="O306" s="136" t="str">
        <f t="shared" si="12"/>
        <v/>
      </c>
      <c r="P306" s="150"/>
      <c r="Q306" s="223" t="str">
        <f t="shared" si="13"/>
        <v/>
      </c>
      <c r="R306" s="224"/>
      <c r="S306" s="224"/>
      <c r="T306" s="224" t="str">
        <f t="shared" si="14"/>
        <v/>
      </c>
      <c r="U306" s="224"/>
      <c r="V306" s="225"/>
      <c r="W306" s="150"/>
      <c r="X306" s="223" t="str">
        <f>INDEX(Data!$AF$3:$AF$502, MATCH(B306, Data!$A$3:$A$502, 0))</f>
        <v/>
      </c>
      <c r="Y306" s="224"/>
      <c r="Z306" s="225"/>
      <c r="AA306" s="150"/>
      <c r="AB306" s="223" t="str">
        <f>INDEX(Data!$AH$3:$AH$502, MATCH(B306, Data!$AB$3:$AB$502, 0))</f>
        <v/>
      </c>
      <c r="AC306" s="224"/>
      <c r="AD306" s="224"/>
      <c r="AE306" s="224"/>
      <c r="AF306" s="225"/>
      <c r="AG306" s="3"/>
    </row>
    <row r="307" spans="1:33" s="5" customFormat="1" ht="15" customHeight="1" x14ac:dyDescent="0.25">
      <c r="A307" s="3"/>
      <c r="B307" s="139">
        <v>298</v>
      </c>
      <c r="C307" s="135"/>
      <c r="D307" s="151"/>
      <c r="E307" s="152"/>
      <c r="F307" s="153"/>
      <c r="G307" s="154"/>
      <c r="H307" s="155"/>
      <c r="I307" s="154"/>
      <c r="J307" s="155"/>
      <c r="K307" s="154"/>
      <c r="L307" s="155"/>
      <c r="M307" s="156"/>
      <c r="N307" s="150"/>
      <c r="O307" s="136" t="str">
        <f t="shared" si="12"/>
        <v/>
      </c>
      <c r="P307" s="150"/>
      <c r="Q307" s="223" t="str">
        <f t="shared" si="13"/>
        <v/>
      </c>
      <c r="R307" s="224"/>
      <c r="S307" s="224"/>
      <c r="T307" s="224" t="str">
        <f t="shared" si="14"/>
        <v/>
      </c>
      <c r="U307" s="224"/>
      <c r="V307" s="225"/>
      <c r="W307" s="150"/>
      <c r="X307" s="223" t="str">
        <f>INDEX(Data!$AF$3:$AF$502, MATCH(B307, Data!$A$3:$A$502, 0))</f>
        <v/>
      </c>
      <c r="Y307" s="224"/>
      <c r="Z307" s="225"/>
      <c r="AA307" s="150"/>
      <c r="AB307" s="223" t="str">
        <f>INDEX(Data!$AH$3:$AH$502, MATCH(B307, Data!$AB$3:$AB$502, 0))</f>
        <v/>
      </c>
      <c r="AC307" s="224"/>
      <c r="AD307" s="224"/>
      <c r="AE307" s="224"/>
      <c r="AF307" s="225"/>
      <c r="AG307" s="3"/>
    </row>
    <row r="308" spans="1:33" s="5" customFormat="1" ht="15" customHeight="1" x14ac:dyDescent="0.25">
      <c r="A308" s="3"/>
      <c r="B308" s="139">
        <v>299</v>
      </c>
      <c r="C308" s="135"/>
      <c r="D308" s="151"/>
      <c r="E308" s="152"/>
      <c r="F308" s="153"/>
      <c r="G308" s="154"/>
      <c r="H308" s="155"/>
      <c r="I308" s="154"/>
      <c r="J308" s="155"/>
      <c r="K308" s="154"/>
      <c r="L308" s="155"/>
      <c r="M308" s="156"/>
      <c r="N308" s="150"/>
      <c r="O308" s="136" t="str">
        <f t="shared" si="12"/>
        <v/>
      </c>
      <c r="P308" s="150"/>
      <c r="Q308" s="223" t="str">
        <f t="shared" si="13"/>
        <v/>
      </c>
      <c r="R308" s="224"/>
      <c r="S308" s="224"/>
      <c r="T308" s="224" t="str">
        <f t="shared" si="14"/>
        <v/>
      </c>
      <c r="U308" s="224"/>
      <c r="V308" s="225"/>
      <c r="W308" s="150"/>
      <c r="X308" s="223" t="str">
        <f>INDEX(Data!$AF$3:$AF$502, MATCH(B308, Data!$A$3:$A$502, 0))</f>
        <v/>
      </c>
      <c r="Y308" s="224"/>
      <c r="Z308" s="225"/>
      <c r="AA308" s="150"/>
      <c r="AB308" s="223" t="str">
        <f>INDEX(Data!$AH$3:$AH$502, MATCH(B308, Data!$AB$3:$AB$502, 0))</f>
        <v/>
      </c>
      <c r="AC308" s="224"/>
      <c r="AD308" s="224"/>
      <c r="AE308" s="224"/>
      <c r="AF308" s="225"/>
      <c r="AG308" s="3"/>
    </row>
    <row r="309" spans="1:33" s="5" customFormat="1" ht="15" customHeight="1" x14ac:dyDescent="0.25">
      <c r="A309" s="3"/>
      <c r="B309" s="139">
        <v>300</v>
      </c>
      <c r="C309" s="135"/>
      <c r="D309" s="151"/>
      <c r="E309" s="152"/>
      <c r="F309" s="153"/>
      <c r="G309" s="154"/>
      <c r="H309" s="155"/>
      <c r="I309" s="154"/>
      <c r="J309" s="155"/>
      <c r="K309" s="154"/>
      <c r="L309" s="155"/>
      <c r="M309" s="156"/>
      <c r="N309" s="150"/>
      <c r="O309" s="136" t="str">
        <f t="shared" si="12"/>
        <v/>
      </c>
      <c r="P309" s="150"/>
      <c r="Q309" s="223" t="str">
        <f t="shared" si="13"/>
        <v/>
      </c>
      <c r="R309" s="224"/>
      <c r="S309" s="224"/>
      <c r="T309" s="224" t="str">
        <f t="shared" si="14"/>
        <v/>
      </c>
      <c r="U309" s="224"/>
      <c r="V309" s="225"/>
      <c r="W309" s="150"/>
      <c r="X309" s="223" t="str">
        <f>INDEX(Data!$AF$3:$AF$502, MATCH(B309, Data!$A$3:$A$502, 0))</f>
        <v/>
      </c>
      <c r="Y309" s="224"/>
      <c r="Z309" s="225"/>
      <c r="AA309" s="150"/>
      <c r="AB309" s="223" t="str">
        <f>INDEX(Data!$AH$3:$AH$502, MATCH(B309, Data!$AB$3:$AB$502, 0))</f>
        <v/>
      </c>
      <c r="AC309" s="224"/>
      <c r="AD309" s="224"/>
      <c r="AE309" s="224"/>
      <c r="AF309" s="225"/>
      <c r="AG309" s="3"/>
    </row>
    <row r="310" spans="1:33" s="5" customFormat="1" ht="15" customHeight="1" x14ac:dyDescent="0.25">
      <c r="A310" s="3"/>
      <c r="B310" s="139">
        <v>301</v>
      </c>
      <c r="C310" s="135"/>
      <c r="D310" s="151"/>
      <c r="E310" s="152"/>
      <c r="F310" s="153"/>
      <c r="G310" s="154"/>
      <c r="H310" s="155"/>
      <c r="I310" s="154"/>
      <c r="J310" s="155"/>
      <c r="K310" s="154"/>
      <c r="L310" s="155"/>
      <c r="M310" s="156"/>
      <c r="N310" s="150"/>
      <c r="O310" s="136" t="str">
        <f t="shared" si="12"/>
        <v/>
      </c>
      <c r="P310" s="150"/>
      <c r="Q310" s="223" t="str">
        <f t="shared" si="13"/>
        <v/>
      </c>
      <c r="R310" s="224"/>
      <c r="S310" s="224"/>
      <c r="T310" s="224" t="str">
        <f t="shared" si="14"/>
        <v/>
      </c>
      <c r="U310" s="224"/>
      <c r="V310" s="225"/>
      <c r="W310" s="150"/>
      <c r="X310" s="223" t="str">
        <f>INDEX(Data!$AF$3:$AF$502, MATCH(B310, Data!$A$3:$A$502, 0))</f>
        <v/>
      </c>
      <c r="Y310" s="224"/>
      <c r="Z310" s="225"/>
      <c r="AA310" s="150"/>
      <c r="AB310" s="223" t="str">
        <f>INDEX(Data!$AH$3:$AH$502, MATCH(B310, Data!$AB$3:$AB$502, 0))</f>
        <v/>
      </c>
      <c r="AC310" s="224"/>
      <c r="AD310" s="224"/>
      <c r="AE310" s="224"/>
      <c r="AF310" s="225"/>
      <c r="AG310" s="3"/>
    </row>
    <row r="311" spans="1:33" s="5" customFormat="1" ht="15" customHeight="1" x14ac:dyDescent="0.25">
      <c r="A311" s="3"/>
      <c r="B311" s="139">
        <v>302</v>
      </c>
      <c r="C311" s="135"/>
      <c r="D311" s="151"/>
      <c r="E311" s="152"/>
      <c r="F311" s="153"/>
      <c r="G311" s="154"/>
      <c r="H311" s="155"/>
      <c r="I311" s="154"/>
      <c r="J311" s="155"/>
      <c r="K311" s="154"/>
      <c r="L311" s="155"/>
      <c r="M311" s="156"/>
      <c r="N311" s="150"/>
      <c r="O311" s="136" t="str">
        <f t="shared" si="12"/>
        <v/>
      </c>
      <c r="P311" s="150"/>
      <c r="Q311" s="223" t="str">
        <f t="shared" si="13"/>
        <v/>
      </c>
      <c r="R311" s="224"/>
      <c r="S311" s="224"/>
      <c r="T311" s="224" t="str">
        <f t="shared" si="14"/>
        <v/>
      </c>
      <c r="U311" s="224"/>
      <c r="V311" s="225"/>
      <c r="W311" s="150"/>
      <c r="X311" s="223" t="str">
        <f>INDEX(Data!$AF$3:$AF$502, MATCH(B311, Data!$A$3:$A$502, 0))</f>
        <v/>
      </c>
      <c r="Y311" s="224"/>
      <c r="Z311" s="225"/>
      <c r="AA311" s="150"/>
      <c r="AB311" s="223" t="str">
        <f>INDEX(Data!$AH$3:$AH$502, MATCH(B311, Data!$AB$3:$AB$502, 0))</f>
        <v/>
      </c>
      <c r="AC311" s="224"/>
      <c r="AD311" s="224"/>
      <c r="AE311" s="224"/>
      <c r="AF311" s="225"/>
      <c r="AG311" s="3"/>
    </row>
    <row r="312" spans="1:33" s="5" customFormat="1" ht="15" customHeight="1" x14ac:dyDescent="0.25">
      <c r="A312" s="3"/>
      <c r="B312" s="139">
        <v>303</v>
      </c>
      <c r="C312" s="135"/>
      <c r="D312" s="151"/>
      <c r="E312" s="152"/>
      <c r="F312" s="153"/>
      <c r="G312" s="154"/>
      <c r="H312" s="155"/>
      <c r="I312" s="154"/>
      <c r="J312" s="155"/>
      <c r="K312" s="154"/>
      <c r="L312" s="155"/>
      <c r="M312" s="156"/>
      <c r="N312" s="150"/>
      <c r="O312" s="136" t="str">
        <f t="shared" si="12"/>
        <v/>
      </c>
      <c r="P312" s="150"/>
      <c r="Q312" s="223" t="str">
        <f t="shared" si="13"/>
        <v/>
      </c>
      <c r="R312" s="224"/>
      <c r="S312" s="224"/>
      <c r="T312" s="224" t="str">
        <f t="shared" si="14"/>
        <v/>
      </c>
      <c r="U312" s="224"/>
      <c r="V312" s="225"/>
      <c r="W312" s="150"/>
      <c r="X312" s="223" t="str">
        <f>INDEX(Data!$AF$3:$AF$502, MATCH(B312, Data!$A$3:$A$502, 0))</f>
        <v/>
      </c>
      <c r="Y312" s="224"/>
      <c r="Z312" s="225"/>
      <c r="AA312" s="150"/>
      <c r="AB312" s="223" t="str">
        <f>INDEX(Data!$AH$3:$AH$502, MATCH(B312, Data!$AB$3:$AB$502, 0))</f>
        <v/>
      </c>
      <c r="AC312" s="224"/>
      <c r="AD312" s="224"/>
      <c r="AE312" s="224"/>
      <c r="AF312" s="225"/>
      <c r="AG312" s="3"/>
    </row>
    <row r="313" spans="1:33" s="5" customFormat="1" ht="15" customHeight="1" x14ac:dyDescent="0.25">
      <c r="A313" s="3"/>
      <c r="B313" s="139">
        <v>304</v>
      </c>
      <c r="C313" s="135"/>
      <c r="D313" s="151"/>
      <c r="E313" s="152"/>
      <c r="F313" s="153"/>
      <c r="G313" s="154"/>
      <c r="H313" s="155"/>
      <c r="I313" s="154"/>
      <c r="J313" s="155"/>
      <c r="K313" s="154"/>
      <c r="L313" s="155"/>
      <c r="M313" s="156"/>
      <c r="N313" s="150"/>
      <c r="O313" s="136" t="str">
        <f t="shared" si="12"/>
        <v/>
      </c>
      <c r="P313" s="150"/>
      <c r="Q313" s="223" t="str">
        <f t="shared" si="13"/>
        <v/>
      </c>
      <c r="R313" s="224"/>
      <c r="S313" s="224"/>
      <c r="T313" s="224" t="str">
        <f t="shared" si="14"/>
        <v/>
      </c>
      <c r="U313" s="224"/>
      <c r="V313" s="225"/>
      <c r="W313" s="150"/>
      <c r="X313" s="223" t="str">
        <f>INDEX(Data!$AF$3:$AF$502, MATCH(B313, Data!$A$3:$A$502, 0))</f>
        <v/>
      </c>
      <c r="Y313" s="224"/>
      <c r="Z313" s="225"/>
      <c r="AA313" s="150"/>
      <c r="AB313" s="223" t="str">
        <f>INDEX(Data!$AH$3:$AH$502, MATCH(B313, Data!$AB$3:$AB$502, 0))</f>
        <v/>
      </c>
      <c r="AC313" s="224"/>
      <c r="AD313" s="224"/>
      <c r="AE313" s="224"/>
      <c r="AF313" s="225"/>
      <c r="AG313" s="3"/>
    </row>
    <row r="314" spans="1:33" s="5" customFormat="1" ht="15" customHeight="1" x14ac:dyDescent="0.25">
      <c r="A314" s="3"/>
      <c r="B314" s="139">
        <v>305</v>
      </c>
      <c r="C314" s="135"/>
      <c r="D314" s="151"/>
      <c r="E314" s="152"/>
      <c r="F314" s="153"/>
      <c r="G314" s="154"/>
      <c r="H314" s="155"/>
      <c r="I314" s="154"/>
      <c r="J314" s="155"/>
      <c r="K314" s="154"/>
      <c r="L314" s="155"/>
      <c r="M314" s="156"/>
      <c r="N314" s="150"/>
      <c r="O314" s="136" t="str">
        <f t="shared" si="12"/>
        <v/>
      </c>
      <c r="P314" s="150"/>
      <c r="Q314" s="223" t="str">
        <f t="shared" si="13"/>
        <v/>
      </c>
      <c r="R314" s="224"/>
      <c r="S314" s="224"/>
      <c r="T314" s="224" t="str">
        <f t="shared" si="14"/>
        <v/>
      </c>
      <c r="U314" s="224"/>
      <c r="V314" s="225"/>
      <c r="W314" s="150"/>
      <c r="X314" s="223" t="str">
        <f>INDEX(Data!$AF$3:$AF$502, MATCH(B314, Data!$A$3:$A$502, 0))</f>
        <v/>
      </c>
      <c r="Y314" s="224"/>
      <c r="Z314" s="225"/>
      <c r="AA314" s="150"/>
      <c r="AB314" s="223" t="str">
        <f>INDEX(Data!$AH$3:$AH$502, MATCH(B314, Data!$AB$3:$AB$502, 0))</f>
        <v/>
      </c>
      <c r="AC314" s="224"/>
      <c r="AD314" s="224"/>
      <c r="AE314" s="224"/>
      <c r="AF314" s="225"/>
      <c r="AG314" s="3"/>
    </row>
    <row r="315" spans="1:33" s="5" customFormat="1" ht="15" customHeight="1" x14ac:dyDescent="0.25">
      <c r="A315" s="3"/>
      <c r="B315" s="139">
        <v>306</v>
      </c>
      <c r="C315" s="135"/>
      <c r="D315" s="151"/>
      <c r="E315" s="152"/>
      <c r="F315" s="153"/>
      <c r="G315" s="154"/>
      <c r="H315" s="155"/>
      <c r="I315" s="154"/>
      <c r="J315" s="155"/>
      <c r="K315" s="154"/>
      <c r="L315" s="155"/>
      <c r="M315" s="156"/>
      <c r="N315" s="150"/>
      <c r="O315" s="136" t="str">
        <f t="shared" si="12"/>
        <v/>
      </c>
      <c r="P315" s="150"/>
      <c r="Q315" s="223" t="str">
        <f t="shared" si="13"/>
        <v/>
      </c>
      <c r="R315" s="224"/>
      <c r="S315" s="224"/>
      <c r="T315" s="224" t="str">
        <f t="shared" si="14"/>
        <v/>
      </c>
      <c r="U315" s="224"/>
      <c r="V315" s="225"/>
      <c r="W315" s="150"/>
      <c r="X315" s="223" t="str">
        <f>INDEX(Data!$AF$3:$AF$502, MATCH(B315, Data!$A$3:$A$502, 0))</f>
        <v/>
      </c>
      <c r="Y315" s="224"/>
      <c r="Z315" s="225"/>
      <c r="AA315" s="150"/>
      <c r="AB315" s="223" t="str">
        <f>INDEX(Data!$AH$3:$AH$502, MATCH(B315, Data!$AB$3:$AB$502, 0))</f>
        <v/>
      </c>
      <c r="AC315" s="224"/>
      <c r="AD315" s="224"/>
      <c r="AE315" s="224"/>
      <c r="AF315" s="225"/>
      <c r="AG315" s="3"/>
    </row>
    <row r="316" spans="1:33" s="5" customFormat="1" ht="15" customHeight="1" x14ac:dyDescent="0.25">
      <c r="A316" s="3"/>
      <c r="B316" s="139">
        <v>307</v>
      </c>
      <c r="C316" s="135"/>
      <c r="D316" s="151"/>
      <c r="E316" s="152"/>
      <c r="F316" s="153"/>
      <c r="G316" s="154"/>
      <c r="H316" s="155"/>
      <c r="I316" s="154"/>
      <c r="J316" s="155"/>
      <c r="K316" s="154"/>
      <c r="L316" s="155"/>
      <c r="M316" s="156"/>
      <c r="N316" s="150"/>
      <c r="O316" s="136" t="str">
        <f t="shared" si="12"/>
        <v/>
      </c>
      <c r="P316" s="150"/>
      <c r="Q316" s="223" t="str">
        <f t="shared" si="13"/>
        <v/>
      </c>
      <c r="R316" s="224"/>
      <c r="S316" s="224"/>
      <c r="T316" s="224" t="str">
        <f t="shared" si="14"/>
        <v/>
      </c>
      <c r="U316" s="224"/>
      <c r="V316" s="225"/>
      <c r="W316" s="150"/>
      <c r="X316" s="223" t="str">
        <f>INDEX(Data!$AF$3:$AF$502, MATCH(B316, Data!$A$3:$A$502, 0))</f>
        <v/>
      </c>
      <c r="Y316" s="224"/>
      <c r="Z316" s="225"/>
      <c r="AA316" s="150"/>
      <c r="AB316" s="223" t="str">
        <f>INDEX(Data!$AH$3:$AH$502, MATCH(B316, Data!$AB$3:$AB$502, 0))</f>
        <v/>
      </c>
      <c r="AC316" s="224"/>
      <c r="AD316" s="224"/>
      <c r="AE316" s="224"/>
      <c r="AF316" s="225"/>
      <c r="AG316" s="3"/>
    </row>
    <row r="317" spans="1:33" s="5" customFormat="1" ht="15" customHeight="1" x14ac:dyDescent="0.25">
      <c r="A317" s="3"/>
      <c r="B317" s="139">
        <v>308</v>
      </c>
      <c r="C317" s="135"/>
      <c r="D317" s="151"/>
      <c r="E317" s="152"/>
      <c r="F317" s="153"/>
      <c r="G317" s="154"/>
      <c r="H317" s="155"/>
      <c r="I317" s="154"/>
      <c r="J317" s="155"/>
      <c r="K317" s="154"/>
      <c r="L317" s="155"/>
      <c r="M317" s="156"/>
      <c r="N317" s="150"/>
      <c r="O317" s="136" t="str">
        <f t="shared" si="12"/>
        <v/>
      </c>
      <c r="P317" s="150"/>
      <c r="Q317" s="223" t="str">
        <f t="shared" si="13"/>
        <v/>
      </c>
      <c r="R317" s="224"/>
      <c r="S317" s="224"/>
      <c r="T317" s="224" t="str">
        <f t="shared" si="14"/>
        <v/>
      </c>
      <c r="U317" s="224"/>
      <c r="V317" s="225"/>
      <c r="W317" s="150"/>
      <c r="X317" s="223" t="str">
        <f>INDEX(Data!$AF$3:$AF$502, MATCH(B317, Data!$A$3:$A$502, 0))</f>
        <v/>
      </c>
      <c r="Y317" s="224"/>
      <c r="Z317" s="225"/>
      <c r="AA317" s="150"/>
      <c r="AB317" s="223" t="str">
        <f>INDEX(Data!$AH$3:$AH$502, MATCH(B317, Data!$AB$3:$AB$502, 0))</f>
        <v/>
      </c>
      <c r="AC317" s="224"/>
      <c r="AD317" s="224"/>
      <c r="AE317" s="224"/>
      <c r="AF317" s="225"/>
      <c r="AG317" s="3"/>
    </row>
    <row r="318" spans="1:33" s="5" customFormat="1" ht="15" customHeight="1" x14ac:dyDescent="0.25">
      <c r="A318" s="3"/>
      <c r="B318" s="139">
        <v>309</v>
      </c>
      <c r="C318" s="135"/>
      <c r="D318" s="151"/>
      <c r="E318" s="152"/>
      <c r="F318" s="153"/>
      <c r="G318" s="154"/>
      <c r="H318" s="155"/>
      <c r="I318" s="154"/>
      <c r="J318" s="155"/>
      <c r="K318" s="154"/>
      <c r="L318" s="155"/>
      <c r="M318" s="156"/>
      <c r="N318" s="150"/>
      <c r="O318" s="136" t="str">
        <f t="shared" si="12"/>
        <v/>
      </c>
      <c r="P318" s="150"/>
      <c r="Q318" s="223" t="str">
        <f t="shared" si="13"/>
        <v/>
      </c>
      <c r="R318" s="224"/>
      <c r="S318" s="224"/>
      <c r="T318" s="224" t="str">
        <f t="shared" si="14"/>
        <v/>
      </c>
      <c r="U318" s="224"/>
      <c r="V318" s="225"/>
      <c r="W318" s="150"/>
      <c r="X318" s="223" t="str">
        <f>INDEX(Data!$AF$3:$AF$502, MATCH(B318, Data!$A$3:$A$502, 0))</f>
        <v/>
      </c>
      <c r="Y318" s="224"/>
      <c r="Z318" s="225"/>
      <c r="AA318" s="150"/>
      <c r="AB318" s="223" t="str">
        <f>INDEX(Data!$AH$3:$AH$502, MATCH(B318, Data!$AB$3:$AB$502, 0))</f>
        <v/>
      </c>
      <c r="AC318" s="224"/>
      <c r="AD318" s="224"/>
      <c r="AE318" s="224"/>
      <c r="AF318" s="225"/>
      <c r="AG318" s="3"/>
    </row>
    <row r="319" spans="1:33" s="5" customFormat="1" ht="15" customHeight="1" x14ac:dyDescent="0.25">
      <c r="A319" s="3"/>
      <c r="B319" s="139">
        <v>310</v>
      </c>
      <c r="C319" s="135"/>
      <c r="D319" s="151"/>
      <c r="E319" s="152"/>
      <c r="F319" s="153"/>
      <c r="G319" s="154"/>
      <c r="H319" s="155"/>
      <c r="I319" s="154"/>
      <c r="J319" s="155"/>
      <c r="K319" s="154"/>
      <c r="L319" s="155"/>
      <c r="M319" s="156"/>
      <c r="N319" s="150"/>
      <c r="O319" s="136" t="str">
        <f t="shared" si="12"/>
        <v/>
      </c>
      <c r="P319" s="150"/>
      <c r="Q319" s="223" t="str">
        <f t="shared" si="13"/>
        <v/>
      </c>
      <c r="R319" s="224"/>
      <c r="S319" s="224"/>
      <c r="T319" s="224" t="str">
        <f t="shared" si="14"/>
        <v/>
      </c>
      <c r="U319" s="224"/>
      <c r="V319" s="225"/>
      <c r="W319" s="150"/>
      <c r="X319" s="223" t="str">
        <f>INDEX(Data!$AF$3:$AF$502, MATCH(B319, Data!$A$3:$A$502, 0))</f>
        <v/>
      </c>
      <c r="Y319" s="224"/>
      <c r="Z319" s="225"/>
      <c r="AA319" s="150"/>
      <c r="AB319" s="223" t="str">
        <f>INDEX(Data!$AH$3:$AH$502, MATCH(B319, Data!$AB$3:$AB$502, 0))</f>
        <v/>
      </c>
      <c r="AC319" s="224"/>
      <c r="AD319" s="224"/>
      <c r="AE319" s="224"/>
      <c r="AF319" s="225"/>
      <c r="AG319" s="3"/>
    </row>
    <row r="320" spans="1:33" s="5" customFormat="1" ht="15" customHeight="1" x14ac:dyDescent="0.25">
      <c r="A320" s="3"/>
      <c r="B320" s="139">
        <v>311</v>
      </c>
      <c r="C320" s="135"/>
      <c r="D320" s="151"/>
      <c r="E320" s="152"/>
      <c r="F320" s="153"/>
      <c r="G320" s="154"/>
      <c r="H320" s="155"/>
      <c r="I320" s="154"/>
      <c r="J320" s="155"/>
      <c r="K320" s="154"/>
      <c r="L320" s="155"/>
      <c r="M320" s="156"/>
      <c r="N320" s="150"/>
      <c r="O320" s="136" t="str">
        <f t="shared" si="12"/>
        <v/>
      </c>
      <c r="P320" s="150"/>
      <c r="Q320" s="223" t="str">
        <f t="shared" si="13"/>
        <v/>
      </c>
      <c r="R320" s="224"/>
      <c r="S320" s="224"/>
      <c r="T320" s="224" t="str">
        <f t="shared" si="14"/>
        <v/>
      </c>
      <c r="U320" s="224"/>
      <c r="V320" s="225"/>
      <c r="W320" s="150"/>
      <c r="X320" s="223" t="str">
        <f>INDEX(Data!$AF$3:$AF$502, MATCH(B320, Data!$A$3:$A$502, 0))</f>
        <v/>
      </c>
      <c r="Y320" s="224"/>
      <c r="Z320" s="225"/>
      <c r="AA320" s="150"/>
      <c r="AB320" s="223" t="str">
        <f>INDEX(Data!$AH$3:$AH$502, MATCH(B320, Data!$AB$3:$AB$502, 0))</f>
        <v/>
      </c>
      <c r="AC320" s="224"/>
      <c r="AD320" s="224"/>
      <c r="AE320" s="224"/>
      <c r="AF320" s="225"/>
      <c r="AG320" s="3"/>
    </row>
    <row r="321" spans="1:33" s="5" customFormat="1" ht="15" customHeight="1" x14ac:dyDescent="0.25">
      <c r="A321" s="3"/>
      <c r="B321" s="139">
        <v>312</v>
      </c>
      <c r="C321" s="135"/>
      <c r="D321" s="151"/>
      <c r="E321" s="152"/>
      <c r="F321" s="153"/>
      <c r="G321" s="154"/>
      <c r="H321" s="155"/>
      <c r="I321" s="154"/>
      <c r="J321" s="155"/>
      <c r="K321" s="154"/>
      <c r="L321" s="155"/>
      <c r="M321" s="156"/>
      <c r="N321" s="150"/>
      <c r="O321" s="136" t="str">
        <f t="shared" si="12"/>
        <v/>
      </c>
      <c r="P321" s="150"/>
      <c r="Q321" s="223" t="str">
        <f t="shared" si="13"/>
        <v/>
      </c>
      <c r="R321" s="224"/>
      <c r="S321" s="224"/>
      <c r="T321" s="224" t="str">
        <f t="shared" si="14"/>
        <v/>
      </c>
      <c r="U321" s="224"/>
      <c r="V321" s="225"/>
      <c r="W321" s="150"/>
      <c r="X321" s="223" t="str">
        <f>INDEX(Data!$AF$3:$AF$502, MATCH(B321, Data!$A$3:$A$502, 0))</f>
        <v/>
      </c>
      <c r="Y321" s="224"/>
      <c r="Z321" s="225"/>
      <c r="AA321" s="150"/>
      <c r="AB321" s="223" t="str">
        <f>INDEX(Data!$AH$3:$AH$502, MATCH(B321, Data!$AB$3:$AB$502, 0))</f>
        <v/>
      </c>
      <c r="AC321" s="224"/>
      <c r="AD321" s="224"/>
      <c r="AE321" s="224"/>
      <c r="AF321" s="225"/>
      <c r="AG321" s="3"/>
    </row>
    <row r="322" spans="1:33" s="5" customFormat="1" ht="15" customHeight="1" x14ac:dyDescent="0.25">
      <c r="A322" s="3"/>
      <c r="B322" s="139">
        <v>313</v>
      </c>
      <c r="C322" s="135"/>
      <c r="D322" s="151"/>
      <c r="E322" s="152"/>
      <c r="F322" s="153"/>
      <c r="G322" s="154"/>
      <c r="H322" s="155"/>
      <c r="I322" s="154"/>
      <c r="J322" s="155"/>
      <c r="K322" s="154"/>
      <c r="L322" s="155"/>
      <c r="M322" s="156"/>
      <c r="N322" s="150"/>
      <c r="O322" s="136" t="str">
        <f t="shared" si="12"/>
        <v/>
      </c>
      <c r="P322" s="150"/>
      <c r="Q322" s="223" t="str">
        <f t="shared" si="13"/>
        <v/>
      </c>
      <c r="R322" s="224"/>
      <c r="S322" s="224"/>
      <c r="T322" s="224" t="str">
        <f t="shared" si="14"/>
        <v/>
      </c>
      <c r="U322" s="224"/>
      <c r="V322" s="225"/>
      <c r="W322" s="150"/>
      <c r="X322" s="223" t="str">
        <f>INDEX(Data!$AF$3:$AF$502, MATCH(B322, Data!$A$3:$A$502, 0))</f>
        <v/>
      </c>
      <c r="Y322" s="224"/>
      <c r="Z322" s="225"/>
      <c r="AA322" s="150"/>
      <c r="AB322" s="223" t="str">
        <f>INDEX(Data!$AH$3:$AH$502, MATCH(B322, Data!$AB$3:$AB$502, 0))</f>
        <v/>
      </c>
      <c r="AC322" s="224"/>
      <c r="AD322" s="224"/>
      <c r="AE322" s="224"/>
      <c r="AF322" s="225"/>
      <c r="AG322" s="3"/>
    </row>
    <row r="323" spans="1:33" s="5" customFormat="1" ht="15" customHeight="1" x14ac:dyDescent="0.25">
      <c r="A323" s="3"/>
      <c r="B323" s="139">
        <v>314</v>
      </c>
      <c r="C323" s="135"/>
      <c r="D323" s="151"/>
      <c r="E323" s="152"/>
      <c r="F323" s="153"/>
      <c r="G323" s="154"/>
      <c r="H323" s="155"/>
      <c r="I323" s="154"/>
      <c r="J323" s="155"/>
      <c r="K323" s="154"/>
      <c r="L323" s="155"/>
      <c r="M323" s="156"/>
      <c r="N323" s="150"/>
      <c r="O323" s="136" t="str">
        <f t="shared" si="12"/>
        <v/>
      </c>
      <c r="P323" s="150"/>
      <c r="Q323" s="223" t="str">
        <f t="shared" si="13"/>
        <v/>
      </c>
      <c r="R323" s="224"/>
      <c r="S323" s="224"/>
      <c r="T323" s="224" t="str">
        <f t="shared" si="14"/>
        <v/>
      </c>
      <c r="U323" s="224"/>
      <c r="V323" s="225"/>
      <c r="W323" s="150"/>
      <c r="X323" s="223" t="str">
        <f>INDEX(Data!$AF$3:$AF$502, MATCH(B323, Data!$A$3:$A$502, 0))</f>
        <v/>
      </c>
      <c r="Y323" s="224"/>
      <c r="Z323" s="225"/>
      <c r="AA323" s="150"/>
      <c r="AB323" s="223" t="str">
        <f>INDEX(Data!$AH$3:$AH$502, MATCH(B323, Data!$AB$3:$AB$502, 0))</f>
        <v/>
      </c>
      <c r="AC323" s="224"/>
      <c r="AD323" s="224"/>
      <c r="AE323" s="224"/>
      <c r="AF323" s="225"/>
      <c r="AG323" s="3"/>
    </row>
    <row r="324" spans="1:33" s="5" customFormat="1" ht="15" customHeight="1" x14ac:dyDescent="0.25">
      <c r="A324" s="3"/>
      <c r="B324" s="139">
        <v>315</v>
      </c>
      <c r="C324" s="135"/>
      <c r="D324" s="151"/>
      <c r="E324" s="152"/>
      <c r="F324" s="153"/>
      <c r="G324" s="154"/>
      <c r="H324" s="155"/>
      <c r="I324" s="154"/>
      <c r="J324" s="155"/>
      <c r="K324" s="154"/>
      <c r="L324" s="155"/>
      <c r="M324" s="156"/>
      <c r="N324" s="150"/>
      <c r="O324" s="136" t="str">
        <f t="shared" si="12"/>
        <v/>
      </c>
      <c r="P324" s="150"/>
      <c r="Q324" s="223" t="str">
        <f t="shared" si="13"/>
        <v/>
      </c>
      <c r="R324" s="224"/>
      <c r="S324" s="224"/>
      <c r="T324" s="224" t="str">
        <f t="shared" si="14"/>
        <v/>
      </c>
      <c r="U324" s="224"/>
      <c r="V324" s="225"/>
      <c r="W324" s="150"/>
      <c r="X324" s="223" t="str">
        <f>INDEX(Data!$AF$3:$AF$502, MATCH(B324, Data!$A$3:$A$502, 0))</f>
        <v/>
      </c>
      <c r="Y324" s="224"/>
      <c r="Z324" s="225"/>
      <c r="AA324" s="150"/>
      <c r="AB324" s="223" t="str">
        <f>INDEX(Data!$AH$3:$AH$502, MATCH(B324, Data!$AB$3:$AB$502, 0))</f>
        <v/>
      </c>
      <c r="AC324" s="224"/>
      <c r="AD324" s="224"/>
      <c r="AE324" s="224"/>
      <c r="AF324" s="225"/>
      <c r="AG324" s="3"/>
    </row>
    <row r="325" spans="1:33" s="5" customFormat="1" ht="15" customHeight="1" x14ac:dyDescent="0.25">
      <c r="A325" s="3"/>
      <c r="B325" s="139">
        <v>316</v>
      </c>
      <c r="C325" s="135"/>
      <c r="D325" s="151"/>
      <c r="E325" s="152"/>
      <c r="F325" s="153"/>
      <c r="G325" s="154"/>
      <c r="H325" s="155"/>
      <c r="I325" s="154"/>
      <c r="J325" s="155"/>
      <c r="K325" s="154"/>
      <c r="L325" s="155"/>
      <c r="M325" s="156"/>
      <c r="N325" s="150"/>
      <c r="O325" s="136" t="str">
        <f t="shared" si="12"/>
        <v/>
      </c>
      <c r="P325" s="150"/>
      <c r="Q325" s="223" t="str">
        <f t="shared" si="13"/>
        <v/>
      </c>
      <c r="R325" s="224"/>
      <c r="S325" s="224"/>
      <c r="T325" s="224" t="str">
        <f t="shared" si="14"/>
        <v/>
      </c>
      <c r="U325" s="224"/>
      <c r="V325" s="225"/>
      <c r="W325" s="150"/>
      <c r="X325" s="223" t="str">
        <f>INDEX(Data!$AF$3:$AF$502, MATCH(B325, Data!$A$3:$A$502, 0))</f>
        <v/>
      </c>
      <c r="Y325" s="224"/>
      <c r="Z325" s="225"/>
      <c r="AA325" s="150"/>
      <c r="AB325" s="223" t="str">
        <f>INDEX(Data!$AH$3:$AH$502, MATCH(B325, Data!$AB$3:$AB$502, 0))</f>
        <v/>
      </c>
      <c r="AC325" s="224"/>
      <c r="AD325" s="224"/>
      <c r="AE325" s="224"/>
      <c r="AF325" s="225"/>
      <c r="AG325" s="3"/>
    </row>
    <row r="326" spans="1:33" s="5" customFormat="1" ht="15" customHeight="1" x14ac:dyDescent="0.25">
      <c r="A326" s="3"/>
      <c r="B326" s="139">
        <v>317</v>
      </c>
      <c r="C326" s="135"/>
      <c r="D326" s="151"/>
      <c r="E326" s="152"/>
      <c r="F326" s="153"/>
      <c r="G326" s="154"/>
      <c r="H326" s="155"/>
      <c r="I326" s="154"/>
      <c r="J326" s="155"/>
      <c r="K326" s="154"/>
      <c r="L326" s="155"/>
      <c r="M326" s="156"/>
      <c r="N326" s="150"/>
      <c r="O326" s="136" t="str">
        <f t="shared" si="12"/>
        <v/>
      </c>
      <c r="P326" s="150"/>
      <c r="Q326" s="223" t="str">
        <f t="shared" si="13"/>
        <v/>
      </c>
      <c r="R326" s="224"/>
      <c r="S326" s="224"/>
      <c r="T326" s="224" t="str">
        <f t="shared" si="14"/>
        <v/>
      </c>
      <c r="U326" s="224"/>
      <c r="V326" s="225"/>
      <c r="W326" s="150"/>
      <c r="X326" s="223" t="str">
        <f>INDEX(Data!$AF$3:$AF$502, MATCH(B326, Data!$A$3:$A$502, 0))</f>
        <v/>
      </c>
      <c r="Y326" s="224"/>
      <c r="Z326" s="225"/>
      <c r="AA326" s="150"/>
      <c r="AB326" s="223" t="str">
        <f>INDEX(Data!$AH$3:$AH$502, MATCH(B326, Data!$AB$3:$AB$502, 0))</f>
        <v/>
      </c>
      <c r="AC326" s="224"/>
      <c r="AD326" s="224"/>
      <c r="AE326" s="224"/>
      <c r="AF326" s="225"/>
      <c r="AG326" s="3"/>
    </row>
    <row r="327" spans="1:33" s="5" customFormat="1" ht="15" customHeight="1" x14ac:dyDescent="0.25">
      <c r="A327" s="3"/>
      <c r="B327" s="139">
        <v>318</v>
      </c>
      <c r="C327" s="135"/>
      <c r="D327" s="151"/>
      <c r="E327" s="152"/>
      <c r="F327" s="153"/>
      <c r="G327" s="154"/>
      <c r="H327" s="155"/>
      <c r="I327" s="154"/>
      <c r="J327" s="155"/>
      <c r="K327" s="154"/>
      <c r="L327" s="155"/>
      <c r="M327" s="156"/>
      <c r="N327" s="150"/>
      <c r="O327" s="136" t="str">
        <f t="shared" si="12"/>
        <v/>
      </c>
      <c r="P327" s="150"/>
      <c r="Q327" s="223" t="str">
        <f t="shared" si="13"/>
        <v/>
      </c>
      <c r="R327" s="224"/>
      <c r="S327" s="224"/>
      <c r="T327" s="224" t="str">
        <f t="shared" si="14"/>
        <v/>
      </c>
      <c r="U327" s="224"/>
      <c r="V327" s="225"/>
      <c r="W327" s="150"/>
      <c r="X327" s="223" t="str">
        <f>INDEX(Data!$AF$3:$AF$502, MATCH(B327, Data!$A$3:$A$502, 0))</f>
        <v/>
      </c>
      <c r="Y327" s="224"/>
      <c r="Z327" s="225"/>
      <c r="AA327" s="150"/>
      <c r="AB327" s="223" t="str">
        <f>INDEX(Data!$AH$3:$AH$502, MATCH(B327, Data!$AB$3:$AB$502, 0))</f>
        <v/>
      </c>
      <c r="AC327" s="224"/>
      <c r="AD327" s="224"/>
      <c r="AE327" s="224"/>
      <c r="AF327" s="225"/>
      <c r="AG327" s="3"/>
    </row>
    <row r="328" spans="1:33" s="5" customFormat="1" ht="15" customHeight="1" x14ac:dyDescent="0.25">
      <c r="A328" s="3"/>
      <c r="B328" s="139">
        <v>319</v>
      </c>
      <c r="C328" s="135"/>
      <c r="D328" s="151"/>
      <c r="E328" s="152"/>
      <c r="F328" s="153"/>
      <c r="G328" s="154"/>
      <c r="H328" s="155"/>
      <c r="I328" s="154"/>
      <c r="J328" s="155"/>
      <c r="K328" s="154"/>
      <c r="L328" s="155"/>
      <c r="M328" s="156"/>
      <c r="N328" s="150"/>
      <c r="O328" s="136" t="str">
        <f t="shared" si="12"/>
        <v/>
      </c>
      <c r="P328" s="150"/>
      <c r="Q328" s="223" t="str">
        <f t="shared" si="13"/>
        <v/>
      </c>
      <c r="R328" s="224"/>
      <c r="S328" s="224"/>
      <c r="T328" s="224" t="str">
        <f t="shared" si="14"/>
        <v/>
      </c>
      <c r="U328" s="224"/>
      <c r="V328" s="225"/>
      <c r="W328" s="150"/>
      <c r="X328" s="223" t="str">
        <f>INDEX(Data!$AF$3:$AF$502, MATCH(B328, Data!$A$3:$A$502, 0))</f>
        <v/>
      </c>
      <c r="Y328" s="224"/>
      <c r="Z328" s="225"/>
      <c r="AA328" s="150"/>
      <c r="AB328" s="223" t="str">
        <f>INDEX(Data!$AH$3:$AH$502, MATCH(B328, Data!$AB$3:$AB$502, 0))</f>
        <v/>
      </c>
      <c r="AC328" s="224"/>
      <c r="AD328" s="224"/>
      <c r="AE328" s="224"/>
      <c r="AF328" s="225"/>
      <c r="AG328" s="3"/>
    </row>
    <row r="329" spans="1:33" s="5" customFormat="1" ht="15" customHeight="1" x14ac:dyDescent="0.25">
      <c r="A329" s="3"/>
      <c r="B329" s="139">
        <v>320</v>
      </c>
      <c r="C329" s="135"/>
      <c r="D329" s="151"/>
      <c r="E329" s="152"/>
      <c r="F329" s="153"/>
      <c r="G329" s="154"/>
      <c r="H329" s="155"/>
      <c r="I329" s="154"/>
      <c r="J329" s="155"/>
      <c r="K329" s="154"/>
      <c r="L329" s="155"/>
      <c r="M329" s="156"/>
      <c r="N329" s="150"/>
      <c r="O329" s="136" t="str">
        <f t="shared" si="12"/>
        <v/>
      </c>
      <c r="P329" s="150"/>
      <c r="Q329" s="223" t="str">
        <f t="shared" si="13"/>
        <v/>
      </c>
      <c r="R329" s="224"/>
      <c r="S329" s="224"/>
      <c r="T329" s="224" t="str">
        <f t="shared" si="14"/>
        <v/>
      </c>
      <c r="U329" s="224"/>
      <c r="V329" s="225"/>
      <c r="W329" s="150"/>
      <c r="X329" s="223" t="str">
        <f>INDEX(Data!$AF$3:$AF$502, MATCH(B329, Data!$A$3:$A$502, 0))</f>
        <v/>
      </c>
      <c r="Y329" s="224"/>
      <c r="Z329" s="225"/>
      <c r="AA329" s="150"/>
      <c r="AB329" s="223" t="str">
        <f>INDEX(Data!$AH$3:$AH$502, MATCH(B329, Data!$AB$3:$AB$502, 0))</f>
        <v/>
      </c>
      <c r="AC329" s="224"/>
      <c r="AD329" s="224"/>
      <c r="AE329" s="224"/>
      <c r="AF329" s="225"/>
      <c r="AG329" s="3"/>
    </row>
    <row r="330" spans="1:33" s="5" customFormat="1" ht="15" customHeight="1" x14ac:dyDescent="0.25">
      <c r="A330" s="3"/>
      <c r="B330" s="139">
        <v>321</v>
      </c>
      <c r="C330" s="135"/>
      <c r="D330" s="151"/>
      <c r="E330" s="152"/>
      <c r="F330" s="153"/>
      <c r="G330" s="154"/>
      <c r="H330" s="155"/>
      <c r="I330" s="154"/>
      <c r="J330" s="155"/>
      <c r="K330" s="154"/>
      <c r="L330" s="155"/>
      <c r="M330" s="156"/>
      <c r="N330" s="150"/>
      <c r="O330" s="136" t="str">
        <f t="shared" si="12"/>
        <v/>
      </c>
      <c r="P330" s="150"/>
      <c r="Q330" s="223" t="str">
        <f t="shared" si="13"/>
        <v/>
      </c>
      <c r="R330" s="224"/>
      <c r="S330" s="224"/>
      <c r="T330" s="224" t="str">
        <f t="shared" si="14"/>
        <v/>
      </c>
      <c r="U330" s="224"/>
      <c r="V330" s="225"/>
      <c r="W330" s="150"/>
      <c r="X330" s="223" t="str">
        <f>INDEX(Data!$AF$3:$AF$502, MATCH(B330, Data!$A$3:$A$502, 0))</f>
        <v/>
      </c>
      <c r="Y330" s="224"/>
      <c r="Z330" s="225"/>
      <c r="AA330" s="150"/>
      <c r="AB330" s="223" t="str">
        <f>INDEX(Data!$AH$3:$AH$502, MATCH(B330, Data!$AB$3:$AB$502, 0))</f>
        <v/>
      </c>
      <c r="AC330" s="224"/>
      <c r="AD330" s="224"/>
      <c r="AE330" s="224"/>
      <c r="AF330" s="225"/>
      <c r="AG330" s="3"/>
    </row>
    <row r="331" spans="1:33" s="5" customFormat="1" ht="15" customHeight="1" x14ac:dyDescent="0.25">
      <c r="A331" s="3"/>
      <c r="B331" s="139">
        <v>322</v>
      </c>
      <c r="C331" s="135"/>
      <c r="D331" s="151"/>
      <c r="E331" s="152"/>
      <c r="F331" s="153"/>
      <c r="G331" s="154"/>
      <c r="H331" s="155"/>
      <c r="I331" s="154"/>
      <c r="J331" s="155"/>
      <c r="K331" s="154"/>
      <c r="L331" s="155"/>
      <c r="M331" s="156"/>
      <c r="N331" s="150"/>
      <c r="O331" s="136" t="str">
        <f t="shared" ref="O331:O394" si="15">IF(D331="", "", SUM(G331:M331))</f>
        <v/>
      </c>
      <c r="P331" s="150"/>
      <c r="Q331" s="223" t="str">
        <f t="shared" ref="Q331:Q394" si="16">IF(D331="", "", IF(O331&gt;0, $AM$4, $AM$5))</f>
        <v/>
      </c>
      <c r="R331" s="224"/>
      <c r="S331" s="224"/>
      <c r="T331" s="224" t="str">
        <f t="shared" ref="T331:T394" si="17">IF(D331="", "", IF(O331&gt;=E331, $AM$4, $AM$5))</f>
        <v/>
      </c>
      <c r="U331" s="224"/>
      <c r="V331" s="225"/>
      <c r="W331" s="150"/>
      <c r="X331" s="223" t="str">
        <f>INDEX(Data!$AF$3:$AF$502, MATCH(B331, Data!$A$3:$A$502, 0))</f>
        <v/>
      </c>
      <c r="Y331" s="224"/>
      <c r="Z331" s="225"/>
      <c r="AA331" s="150"/>
      <c r="AB331" s="223" t="str">
        <f>INDEX(Data!$AH$3:$AH$502, MATCH(B331, Data!$AB$3:$AB$502, 0))</f>
        <v/>
      </c>
      <c r="AC331" s="224"/>
      <c r="AD331" s="224"/>
      <c r="AE331" s="224"/>
      <c r="AF331" s="225"/>
      <c r="AG331" s="3"/>
    </row>
    <row r="332" spans="1:33" s="5" customFormat="1" ht="15" customHeight="1" x14ac:dyDescent="0.25">
      <c r="A332" s="3"/>
      <c r="B332" s="139">
        <v>323</v>
      </c>
      <c r="C332" s="135"/>
      <c r="D332" s="151"/>
      <c r="E332" s="152"/>
      <c r="F332" s="153"/>
      <c r="G332" s="154"/>
      <c r="H332" s="155"/>
      <c r="I332" s="154"/>
      <c r="J332" s="155"/>
      <c r="K332" s="154"/>
      <c r="L332" s="155"/>
      <c r="M332" s="156"/>
      <c r="N332" s="150"/>
      <c r="O332" s="136" t="str">
        <f t="shared" si="15"/>
        <v/>
      </c>
      <c r="P332" s="150"/>
      <c r="Q332" s="223" t="str">
        <f t="shared" si="16"/>
        <v/>
      </c>
      <c r="R332" s="224"/>
      <c r="S332" s="224"/>
      <c r="T332" s="224" t="str">
        <f t="shared" si="17"/>
        <v/>
      </c>
      <c r="U332" s="224"/>
      <c r="V332" s="225"/>
      <c r="W332" s="150"/>
      <c r="X332" s="223" t="str">
        <f>INDEX(Data!$AF$3:$AF$502, MATCH(B332, Data!$A$3:$A$502, 0))</f>
        <v/>
      </c>
      <c r="Y332" s="224"/>
      <c r="Z332" s="225"/>
      <c r="AA332" s="150"/>
      <c r="AB332" s="223" t="str">
        <f>INDEX(Data!$AH$3:$AH$502, MATCH(B332, Data!$AB$3:$AB$502, 0))</f>
        <v/>
      </c>
      <c r="AC332" s="224"/>
      <c r="AD332" s="224"/>
      <c r="AE332" s="224"/>
      <c r="AF332" s="225"/>
      <c r="AG332" s="3"/>
    </row>
    <row r="333" spans="1:33" s="5" customFormat="1" ht="15" customHeight="1" x14ac:dyDescent="0.25">
      <c r="A333" s="3"/>
      <c r="B333" s="139">
        <v>324</v>
      </c>
      <c r="C333" s="135"/>
      <c r="D333" s="151"/>
      <c r="E333" s="152"/>
      <c r="F333" s="153"/>
      <c r="G333" s="154"/>
      <c r="H333" s="155"/>
      <c r="I333" s="154"/>
      <c r="J333" s="155"/>
      <c r="K333" s="154"/>
      <c r="L333" s="155"/>
      <c r="M333" s="156"/>
      <c r="N333" s="150"/>
      <c r="O333" s="136" t="str">
        <f t="shared" si="15"/>
        <v/>
      </c>
      <c r="P333" s="150"/>
      <c r="Q333" s="223" t="str">
        <f t="shared" si="16"/>
        <v/>
      </c>
      <c r="R333" s="224"/>
      <c r="S333" s="224"/>
      <c r="T333" s="224" t="str">
        <f t="shared" si="17"/>
        <v/>
      </c>
      <c r="U333" s="224"/>
      <c r="V333" s="225"/>
      <c r="W333" s="150"/>
      <c r="X333" s="223" t="str">
        <f>INDEX(Data!$AF$3:$AF$502, MATCH(B333, Data!$A$3:$A$502, 0))</f>
        <v/>
      </c>
      <c r="Y333" s="224"/>
      <c r="Z333" s="225"/>
      <c r="AA333" s="150"/>
      <c r="AB333" s="223" t="str">
        <f>INDEX(Data!$AH$3:$AH$502, MATCH(B333, Data!$AB$3:$AB$502, 0))</f>
        <v/>
      </c>
      <c r="AC333" s="224"/>
      <c r="AD333" s="224"/>
      <c r="AE333" s="224"/>
      <c r="AF333" s="225"/>
      <c r="AG333" s="3"/>
    </row>
    <row r="334" spans="1:33" s="5" customFormat="1" ht="15" customHeight="1" x14ac:dyDescent="0.25">
      <c r="A334" s="3"/>
      <c r="B334" s="139">
        <v>325</v>
      </c>
      <c r="C334" s="135"/>
      <c r="D334" s="151"/>
      <c r="E334" s="152"/>
      <c r="F334" s="153"/>
      <c r="G334" s="154"/>
      <c r="H334" s="155"/>
      <c r="I334" s="154"/>
      <c r="J334" s="155"/>
      <c r="K334" s="154"/>
      <c r="L334" s="155"/>
      <c r="M334" s="156"/>
      <c r="N334" s="150"/>
      <c r="O334" s="136" t="str">
        <f t="shared" si="15"/>
        <v/>
      </c>
      <c r="P334" s="150"/>
      <c r="Q334" s="223" t="str">
        <f t="shared" si="16"/>
        <v/>
      </c>
      <c r="R334" s="224"/>
      <c r="S334" s="224"/>
      <c r="T334" s="224" t="str">
        <f t="shared" si="17"/>
        <v/>
      </c>
      <c r="U334" s="224"/>
      <c r="V334" s="225"/>
      <c r="W334" s="150"/>
      <c r="X334" s="223" t="str">
        <f>INDEX(Data!$AF$3:$AF$502, MATCH(B334, Data!$A$3:$A$502, 0))</f>
        <v/>
      </c>
      <c r="Y334" s="224"/>
      <c r="Z334" s="225"/>
      <c r="AA334" s="150"/>
      <c r="AB334" s="223" t="str">
        <f>INDEX(Data!$AH$3:$AH$502, MATCH(B334, Data!$AB$3:$AB$502, 0))</f>
        <v/>
      </c>
      <c r="AC334" s="224"/>
      <c r="AD334" s="224"/>
      <c r="AE334" s="224"/>
      <c r="AF334" s="225"/>
      <c r="AG334" s="3"/>
    </row>
    <row r="335" spans="1:33" s="5" customFormat="1" ht="15" customHeight="1" x14ac:dyDescent="0.25">
      <c r="A335" s="3"/>
      <c r="B335" s="139">
        <v>326</v>
      </c>
      <c r="C335" s="135"/>
      <c r="D335" s="151"/>
      <c r="E335" s="152"/>
      <c r="F335" s="153"/>
      <c r="G335" s="154"/>
      <c r="H335" s="155"/>
      <c r="I335" s="154"/>
      <c r="J335" s="155"/>
      <c r="K335" s="154"/>
      <c r="L335" s="155"/>
      <c r="M335" s="156"/>
      <c r="N335" s="150"/>
      <c r="O335" s="136" t="str">
        <f t="shared" si="15"/>
        <v/>
      </c>
      <c r="P335" s="150"/>
      <c r="Q335" s="223" t="str">
        <f t="shared" si="16"/>
        <v/>
      </c>
      <c r="R335" s="224"/>
      <c r="S335" s="224"/>
      <c r="T335" s="224" t="str">
        <f t="shared" si="17"/>
        <v/>
      </c>
      <c r="U335" s="224"/>
      <c r="V335" s="225"/>
      <c r="W335" s="150"/>
      <c r="X335" s="223" t="str">
        <f>INDEX(Data!$AF$3:$AF$502, MATCH(B335, Data!$A$3:$A$502, 0))</f>
        <v/>
      </c>
      <c r="Y335" s="224"/>
      <c r="Z335" s="225"/>
      <c r="AA335" s="150"/>
      <c r="AB335" s="223" t="str">
        <f>INDEX(Data!$AH$3:$AH$502, MATCH(B335, Data!$AB$3:$AB$502, 0))</f>
        <v/>
      </c>
      <c r="AC335" s="224"/>
      <c r="AD335" s="224"/>
      <c r="AE335" s="224"/>
      <c r="AF335" s="225"/>
      <c r="AG335" s="3"/>
    </row>
    <row r="336" spans="1:33" s="5" customFormat="1" ht="15" customHeight="1" x14ac:dyDescent="0.25">
      <c r="A336" s="3"/>
      <c r="B336" s="139">
        <v>327</v>
      </c>
      <c r="C336" s="135"/>
      <c r="D336" s="151"/>
      <c r="E336" s="152"/>
      <c r="F336" s="153"/>
      <c r="G336" s="154"/>
      <c r="H336" s="155"/>
      <c r="I336" s="154"/>
      <c r="J336" s="155"/>
      <c r="K336" s="154"/>
      <c r="L336" s="155"/>
      <c r="M336" s="156"/>
      <c r="N336" s="150"/>
      <c r="O336" s="136" t="str">
        <f t="shared" si="15"/>
        <v/>
      </c>
      <c r="P336" s="150"/>
      <c r="Q336" s="223" t="str">
        <f t="shared" si="16"/>
        <v/>
      </c>
      <c r="R336" s="224"/>
      <c r="S336" s="224"/>
      <c r="T336" s="224" t="str">
        <f t="shared" si="17"/>
        <v/>
      </c>
      <c r="U336" s="224"/>
      <c r="V336" s="225"/>
      <c r="W336" s="150"/>
      <c r="X336" s="223" t="str">
        <f>INDEX(Data!$AF$3:$AF$502, MATCH(B336, Data!$A$3:$A$502, 0))</f>
        <v/>
      </c>
      <c r="Y336" s="224"/>
      <c r="Z336" s="225"/>
      <c r="AA336" s="150"/>
      <c r="AB336" s="223" t="str">
        <f>INDEX(Data!$AH$3:$AH$502, MATCH(B336, Data!$AB$3:$AB$502, 0))</f>
        <v/>
      </c>
      <c r="AC336" s="224"/>
      <c r="AD336" s="224"/>
      <c r="AE336" s="224"/>
      <c r="AF336" s="225"/>
      <c r="AG336" s="3"/>
    </row>
    <row r="337" spans="1:33" s="5" customFormat="1" ht="15" customHeight="1" x14ac:dyDescent="0.25">
      <c r="A337" s="3"/>
      <c r="B337" s="139">
        <v>328</v>
      </c>
      <c r="C337" s="135"/>
      <c r="D337" s="151"/>
      <c r="E337" s="152"/>
      <c r="F337" s="153"/>
      <c r="G337" s="154"/>
      <c r="H337" s="155"/>
      <c r="I337" s="154"/>
      <c r="J337" s="155"/>
      <c r="K337" s="154"/>
      <c r="L337" s="155"/>
      <c r="M337" s="156"/>
      <c r="N337" s="150"/>
      <c r="O337" s="136" t="str">
        <f t="shared" si="15"/>
        <v/>
      </c>
      <c r="P337" s="150"/>
      <c r="Q337" s="223" t="str">
        <f t="shared" si="16"/>
        <v/>
      </c>
      <c r="R337" s="224"/>
      <c r="S337" s="224"/>
      <c r="T337" s="224" t="str">
        <f t="shared" si="17"/>
        <v/>
      </c>
      <c r="U337" s="224"/>
      <c r="V337" s="225"/>
      <c r="W337" s="150"/>
      <c r="X337" s="223" t="str">
        <f>INDEX(Data!$AF$3:$AF$502, MATCH(B337, Data!$A$3:$A$502, 0))</f>
        <v/>
      </c>
      <c r="Y337" s="224"/>
      <c r="Z337" s="225"/>
      <c r="AA337" s="150"/>
      <c r="AB337" s="223" t="str">
        <f>INDEX(Data!$AH$3:$AH$502, MATCH(B337, Data!$AB$3:$AB$502, 0))</f>
        <v/>
      </c>
      <c r="AC337" s="224"/>
      <c r="AD337" s="224"/>
      <c r="AE337" s="224"/>
      <c r="AF337" s="225"/>
      <c r="AG337" s="3"/>
    </row>
    <row r="338" spans="1:33" s="5" customFormat="1" ht="15" customHeight="1" x14ac:dyDescent="0.25">
      <c r="A338" s="3"/>
      <c r="B338" s="139">
        <v>329</v>
      </c>
      <c r="C338" s="135"/>
      <c r="D338" s="151"/>
      <c r="E338" s="152"/>
      <c r="F338" s="153"/>
      <c r="G338" s="154"/>
      <c r="H338" s="155"/>
      <c r="I338" s="154"/>
      <c r="J338" s="155"/>
      <c r="K338" s="154"/>
      <c r="L338" s="155"/>
      <c r="M338" s="156"/>
      <c r="N338" s="150"/>
      <c r="O338" s="136" t="str">
        <f t="shared" si="15"/>
        <v/>
      </c>
      <c r="P338" s="150"/>
      <c r="Q338" s="223" t="str">
        <f t="shared" si="16"/>
        <v/>
      </c>
      <c r="R338" s="224"/>
      <c r="S338" s="224"/>
      <c r="T338" s="224" t="str">
        <f t="shared" si="17"/>
        <v/>
      </c>
      <c r="U338" s="224"/>
      <c r="V338" s="225"/>
      <c r="W338" s="150"/>
      <c r="X338" s="223" t="str">
        <f>INDEX(Data!$AF$3:$AF$502, MATCH(B338, Data!$A$3:$A$502, 0))</f>
        <v/>
      </c>
      <c r="Y338" s="224"/>
      <c r="Z338" s="225"/>
      <c r="AA338" s="150"/>
      <c r="AB338" s="223" t="str">
        <f>INDEX(Data!$AH$3:$AH$502, MATCH(B338, Data!$AB$3:$AB$502, 0))</f>
        <v/>
      </c>
      <c r="AC338" s="224"/>
      <c r="AD338" s="224"/>
      <c r="AE338" s="224"/>
      <c r="AF338" s="225"/>
      <c r="AG338" s="3"/>
    </row>
    <row r="339" spans="1:33" s="5" customFormat="1" ht="15" customHeight="1" x14ac:dyDescent="0.25">
      <c r="A339" s="3"/>
      <c r="B339" s="139">
        <v>330</v>
      </c>
      <c r="C339" s="135"/>
      <c r="D339" s="151"/>
      <c r="E339" s="152"/>
      <c r="F339" s="153"/>
      <c r="G339" s="154"/>
      <c r="H339" s="155"/>
      <c r="I339" s="154"/>
      <c r="J339" s="155"/>
      <c r="K339" s="154"/>
      <c r="L339" s="155"/>
      <c r="M339" s="156"/>
      <c r="N339" s="150"/>
      <c r="O339" s="136" t="str">
        <f t="shared" si="15"/>
        <v/>
      </c>
      <c r="P339" s="150"/>
      <c r="Q339" s="223" t="str">
        <f t="shared" si="16"/>
        <v/>
      </c>
      <c r="R339" s="224"/>
      <c r="S339" s="224"/>
      <c r="T339" s="224" t="str">
        <f t="shared" si="17"/>
        <v/>
      </c>
      <c r="U339" s="224"/>
      <c r="V339" s="225"/>
      <c r="W339" s="150"/>
      <c r="X339" s="223" t="str">
        <f>INDEX(Data!$AF$3:$AF$502, MATCH(B339, Data!$A$3:$A$502, 0))</f>
        <v/>
      </c>
      <c r="Y339" s="224"/>
      <c r="Z339" s="225"/>
      <c r="AA339" s="150"/>
      <c r="AB339" s="223" t="str">
        <f>INDEX(Data!$AH$3:$AH$502, MATCH(B339, Data!$AB$3:$AB$502, 0))</f>
        <v/>
      </c>
      <c r="AC339" s="224"/>
      <c r="AD339" s="224"/>
      <c r="AE339" s="224"/>
      <c r="AF339" s="225"/>
      <c r="AG339" s="3"/>
    </row>
    <row r="340" spans="1:33" s="5" customFormat="1" ht="15" customHeight="1" x14ac:dyDescent="0.25">
      <c r="A340" s="3"/>
      <c r="B340" s="139">
        <v>331</v>
      </c>
      <c r="C340" s="135"/>
      <c r="D340" s="151"/>
      <c r="E340" s="152"/>
      <c r="F340" s="153"/>
      <c r="G340" s="154"/>
      <c r="H340" s="155"/>
      <c r="I340" s="154"/>
      <c r="J340" s="155"/>
      <c r="K340" s="154"/>
      <c r="L340" s="155"/>
      <c r="M340" s="156"/>
      <c r="N340" s="150"/>
      <c r="O340" s="136" t="str">
        <f t="shared" si="15"/>
        <v/>
      </c>
      <c r="P340" s="150"/>
      <c r="Q340" s="223" t="str">
        <f t="shared" si="16"/>
        <v/>
      </c>
      <c r="R340" s="224"/>
      <c r="S340" s="224"/>
      <c r="T340" s="224" t="str">
        <f t="shared" si="17"/>
        <v/>
      </c>
      <c r="U340" s="224"/>
      <c r="V340" s="225"/>
      <c r="W340" s="150"/>
      <c r="X340" s="223" t="str">
        <f>INDEX(Data!$AF$3:$AF$502, MATCH(B340, Data!$A$3:$A$502, 0))</f>
        <v/>
      </c>
      <c r="Y340" s="224"/>
      <c r="Z340" s="225"/>
      <c r="AA340" s="150"/>
      <c r="AB340" s="223" t="str">
        <f>INDEX(Data!$AH$3:$AH$502, MATCH(B340, Data!$AB$3:$AB$502, 0))</f>
        <v/>
      </c>
      <c r="AC340" s="224"/>
      <c r="AD340" s="224"/>
      <c r="AE340" s="224"/>
      <c r="AF340" s="225"/>
      <c r="AG340" s="3"/>
    </row>
    <row r="341" spans="1:33" s="5" customFormat="1" ht="15" customHeight="1" x14ac:dyDescent="0.25">
      <c r="A341" s="3"/>
      <c r="B341" s="139">
        <v>332</v>
      </c>
      <c r="C341" s="135"/>
      <c r="D341" s="151"/>
      <c r="E341" s="152"/>
      <c r="F341" s="153"/>
      <c r="G341" s="154"/>
      <c r="H341" s="155"/>
      <c r="I341" s="154"/>
      <c r="J341" s="155"/>
      <c r="K341" s="154"/>
      <c r="L341" s="155"/>
      <c r="M341" s="156"/>
      <c r="N341" s="150"/>
      <c r="O341" s="136" t="str">
        <f t="shared" si="15"/>
        <v/>
      </c>
      <c r="P341" s="150"/>
      <c r="Q341" s="223" t="str">
        <f t="shared" si="16"/>
        <v/>
      </c>
      <c r="R341" s="224"/>
      <c r="S341" s="224"/>
      <c r="T341" s="224" t="str">
        <f t="shared" si="17"/>
        <v/>
      </c>
      <c r="U341" s="224"/>
      <c r="V341" s="225"/>
      <c r="W341" s="150"/>
      <c r="X341" s="223" t="str">
        <f>INDEX(Data!$AF$3:$AF$502, MATCH(B341, Data!$A$3:$A$502, 0))</f>
        <v/>
      </c>
      <c r="Y341" s="224"/>
      <c r="Z341" s="225"/>
      <c r="AA341" s="150"/>
      <c r="AB341" s="223" t="str">
        <f>INDEX(Data!$AH$3:$AH$502, MATCH(B341, Data!$AB$3:$AB$502, 0))</f>
        <v/>
      </c>
      <c r="AC341" s="224"/>
      <c r="AD341" s="224"/>
      <c r="AE341" s="224"/>
      <c r="AF341" s="225"/>
      <c r="AG341" s="3"/>
    </row>
    <row r="342" spans="1:33" s="5" customFormat="1" ht="15" customHeight="1" x14ac:dyDescent="0.25">
      <c r="A342" s="3"/>
      <c r="B342" s="139">
        <v>333</v>
      </c>
      <c r="C342" s="135"/>
      <c r="D342" s="151"/>
      <c r="E342" s="152"/>
      <c r="F342" s="153"/>
      <c r="G342" s="154"/>
      <c r="H342" s="155"/>
      <c r="I342" s="154"/>
      <c r="J342" s="155"/>
      <c r="K342" s="154"/>
      <c r="L342" s="155"/>
      <c r="M342" s="156"/>
      <c r="N342" s="150"/>
      <c r="O342" s="136" t="str">
        <f t="shared" si="15"/>
        <v/>
      </c>
      <c r="P342" s="150"/>
      <c r="Q342" s="223" t="str">
        <f t="shared" si="16"/>
        <v/>
      </c>
      <c r="R342" s="224"/>
      <c r="S342" s="224"/>
      <c r="T342" s="224" t="str">
        <f t="shared" si="17"/>
        <v/>
      </c>
      <c r="U342" s="224"/>
      <c r="V342" s="225"/>
      <c r="W342" s="150"/>
      <c r="X342" s="223" t="str">
        <f>INDEX(Data!$AF$3:$AF$502, MATCH(B342, Data!$A$3:$A$502, 0))</f>
        <v/>
      </c>
      <c r="Y342" s="224"/>
      <c r="Z342" s="225"/>
      <c r="AA342" s="150"/>
      <c r="AB342" s="223" t="str">
        <f>INDEX(Data!$AH$3:$AH$502, MATCH(B342, Data!$AB$3:$AB$502, 0))</f>
        <v/>
      </c>
      <c r="AC342" s="224"/>
      <c r="AD342" s="224"/>
      <c r="AE342" s="224"/>
      <c r="AF342" s="225"/>
      <c r="AG342" s="3"/>
    </row>
    <row r="343" spans="1:33" s="5" customFormat="1" ht="15" customHeight="1" x14ac:dyDescent="0.25">
      <c r="A343" s="3"/>
      <c r="B343" s="139">
        <v>334</v>
      </c>
      <c r="C343" s="135"/>
      <c r="D343" s="151"/>
      <c r="E343" s="152"/>
      <c r="F343" s="153"/>
      <c r="G343" s="154"/>
      <c r="H343" s="155"/>
      <c r="I343" s="154"/>
      <c r="J343" s="155"/>
      <c r="K343" s="154"/>
      <c r="L343" s="155"/>
      <c r="M343" s="156"/>
      <c r="N343" s="150"/>
      <c r="O343" s="136" t="str">
        <f t="shared" si="15"/>
        <v/>
      </c>
      <c r="P343" s="150"/>
      <c r="Q343" s="223" t="str">
        <f t="shared" si="16"/>
        <v/>
      </c>
      <c r="R343" s="224"/>
      <c r="S343" s="224"/>
      <c r="T343" s="224" t="str">
        <f t="shared" si="17"/>
        <v/>
      </c>
      <c r="U343" s="224"/>
      <c r="V343" s="225"/>
      <c r="W343" s="150"/>
      <c r="X343" s="223" t="str">
        <f>INDEX(Data!$AF$3:$AF$502, MATCH(B343, Data!$A$3:$A$502, 0))</f>
        <v/>
      </c>
      <c r="Y343" s="224"/>
      <c r="Z343" s="225"/>
      <c r="AA343" s="150"/>
      <c r="AB343" s="223" t="str">
        <f>INDEX(Data!$AH$3:$AH$502, MATCH(B343, Data!$AB$3:$AB$502, 0))</f>
        <v/>
      </c>
      <c r="AC343" s="224"/>
      <c r="AD343" s="224"/>
      <c r="AE343" s="224"/>
      <c r="AF343" s="225"/>
      <c r="AG343" s="3"/>
    </row>
    <row r="344" spans="1:33" s="5" customFormat="1" ht="15" customHeight="1" x14ac:dyDescent="0.25">
      <c r="A344" s="3"/>
      <c r="B344" s="139">
        <v>335</v>
      </c>
      <c r="C344" s="135"/>
      <c r="D344" s="151"/>
      <c r="E344" s="152"/>
      <c r="F344" s="153"/>
      <c r="G344" s="154"/>
      <c r="H344" s="155"/>
      <c r="I344" s="154"/>
      <c r="J344" s="155"/>
      <c r="K344" s="154"/>
      <c r="L344" s="155"/>
      <c r="M344" s="156"/>
      <c r="N344" s="150"/>
      <c r="O344" s="136" t="str">
        <f t="shared" si="15"/>
        <v/>
      </c>
      <c r="P344" s="150"/>
      <c r="Q344" s="223" t="str">
        <f t="shared" si="16"/>
        <v/>
      </c>
      <c r="R344" s="224"/>
      <c r="S344" s="224"/>
      <c r="T344" s="224" t="str">
        <f t="shared" si="17"/>
        <v/>
      </c>
      <c r="U344" s="224"/>
      <c r="V344" s="225"/>
      <c r="W344" s="150"/>
      <c r="X344" s="223" t="str">
        <f>INDEX(Data!$AF$3:$AF$502, MATCH(B344, Data!$A$3:$A$502, 0))</f>
        <v/>
      </c>
      <c r="Y344" s="224"/>
      <c r="Z344" s="225"/>
      <c r="AA344" s="150"/>
      <c r="AB344" s="223" t="str">
        <f>INDEX(Data!$AH$3:$AH$502, MATCH(B344, Data!$AB$3:$AB$502, 0))</f>
        <v/>
      </c>
      <c r="AC344" s="224"/>
      <c r="AD344" s="224"/>
      <c r="AE344" s="224"/>
      <c r="AF344" s="225"/>
      <c r="AG344" s="3"/>
    </row>
    <row r="345" spans="1:33" s="5" customFormat="1" ht="15" customHeight="1" x14ac:dyDescent="0.25">
      <c r="A345" s="3"/>
      <c r="B345" s="139">
        <v>336</v>
      </c>
      <c r="C345" s="135"/>
      <c r="D345" s="151"/>
      <c r="E345" s="152"/>
      <c r="F345" s="153"/>
      <c r="G345" s="154"/>
      <c r="H345" s="155"/>
      <c r="I345" s="154"/>
      <c r="J345" s="155"/>
      <c r="K345" s="154"/>
      <c r="L345" s="155"/>
      <c r="M345" s="156"/>
      <c r="N345" s="150"/>
      <c r="O345" s="136" t="str">
        <f t="shared" si="15"/>
        <v/>
      </c>
      <c r="P345" s="150"/>
      <c r="Q345" s="223" t="str">
        <f t="shared" si="16"/>
        <v/>
      </c>
      <c r="R345" s="224"/>
      <c r="S345" s="224"/>
      <c r="T345" s="224" t="str">
        <f t="shared" si="17"/>
        <v/>
      </c>
      <c r="U345" s="224"/>
      <c r="V345" s="225"/>
      <c r="W345" s="150"/>
      <c r="X345" s="223" t="str">
        <f>INDEX(Data!$AF$3:$AF$502, MATCH(B345, Data!$A$3:$A$502, 0))</f>
        <v/>
      </c>
      <c r="Y345" s="224"/>
      <c r="Z345" s="225"/>
      <c r="AA345" s="150"/>
      <c r="AB345" s="223" t="str">
        <f>INDEX(Data!$AH$3:$AH$502, MATCH(B345, Data!$AB$3:$AB$502, 0))</f>
        <v/>
      </c>
      <c r="AC345" s="224"/>
      <c r="AD345" s="224"/>
      <c r="AE345" s="224"/>
      <c r="AF345" s="225"/>
      <c r="AG345" s="3"/>
    </row>
    <row r="346" spans="1:33" s="5" customFormat="1" ht="15" customHeight="1" x14ac:dyDescent="0.25">
      <c r="A346" s="3"/>
      <c r="B346" s="139">
        <v>337</v>
      </c>
      <c r="C346" s="135"/>
      <c r="D346" s="151"/>
      <c r="E346" s="152"/>
      <c r="F346" s="153"/>
      <c r="G346" s="154"/>
      <c r="H346" s="155"/>
      <c r="I346" s="154"/>
      <c r="J346" s="155"/>
      <c r="K346" s="154"/>
      <c r="L346" s="155"/>
      <c r="M346" s="156"/>
      <c r="N346" s="150"/>
      <c r="O346" s="136" t="str">
        <f t="shared" si="15"/>
        <v/>
      </c>
      <c r="P346" s="150"/>
      <c r="Q346" s="223" t="str">
        <f t="shared" si="16"/>
        <v/>
      </c>
      <c r="R346" s="224"/>
      <c r="S346" s="224"/>
      <c r="T346" s="224" t="str">
        <f t="shared" si="17"/>
        <v/>
      </c>
      <c r="U346" s="224"/>
      <c r="V346" s="225"/>
      <c r="W346" s="150"/>
      <c r="X346" s="223" t="str">
        <f>INDEX(Data!$AF$3:$AF$502, MATCH(B346, Data!$A$3:$A$502, 0))</f>
        <v/>
      </c>
      <c r="Y346" s="224"/>
      <c r="Z346" s="225"/>
      <c r="AA346" s="150"/>
      <c r="AB346" s="223" t="str">
        <f>INDEX(Data!$AH$3:$AH$502, MATCH(B346, Data!$AB$3:$AB$502, 0))</f>
        <v/>
      </c>
      <c r="AC346" s="224"/>
      <c r="AD346" s="224"/>
      <c r="AE346" s="224"/>
      <c r="AF346" s="225"/>
      <c r="AG346" s="3"/>
    </row>
    <row r="347" spans="1:33" s="5" customFormat="1" ht="15" customHeight="1" x14ac:dyDescent="0.25">
      <c r="A347" s="3"/>
      <c r="B347" s="139">
        <v>338</v>
      </c>
      <c r="C347" s="135"/>
      <c r="D347" s="151"/>
      <c r="E347" s="152"/>
      <c r="F347" s="153"/>
      <c r="G347" s="154"/>
      <c r="H347" s="155"/>
      <c r="I347" s="154"/>
      <c r="J347" s="155"/>
      <c r="K347" s="154"/>
      <c r="L347" s="155"/>
      <c r="M347" s="156"/>
      <c r="N347" s="150"/>
      <c r="O347" s="136" t="str">
        <f t="shared" si="15"/>
        <v/>
      </c>
      <c r="P347" s="150"/>
      <c r="Q347" s="223" t="str">
        <f t="shared" si="16"/>
        <v/>
      </c>
      <c r="R347" s="224"/>
      <c r="S347" s="224"/>
      <c r="T347" s="224" t="str">
        <f t="shared" si="17"/>
        <v/>
      </c>
      <c r="U347" s="224"/>
      <c r="V347" s="225"/>
      <c r="W347" s="150"/>
      <c r="X347" s="223" t="str">
        <f>INDEX(Data!$AF$3:$AF$502, MATCH(B347, Data!$A$3:$A$502, 0))</f>
        <v/>
      </c>
      <c r="Y347" s="224"/>
      <c r="Z347" s="225"/>
      <c r="AA347" s="150"/>
      <c r="AB347" s="223" t="str">
        <f>INDEX(Data!$AH$3:$AH$502, MATCH(B347, Data!$AB$3:$AB$502, 0))</f>
        <v/>
      </c>
      <c r="AC347" s="224"/>
      <c r="AD347" s="224"/>
      <c r="AE347" s="224"/>
      <c r="AF347" s="225"/>
      <c r="AG347" s="3"/>
    </row>
    <row r="348" spans="1:33" s="5" customFormat="1" ht="15" customHeight="1" x14ac:dyDescent="0.25">
      <c r="A348" s="3"/>
      <c r="B348" s="139">
        <v>339</v>
      </c>
      <c r="C348" s="135"/>
      <c r="D348" s="151"/>
      <c r="E348" s="152"/>
      <c r="F348" s="153"/>
      <c r="G348" s="154"/>
      <c r="H348" s="155"/>
      <c r="I348" s="154"/>
      <c r="J348" s="155"/>
      <c r="K348" s="154"/>
      <c r="L348" s="155"/>
      <c r="M348" s="156"/>
      <c r="N348" s="150"/>
      <c r="O348" s="136" t="str">
        <f t="shared" si="15"/>
        <v/>
      </c>
      <c r="P348" s="150"/>
      <c r="Q348" s="223" t="str">
        <f t="shared" si="16"/>
        <v/>
      </c>
      <c r="R348" s="224"/>
      <c r="S348" s="224"/>
      <c r="T348" s="224" t="str">
        <f t="shared" si="17"/>
        <v/>
      </c>
      <c r="U348" s="224"/>
      <c r="V348" s="225"/>
      <c r="W348" s="150"/>
      <c r="X348" s="223" t="str">
        <f>INDEX(Data!$AF$3:$AF$502, MATCH(B348, Data!$A$3:$A$502, 0))</f>
        <v/>
      </c>
      <c r="Y348" s="224"/>
      <c r="Z348" s="225"/>
      <c r="AA348" s="150"/>
      <c r="AB348" s="223" t="str">
        <f>INDEX(Data!$AH$3:$AH$502, MATCH(B348, Data!$AB$3:$AB$502, 0))</f>
        <v/>
      </c>
      <c r="AC348" s="224"/>
      <c r="AD348" s="224"/>
      <c r="AE348" s="224"/>
      <c r="AF348" s="225"/>
      <c r="AG348" s="3"/>
    </row>
    <row r="349" spans="1:33" s="5" customFormat="1" ht="15" customHeight="1" x14ac:dyDescent="0.25">
      <c r="A349" s="3"/>
      <c r="B349" s="139">
        <v>340</v>
      </c>
      <c r="C349" s="135"/>
      <c r="D349" s="151"/>
      <c r="E349" s="152"/>
      <c r="F349" s="153"/>
      <c r="G349" s="154"/>
      <c r="H349" s="155"/>
      <c r="I349" s="154"/>
      <c r="J349" s="155"/>
      <c r="K349" s="154"/>
      <c r="L349" s="155"/>
      <c r="M349" s="156"/>
      <c r="N349" s="150"/>
      <c r="O349" s="136" t="str">
        <f t="shared" si="15"/>
        <v/>
      </c>
      <c r="P349" s="150"/>
      <c r="Q349" s="223" t="str">
        <f t="shared" si="16"/>
        <v/>
      </c>
      <c r="R349" s="224"/>
      <c r="S349" s="224"/>
      <c r="T349" s="224" t="str">
        <f t="shared" si="17"/>
        <v/>
      </c>
      <c r="U349" s="224"/>
      <c r="V349" s="225"/>
      <c r="W349" s="150"/>
      <c r="X349" s="223" t="str">
        <f>INDEX(Data!$AF$3:$AF$502, MATCH(B349, Data!$A$3:$A$502, 0))</f>
        <v/>
      </c>
      <c r="Y349" s="224"/>
      <c r="Z349" s="225"/>
      <c r="AA349" s="150"/>
      <c r="AB349" s="223" t="str">
        <f>INDEX(Data!$AH$3:$AH$502, MATCH(B349, Data!$AB$3:$AB$502, 0))</f>
        <v/>
      </c>
      <c r="AC349" s="224"/>
      <c r="AD349" s="224"/>
      <c r="AE349" s="224"/>
      <c r="AF349" s="225"/>
      <c r="AG349" s="3"/>
    </row>
    <row r="350" spans="1:33" s="5" customFormat="1" ht="15" customHeight="1" x14ac:dyDescent="0.25">
      <c r="A350" s="3"/>
      <c r="B350" s="139">
        <v>341</v>
      </c>
      <c r="C350" s="135"/>
      <c r="D350" s="151"/>
      <c r="E350" s="152"/>
      <c r="F350" s="153"/>
      <c r="G350" s="154"/>
      <c r="H350" s="155"/>
      <c r="I350" s="154"/>
      <c r="J350" s="155"/>
      <c r="K350" s="154"/>
      <c r="L350" s="155"/>
      <c r="M350" s="156"/>
      <c r="N350" s="150"/>
      <c r="O350" s="136" t="str">
        <f t="shared" si="15"/>
        <v/>
      </c>
      <c r="P350" s="150"/>
      <c r="Q350" s="223" t="str">
        <f t="shared" si="16"/>
        <v/>
      </c>
      <c r="R350" s="224"/>
      <c r="S350" s="224"/>
      <c r="T350" s="224" t="str">
        <f t="shared" si="17"/>
        <v/>
      </c>
      <c r="U350" s="224"/>
      <c r="V350" s="225"/>
      <c r="W350" s="150"/>
      <c r="X350" s="223" t="str">
        <f>INDEX(Data!$AF$3:$AF$502, MATCH(B350, Data!$A$3:$A$502, 0))</f>
        <v/>
      </c>
      <c r="Y350" s="224"/>
      <c r="Z350" s="225"/>
      <c r="AA350" s="150"/>
      <c r="AB350" s="223" t="str">
        <f>INDEX(Data!$AH$3:$AH$502, MATCH(B350, Data!$AB$3:$AB$502, 0))</f>
        <v/>
      </c>
      <c r="AC350" s="224"/>
      <c r="AD350" s="224"/>
      <c r="AE350" s="224"/>
      <c r="AF350" s="225"/>
      <c r="AG350" s="3"/>
    </row>
    <row r="351" spans="1:33" s="5" customFormat="1" ht="15" customHeight="1" x14ac:dyDescent="0.25">
      <c r="A351" s="3"/>
      <c r="B351" s="139">
        <v>342</v>
      </c>
      <c r="C351" s="135"/>
      <c r="D351" s="151"/>
      <c r="E351" s="152"/>
      <c r="F351" s="153"/>
      <c r="G351" s="154"/>
      <c r="H351" s="155"/>
      <c r="I351" s="154"/>
      <c r="J351" s="155"/>
      <c r="K351" s="154"/>
      <c r="L351" s="155"/>
      <c r="M351" s="156"/>
      <c r="N351" s="150"/>
      <c r="O351" s="136" t="str">
        <f t="shared" si="15"/>
        <v/>
      </c>
      <c r="P351" s="150"/>
      <c r="Q351" s="223" t="str">
        <f t="shared" si="16"/>
        <v/>
      </c>
      <c r="R351" s="224"/>
      <c r="S351" s="224"/>
      <c r="T351" s="224" t="str">
        <f t="shared" si="17"/>
        <v/>
      </c>
      <c r="U351" s="224"/>
      <c r="V351" s="225"/>
      <c r="W351" s="150"/>
      <c r="X351" s="223" t="str">
        <f>INDEX(Data!$AF$3:$AF$502, MATCH(B351, Data!$A$3:$A$502, 0))</f>
        <v/>
      </c>
      <c r="Y351" s="224"/>
      <c r="Z351" s="225"/>
      <c r="AA351" s="150"/>
      <c r="AB351" s="223" t="str">
        <f>INDEX(Data!$AH$3:$AH$502, MATCH(B351, Data!$AB$3:$AB$502, 0))</f>
        <v/>
      </c>
      <c r="AC351" s="224"/>
      <c r="AD351" s="224"/>
      <c r="AE351" s="224"/>
      <c r="AF351" s="225"/>
      <c r="AG351" s="3"/>
    </row>
    <row r="352" spans="1:33" s="5" customFormat="1" ht="15" customHeight="1" x14ac:dyDescent="0.25">
      <c r="A352" s="3"/>
      <c r="B352" s="139">
        <v>343</v>
      </c>
      <c r="C352" s="135"/>
      <c r="D352" s="151"/>
      <c r="E352" s="152"/>
      <c r="F352" s="153"/>
      <c r="G352" s="154"/>
      <c r="H352" s="155"/>
      <c r="I352" s="154"/>
      <c r="J352" s="155"/>
      <c r="K352" s="154"/>
      <c r="L352" s="155"/>
      <c r="M352" s="156"/>
      <c r="N352" s="150"/>
      <c r="O352" s="136" t="str">
        <f t="shared" si="15"/>
        <v/>
      </c>
      <c r="P352" s="150"/>
      <c r="Q352" s="223" t="str">
        <f t="shared" si="16"/>
        <v/>
      </c>
      <c r="R352" s="224"/>
      <c r="S352" s="224"/>
      <c r="T352" s="224" t="str">
        <f t="shared" si="17"/>
        <v/>
      </c>
      <c r="U352" s="224"/>
      <c r="V352" s="225"/>
      <c r="W352" s="150"/>
      <c r="X352" s="223" t="str">
        <f>INDEX(Data!$AF$3:$AF$502, MATCH(B352, Data!$A$3:$A$502, 0))</f>
        <v/>
      </c>
      <c r="Y352" s="224"/>
      <c r="Z352" s="225"/>
      <c r="AA352" s="150"/>
      <c r="AB352" s="223" t="str">
        <f>INDEX(Data!$AH$3:$AH$502, MATCH(B352, Data!$AB$3:$AB$502, 0))</f>
        <v/>
      </c>
      <c r="AC352" s="224"/>
      <c r="AD352" s="224"/>
      <c r="AE352" s="224"/>
      <c r="AF352" s="225"/>
      <c r="AG352" s="3"/>
    </row>
    <row r="353" spans="1:33" s="5" customFormat="1" ht="15" customHeight="1" x14ac:dyDescent="0.25">
      <c r="A353" s="3"/>
      <c r="B353" s="139">
        <v>344</v>
      </c>
      <c r="C353" s="135"/>
      <c r="D353" s="151"/>
      <c r="E353" s="152"/>
      <c r="F353" s="153"/>
      <c r="G353" s="154"/>
      <c r="H353" s="155"/>
      <c r="I353" s="154"/>
      <c r="J353" s="155"/>
      <c r="K353" s="154"/>
      <c r="L353" s="155"/>
      <c r="M353" s="156"/>
      <c r="N353" s="150"/>
      <c r="O353" s="136" t="str">
        <f t="shared" si="15"/>
        <v/>
      </c>
      <c r="P353" s="150"/>
      <c r="Q353" s="223" t="str">
        <f t="shared" si="16"/>
        <v/>
      </c>
      <c r="R353" s="224"/>
      <c r="S353" s="224"/>
      <c r="T353" s="224" t="str">
        <f t="shared" si="17"/>
        <v/>
      </c>
      <c r="U353" s="224"/>
      <c r="V353" s="225"/>
      <c r="W353" s="150"/>
      <c r="X353" s="223" t="str">
        <f>INDEX(Data!$AF$3:$AF$502, MATCH(B353, Data!$A$3:$A$502, 0))</f>
        <v/>
      </c>
      <c r="Y353" s="224"/>
      <c r="Z353" s="225"/>
      <c r="AA353" s="150"/>
      <c r="AB353" s="223" t="str">
        <f>INDEX(Data!$AH$3:$AH$502, MATCH(B353, Data!$AB$3:$AB$502, 0))</f>
        <v/>
      </c>
      <c r="AC353" s="224"/>
      <c r="AD353" s="224"/>
      <c r="AE353" s="224"/>
      <c r="AF353" s="225"/>
      <c r="AG353" s="3"/>
    </row>
    <row r="354" spans="1:33" s="5" customFormat="1" ht="15" customHeight="1" x14ac:dyDescent="0.25">
      <c r="A354" s="3"/>
      <c r="B354" s="139">
        <v>345</v>
      </c>
      <c r="C354" s="135"/>
      <c r="D354" s="151"/>
      <c r="E354" s="152"/>
      <c r="F354" s="153"/>
      <c r="G354" s="154"/>
      <c r="H354" s="155"/>
      <c r="I354" s="154"/>
      <c r="J354" s="155"/>
      <c r="K354" s="154"/>
      <c r="L354" s="155"/>
      <c r="M354" s="156"/>
      <c r="N354" s="150"/>
      <c r="O354" s="136" t="str">
        <f t="shared" si="15"/>
        <v/>
      </c>
      <c r="P354" s="150"/>
      <c r="Q354" s="223" t="str">
        <f t="shared" si="16"/>
        <v/>
      </c>
      <c r="R354" s="224"/>
      <c r="S354" s="224"/>
      <c r="T354" s="224" t="str">
        <f t="shared" si="17"/>
        <v/>
      </c>
      <c r="U354" s="224"/>
      <c r="V354" s="225"/>
      <c r="W354" s="150"/>
      <c r="X354" s="223" t="str">
        <f>INDEX(Data!$AF$3:$AF$502, MATCH(B354, Data!$A$3:$A$502, 0))</f>
        <v/>
      </c>
      <c r="Y354" s="224"/>
      <c r="Z354" s="225"/>
      <c r="AA354" s="150"/>
      <c r="AB354" s="223" t="str">
        <f>INDEX(Data!$AH$3:$AH$502, MATCH(B354, Data!$AB$3:$AB$502, 0))</f>
        <v/>
      </c>
      <c r="AC354" s="224"/>
      <c r="AD354" s="224"/>
      <c r="AE354" s="224"/>
      <c r="AF354" s="225"/>
      <c r="AG354" s="3"/>
    </row>
    <row r="355" spans="1:33" s="5" customFormat="1" ht="15" customHeight="1" x14ac:dyDescent="0.25">
      <c r="A355" s="3"/>
      <c r="B355" s="139">
        <v>346</v>
      </c>
      <c r="C355" s="135"/>
      <c r="D355" s="151"/>
      <c r="E355" s="152"/>
      <c r="F355" s="153"/>
      <c r="G355" s="154"/>
      <c r="H355" s="155"/>
      <c r="I355" s="154"/>
      <c r="J355" s="155"/>
      <c r="K355" s="154"/>
      <c r="L355" s="155"/>
      <c r="M355" s="156"/>
      <c r="N355" s="150"/>
      <c r="O355" s="136" t="str">
        <f t="shared" si="15"/>
        <v/>
      </c>
      <c r="P355" s="150"/>
      <c r="Q355" s="223" t="str">
        <f t="shared" si="16"/>
        <v/>
      </c>
      <c r="R355" s="224"/>
      <c r="S355" s="224"/>
      <c r="T355" s="224" t="str">
        <f t="shared" si="17"/>
        <v/>
      </c>
      <c r="U355" s="224"/>
      <c r="V355" s="225"/>
      <c r="W355" s="150"/>
      <c r="X355" s="223" t="str">
        <f>INDEX(Data!$AF$3:$AF$502, MATCH(B355, Data!$A$3:$A$502, 0))</f>
        <v/>
      </c>
      <c r="Y355" s="224"/>
      <c r="Z355" s="225"/>
      <c r="AA355" s="150"/>
      <c r="AB355" s="223" t="str">
        <f>INDEX(Data!$AH$3:$AH$502, MATCH(B355, Data!$AB$3:$AB$502, 0))</f>
        <v/>
      </c>
      <c r="AC355" s="224"/>
      <c r="AD355" s="224"/>
      <c r="AE355" s="224"/>
      <c r="AF355" s="225"/>
      <c r="AG355" s="3"/>
    </row>
    <row r="356" spans="1:33" s="5" customFormat="1" ht="15" customHeight="1" x14ac:dyDescent="0.25">
      <c r="A356" s="3"/>
      <c r="B356" s="139">
        <v>347</v>
      </c>
      <c r="C356" s="135"/>
      <c r="D356" s="151"/>
      <c r="E356" s="152"/>
      <c r="F356" s="153"/>
      <c r="G356" s="154"/>
      <c r="H356" s="155"/>
      <c r="I356" s="154"/>
      <c r="J356" s="155"/>
      <c r="K356" s="154"/>
      <c r="L356" s="155"/>
      <c r="M356" s="156"/>
      <c r="N356" s="150"/>
      <c r="O356" s="136" t="str">
        <f t="shared" si="15"/>
        <v/>
      </c>
      <c r="P356" s="150"/>
      <c r="Q356" s="223" t="str">
        <f t="shared" si="16"/>
        <v/>
      </c>
      <c r="R356" s="224"/>
      <c r="S356" s="224"/>
      <c r="T356" s="224" t="str">
        <f t="shared" si="17"/>
        <v/>
      </c>
      <c r="U356" s="224"/>
      <c r="V356" s="225"/>
      <c r="W356" s="150"/>
      <c r="X356" s="223" t="str">
        <f>INDEX(Data!$AF$3:$AF$502, MATCH(B356, Data!$A$3:$A$502, 0))</f>
        <v/>
      </c>
      <c r="Y356" s="224"/>
      <c r="Z356" s="225"/>
      <c r="AA356" s="150"/>
      <c r="AB356" s="223" t="str">
        <f>INDEX(Data!$AH$3:$AH$502, MATCH(B356, Data!$AB$3:$AB$502, 0))</f>
        <v/>
      </c>
      <c r="AC356" s="224"/>
      <c r="AD356" s="224"/>
      <c r="AE356" s="224"/>
      <c r="AF356" s="225"/>
      <c r="AG356" s="3"/>
    </row>
    <row r="357" spans="1:33" s="5" customFormat="1" ht="15" customHeight="1" x14ac:dyDescent="0.25">
      <c r="A357" s="3"/>
      <c r="B357" s="139">
        <v>348</v>
      </c>
      <c r="C357" s="135"/>
      <c r="D357" s="151"/>
      <c r="E357" s="152"/>
      <c r="F357" s="153"/>
      <c r="G357" s="154"/>
      <c r="H357" s="155"/>
      <c r="I357" s="154"/>
      <c r="J357" s="155"/>
      <c r="K357" s="154"/>
      <c r="L357" s="155"/>
      <c r="M357" s="156"/>
      <c r="N357" s="150"/>
      <c r="O357" s="136" t="str">
        <f t="shared" si="15"/>
        <v/>
      </c>
      <c r="P357" s="150"/>
      <c r="Q357" s="223" t="str">
        <f t="shared" si="16"/>
        <v/>
      </c>
      <c r="R357" s="224"/>
      <c r="S357" s="224"/>
      <c r="T357" s="224" t="str">
        <f t="shared" si="17"/>
        <v/>
      </c>
      <c r="U357" s="224"/>
      <c r="V357" s="225"/>
      <c r="W357" s="150"/>
      <c r="X357" s="223" t="str">
        <f>INDEX(Data!$AF$3:$AF$502, MATCH(B357, Data!$A$3:$A$502, 0))</f>
        <v/>
      </c>
      <c r="Y357" s="224"/>
      <c r="Z357" s="225"/>
      <c r="AA357" s="150"/>
      <c r="AB357" s="223" t="str">
        <f>INDEX(Data!$AH$3:$AH$502, MATCH(B357, Data!$AB$3:$AB$502, 0))</f>
        <v/>
      </c>
      <c r="AC357" s="224"/>
      <c r="AD357" s="224"/>
      <c r="AE357" s="224"/>
      <c r="AF357" s="225"/>
      <c r="AG357" s="3"/>
    </row>
    <row r="358" spans="1:33" s="5" customFormat="1" ht="15" customHeight="1" x14ac:dyDescent="0.25">
      <c r="A358" s="3"/>
      <c r="B358" s="139">
        <v>349</v>
      </c>
      <c r="C358" s="135"/>
      <c r="D358" s="151"/>
      <c r="E358" s="152"/>
      <c r="F358" s="153"/>
      <c r="G358" s="154"/>
      <c r="H358" s="155"/>
      <c r="I358" s="154"/>
      <c r="J358" s="155"/>
      <c r="K358" s="154"/>
      <c r="L358" s="155"/>
      <c r="M358" s="156"/>
      <c r="N358" s="150"/>
      <c r="O358" s="136" t="str">
        <f t="shared" si="15"/>
        <v/>
      </c>
      <c r="P358" s="150"/>
      <c r="Q358" s="223" t="str">
        <f t="shared" si="16"/>
        <v/>
      </c>
      <c r="R358" s="224"/>
      <c r="S358" s="224"/>
      <c r="T358" s="224" t="str">
        <f t="shared" si="17"/>
        <v/>
      </c>
      <c r="U358" s="224"/>
      <c r="V358" s="225"/>
      <c r="W358" s="150"/>
      <c r="X358" s="223" t="str">
        <f>INDEX(Data!$AF$3:$AF$502, MATCH(B358, Data!$A$3:$A$502, 0))</f>
        <v/>
      </c>
      <c r="Y358" s="224"/>
      <c r="Z358" s="225"/>
      <c r="AA358" s="150"/>
      <c r="AB358" s="223" t="str">
        <f>INDEX(Data!$AH$3:$AH$502, MATCH(B358, Data!$AB$3:$AB$502, 0))</f>
        <v/>
      </c>
      <c r="AC358" s="224"/>
      <c r="AD358" s="224"/>
      <c r="AE358" s="224"/>
      <c r="AF358" s="225"/>
      <c r="AG358" s="3"/>
    </row>
    <row r="359" spans="1:33" s="5" customFormat="1" ht="15" customHeight="1" x14ac:dyDescent="0.25">
      <c r="A359" s="3"/>
      <c r="B359" s="139">
        <v>350</v>
      </c>
      <c r="C359" s="135"/>
      <c r="D359" s="151"/>
      <c r="E359" s="152"/>
      <c r="F359" s="153"/>
      <c r="G359" s="154"/>
      <c r="H359" s="155"/>
      <c r="I359" s="154"/>
      <c r="J359" s="155"/>
      <c r="K359" s="154"/>
      <c r="L359" s="155"/>
      <c r="M359" s="156"/>
      <c r="N359" s="150"/>
      <c r="O359" s="136" t="str">
        <f t="shared" si="15"/>
        <v/>
      </c>
      <c r="P359" s="150"/>
      <c r="Q359" s="223" t="str">
        <f t="shared" si="16"/>
        <v/>
      </c>
      <c r="R359" s="224"/>
      <c r="S359" s="224"/>
      <c r="T359" s="224" t="str">
        <f t="shared" si="17"/>
        <v/>
      </c>
      <c r="U359" s="224"/>
      <c r="V359" s="225"/>
      <c r="W359" s="150"/>
      <c r="X359" s="223" t="str">
        <f>INDEX(Data!$AF$3:$AF$502, MATCH(B359, Data!$A$3:$A$502, 0))</f>
        <v/>
      </c>
      <c r="Y359" s="224"/>
      <c r="Z359" s="225"/>
      <c r="AA359" s="150"/>
      <c r="AB359" s="223" t="str">
        <f>INDEX(Data!$AH$3:$AH$502, MATCH(B359, Data!$AB$3:$AB$502, 0))</f>
        <v/>
      </c>
      <c r="AC359" s="224"/>
      <c r="AD359" s="224"/>
      <c r="AE359" s="224"/>
      <c r="AF359" s="225"/>
      <c r="AG359" s="3"/>
    </row>
    <row r="360" spans="1:33" s="5" customFormat="1" ht="15" customHeight="1" x14ac:dyDescent="0.25">
      <c r="A360" s="3"/>
      <c r="B360" s="139">
        <v>351</v>
      </c>
      <c r="C360" s="135"/>
      <c r="D360" s="151"/>
      <c r="E360" s="152"/>
      <c r="F360" s="153"/>
      <c r="G360" s="154"/>
      <c r="H360" s="155"/>
      <c r="I360" s="154"/>
      <c r="J360" s="155"/>
      <c r="K360" s="154"/>
      <c r="L360" s="155"/>
      <c r="M360" s="156"/>
      <c r="N360" s="150"/>
      <c r="O360" s="136" t="str">
        <f t="shared" si="15"/>
        <v/>
      </c>
      <c r="P360" s="150"/>
      <c r="Q360" s="223" t="str">
        <f t="shared" si="16"/>
        <v/>
      </c>
      <c r="R360" s="224"/>
      <c r="S360" s="224"/>
      <c r="T360" s="224" t="str">
        <f t="shared" si="17"/>
        <v/>
      </c>
      <c r="U360" s="224"/>
      <c r="V360" s="225"/>
      <c r="W360" s="150"/>
      <c r="X360" s="223" t="str">
        <f>INDEX(Data!$AF$3:$AF$502, MATCH(B360, Data!$A$3:$A$502, 0))</f>
        <v/>
      </c>
      <c r="Y360" s="224"/>
      <c r="Z360" s="225"/>
      <c r="AA360" s="150"/>
      <c r="AB360" s="223" t="str">
        <f>INDEX(Data!$AH$3:$AH$502, MATCH(B360, Data!$AB$3:$AB$502, 0))</f>
        <v/>
      </c>
      <c r="AC360" s="224"/>
      <c r="AD360" s="224"/>
      <c r="AE360" s="224"/>
      <c r="AF360" s="225"/>
      <c r="AG360" s="3"/>
    </row>
    <row r="361" spans="1:33" s="5" customFormat="1" ht="15" customHeight="1" x14ac:dyDescent="0.25">
      <c r="A361" s="3"/>
      <c r="B361" s="139">
        <v>352</v>
      </c>
      <c r="C361" s="135"/>
      <c r="D361" s="151"/>
      <c r="E361" s="152"/>
      <c r="F361" s="153"/>
      <c r="G361" s="154"/>
      <c r="H361" s="155"/>
      <c r="I361" s="154"/>
      <c r="J361" s="155"/>
      <c r="K361" s="154"/>
      <c r="L361" s="155"/>
      <c r="M361" s="156"/>
      <c r="N361" s="150"/>
      <c r="O361" s="136" t="str">
        <f t="shared" si="15"/>
        <v/>
      </c>
      <c r="P361" s="150"/>
      <c r="Q361" s="223" t="str">
        <f t="shared" si="16"/>
        <v/>
      </c>
      <c r="R361" s="224"/>
      <c r="S361" s="224"/>
      <c r="T361" s="224" t="str">
        <f t="shared" si="17"/>
        <v/>
      </c>
      <c r="U361" s="224"/>
      <c r="V361" s="225"/>
      <c r="W361" s="150"/>
      <c r="X361" s="223" t="str">
        <f>INDEX(Data!$AF$3:$AF$502, MATCH(B361, Data!$A$3:$A$502, 0))</f>
        <v/>
      </c>
      <c r="Y361" s="224"/>
      <c r="Z361" s="225"/>
      <c r="AA361" s="150"/>
      <c r="AB361" s="223" t="str">
        <f>INDEX(Data!$AH$3:$AH$502, MATCH(B361, Data!$AB$3:$AB$502, 0))</f>
        <v/>
      </c>
      <c r="AC361" s="224"/>
      <c r="AD361" s="224"/>
      <c r="AE361" s="224"/>
      <c r="AF361" s="225"/>
      <c r="AG361" s="3"/>
    </row>
    <row r="362" spans="1:33" s="5" customFormat="1" ht="15" customHeight="1" x14ac:dyDescent="0.25">
      <c r="A362" s="3"/>
      <c r="B362" s="139">
        <v>353</v>
      </c>
      <c r="C362" s="135"/>
      <c r="D362" s="151"/>
      <c r="E362" s="152"/>
      <c r="F362" s="153"/>
      <c r="G362" s="154"/>
      <c r="H362" s="155"/>
      <c r="I362" s="154"/>
      <c r="J362" s="155"/>
      <c r="K362" s="154"/>
      <c r="L362" s="155"/>
      <c r="M362" s="156"/>
      <c r="N362" s="150"/>
      <c r="O362" s="136" t="str">
        <f t="shared" si="15"/>
        <v/>
      </c>
      <c r="P362" s="150"/>
      <c r="Q362" s="223" t="str">
        <f t="shared" si="16"/>
        <v/>
      </c>
      <c r="R362" s="224"/>
      <c r="S362" s="224"/>
      <c r="T362" s="224" t="str">
        <f t="shared" si="17"/>
        <v/>
      </c>
      <c r="U362" s="224"/>
      <c r="V362" s="225"/>
      <c r="W362" s="150"/>
      <c r="X362" s="223" t="str">
        <f>INDEX(Data!$AF$3:$AF$502, MATCH(B362, Data!$A$3:$A$502, 0))</f>
        <v/>
      </c>
      <c r="Y362" s="224"/>
      <c r="Z362" s="225"/>
      <c r="AA362" s="150"/>
      <c r="AB362" s="223" t="str">
        <f>INDEX(Data!$AH$3:$AH$502, MATCH(B362, Data!$AB$3:$AB$502, 0))</f>
        <v/>
      </c>
      <c r="AC362" s="224"/>
      <c r="AD362" s="224"/>
      <c r="AE362" s="224"/>
      <c r="AF362" s="225"/>
      <c r="AG362" s="3"/>
    </row>
    <row r="363" spans="1:33" s="5" customFormat="1" ht="15" customHeight="1" x14ac:dyDescent="0.25">
      <c r="A363" s="3"/>
      <c r="B363" s="139">
        <v>354</v>
      </c>
      <c r="C363" s="135"/>
      <c r="D363" s="151"/>
      <c r="E363" s="152"/>
      <c r="F363" s="153"/>
      <c r="G363" s="154"/>
      <c r="H363" s="155"/>
      <c r="I363" s="154"/>
      <c r="J363" s="155"/>
      <c r="K363" s="154"/>
      <c r="L363" s="155"/>
      <c r="M363" s="156"/>
      <c r="N363" s="150"/>
      <c r="O363" s="136" t="str">
        <f t="shared" si="15"/>
        <v/>
      </c>
      <c r="P363" s="150"/>
      <c r="Q363" s="223" t="str">
        <f t="shared" si="16"/>
        <v/>
      </c>
      <c r="R363" s="224"/>
      <c r="S363" s="224"/>
      <c r="T363" s="224" t="str">
        <f t="shared" si="17"/>
        <v/>
      </c>
      <c r="U363" s="224"/>
      <c r="V363" s="225"/>
      <c r="W363" s="150"/>
      <c r="X363" s="223" t="str">
        <f>INDEX(Data!$AF$3:$AF$502, MATCH(B363, Data!$A$3:$A$502, 0))</f>
        <v/>
      </c>
      <c r="Y363" s="224"/>
      <c r="Z363" s="225"/>
      <c r="AA363" s="150"/>
      <c r="AB363" s="223" t="str">
        <f>INDEX(Data!$AH$3:$AH$502, MATCH(B363, Data!$AB$3:$AB$502, 0))</f>
        <v/>
      </c>
      <c r="AC363" s="224"/>
      <c r="AD363" s="224"/>
      <c r="AE363" s="224"/>
      <c r="AF363" s="225"/>
      <c r="AG363" s="3"/>
    </row>
    <row r="364" spans="1:33" s="5" customFormat="1" ht="15" customHeight="1" x14ac:dyDescent="0.25">
      <c r="A364" s="3"/>
      <c r="B364" s="139">
        <v>355</v>
      </c>
      <c r="C364" s="135"/>
      <c r="D364" s="151"/>
      <c r="E364" s="152"/>
      <c r="F364" s="153"/>
      <c r="G364" s="154"/>
      <c r="H364" s="155"/>
      <c r="I364" s="154"/>
      <c r="J364" s="155"/>
      <c r="K364" s="154"/>
      <c r="L364" s="155"/>
      <c r="M364" s="156"/>
      <c r="N364" s="150"/>
      <c r="O364" s="136" t="str">
        <f t="shared" si="15"/>
        <v/>
      </c>
      <c r="P364" s="150"/>
      <c r="Q364" s="223" t="str">
        <f t="shared" si="16"/>
        <v/>
      </c>
      <c r="R364" s="224"/>
      <c r="S364" s="224"/>
      <c r="T364" s="224" t="str">
        <f t="shared" si="17"/>
        <v/>
      </c>
      <c r="U364" s="224"/>
      <c r="V364" s="225"/>
      <c r="W364" s="150"/>
      <c r="X364" s="223" t="str">
        <f>INDEX(Data!$AF$3:$AF$502, MATCH(B364, Data!$A$3:$A$502, 0))</f>
        <v/>
      </c>
      <c r="Y364" s="224"/>
      <c r="Z364" s="225"/>
      <c r="AA364" s="150"/>
      <c r="AB364" s="223" t="str">
        <f>INDEX(Data!$AH$3:$AH$502, MATCH(B364, Data!$AB$3:$AB$502, 0))</f>
        <v/>
      </c>
      <c r="AC364" s="224"/>
      <c r="AD364" s="224"/>
      <c r="AE364" s="224"/>
      <c r="AF364" s="225"/>
      <c r="AG364" s="3"/>
    </row>
    <row r="365" spans="1:33" s="5" customFormat="1" ht="15" customHeight="1" x14ac:dyDescent="0.25">
      <c r="A365" s="3"/>
      <c r="B365" s="139">
        <v>356</v>
      </c>
      <c r="C365" s="135"/>
      <c r="D365" s="151"/>
      <c r="E365" s="152"/>
      <c r="F365" s="153"/>
      <c r="G365" s="154"/>
      <c r="H365" s="155"/>
      <c r="I365" s="154"/>
      <c r="J365" s="155"/>
      <c r="K365" s="154"/>
      <c r="L365" s="155"/>
      <c r="M365" s="156"/>
      <c r="N365" s="150"/>
      <c r="O365" s="136" t="str">
        <f t="shared" si="15"/>
        <v/>
      </c>
      <c r="P365" s="150"/>
      <c r="Q365" s="223" t="str">
        <f t="shared" si="16"/>
        <v/>
      </c>
      <c r="R365" s="224"/>
      <c r="S365" s="224"/>
      <c r="T365" s="224" t="str">
        <f t="shared" si="17"/>
        <v/>
      </c>
      <c r="U365" s="224"/>
      <c r="V365" s="225"/>
      <c r="W365" s="150"/>
      <c r="X365" s="223" t="str">
        <f>INDEX(Data!$AF$3:$AF$502, MATCH(B365, Data!$A$3:$A$502, 0))</f>
        <v/>
      </c>
      <c r="Y365" s="224"/>
      <c r="Z365" s="225"/>
      <c r="AA365" s="150"/>
      <c r="AB365" s="223" t="str">
        <f>INDEX(Data!$AH$3:$AH$502, MATCH(B365, Data!$AB$3:$AB$502, 0))</f>
        <v/>
      </c>
      <c r="AC365" s="224"/>
      <c r="AD365" s="224"/>
      <c r="AE365" s="224"/>
      <c r="AF365" s="225"/>
      <c r="AG365" s="3"/>
    </row>
    <row r="366" spans="1:33" s="5" customFormat="1" ht="15" customHeight="1" x14ac:dyDescent="0.25">
      <c r="A366" s="3"/>
      <c r="B366" s="139">
        <v>357</v>
      </c>
      <c r="C366" s="135"/>
      <c r="D366" s="151"/>
      <c r="E366" s="152"/>
      <c r="F366" s="153"/>
      <c r="G366" s="154"/>
      <c r="H366" s="155"/>
      <c r="I366" s="154"/>
      <c r="J366" s="155"/>
      <c r="K366" s="154"/>
      <c r="L366" s="155"/>
      <c r="M366" s="156"/>
      <c r="N366" s="150"/>
      <c r="O366" s="136" t="str">
        <f t="shared" si="15"/>
        <v/>
      </c>
      <c r="P366" s="150"/>
      <c r="Q366" s="223" t="str">
        <f t="shared" si="16"/>
        <v/>
      </c>
      <c r="R366" s="224"/>
      <c r="S366" s="224"/>
      <c r="T366" s="224" t="str">
        <f t="shared" si="17"/>
        <v/>
      </c>
      <c r="U366" s="224"/>
      <c r="V366" s="225"/>
      <c r="W366" s="150"/>
      <c r="X366" s="223" t="str">
        <f>INDEX(Data!$AF$3:$AF$502, MATCH(B366, Data!$A$3:$A$502, 0))</f>
        <v/>
      </c>
      <c r="Y366" s="224"/>
      <c r="Z366" s="225"/>
      <c r="AA366" s="150"/>
      <c r="AB366" s="223" t="str">
        <f>INDEX(Data!$AH$3:$AH$502, MATCH(B366, Data!$AB$3:$AB$502, 0))</f>
        <v/>
      </c>
      <c r="AC366" s="224"/>
      <c r="AD366" s="224"/>
      <c r="AE366" s="224"/>
      <c r="AF366" s="225"/>
      <c r="AG366" s="3"/>
    </row>
    <row r="367" spans="1:33" s="5" customFormat="1" ht="15" customHeight="1" x14ac:dyDescent="0.25">
      <c r="A367" s="3"/>
      <c r="B367" s="139">
        <v>358</v>
      </c>
      <c r="C367" s="135"/>
      <c r="D367" s="151"/>
      <c r="E367" s="152"/>
      <c r="F367" s="153"/>
      <c r="G367" s="154"/>
      <c r="H367" s="155"/>
      <c r="I367" s="154"/>
      <c r="J367" s="155"/>
      <c r="K367" s="154"/>
      <c r="L367" s="155"/>
      <c r="M367" s="156"/>
      <c r="N367" s="150"/>
      <c r="O367" s="136" t="str">
        <f t="shared" si="15"/>
        <v/>
      </c>
      <c r="P367" s="150"/>
      <c r="Q367" s="223" t="str">
        <f t="shared" si="16"/>
        <v/>
      </c>
      <c r="R367" s="224"/>
      <c r="S367" s="224"/>
      <c r="T367" s="224" t="str">
        <f t="shared" si="17"/>
        <v/>
      </c>
      <c r="U367" s="224"/>
      <c r="V367" s="225"/>
      <c r="W367" s="150"/>
      <c r="X367" s="223" t="str">
        <f>INDEX(Data!$AF$3:$AF$502, MATCH(B367, Data!$A$3:$A$502, 0))</f>
        <v/>
      </c>
      <c r="Y367" s="224"/>
      <c r="Z367" s="225"/>
      <c r="AA367" s="150"/>
      <c r="AB367" s="223" t="str">
        <f>INDEX(Data!$AH$3:$AH$502, MATCH(B367, Data!$AB$3:$AB$502, 0))</f>
        <v/>
      </c>
      <c r="AC367" s="224"/>
      <c r="AD367" s="224"/>
      <c r="AE367" s="224"/>
      <c r="AF367" s="225"/>
      <c r="AG367" s="3"/>
    </row>
    <row r="368" spans="1:33" s="5" customFormat="1" ht="15" customHeight="1" x14ac:dyDescent="0.25">
      <c r="A368" s="3"/>
      <c r="B368" s="139">
        <v>359</v>
      </c>
      <c r="C368" s="135"/>
      <c r="D368" s="151"/>
      <c r="E368" s="152"/>
      <c r="F368" s="153"/>
      <c r="G368" s="154"/>
      <c r="H368" s="155"/>
      <c r="I368" s="154"/>
      <c r="J368" s="155"/>
      <c r="K368" s="154"/>
      <c r="L368" s="155"/>
      <c r="M368" s="156"/>
      <c r="N368" s="150"/>
      <c r="O368" s="136" t="str">
        <f t="shared" si="15"/>
        <v/>
      </c>
      <c r="P368" s="150"/>
      <c r="Q368" s="223" t="str">
        <f t="shared" si="16"/>
        <v/>
      </c>
      <c r="R368" s="224"/>
      <c r="S368" s="224"/>
      <c r="T368" s="224" t="str">
        <f t="shared" si="17"/>
        <v/>
      </c>
      <c r="U368" s="224"/>
      <c r="V368" s="225"/>
      <c r="W368" s="150"/>
      <c r="X368" s="223" t="str">
        <f>INDEX(Data!$AF$3:$AF$502, MATCH(B368, Data!$A$3:$A$502, 0))</f>
        <v/>
      </c>
      <c r="Y368" s="224"/>
      <c r="Z368" s="225"/>
      <c r="AA368" s="150"/>
      <c r="AB368" s="223" t="str">
        <f>INDEX(Data!$AH$3:$AH$502, MATCH(B368, Data!$AB$3:$AB$502, 0))</f>
        <v/>
      </c>
      <c r="AC368" s="224"/>
      <c r="AD368" s="224"/>
      <c r="AE368" s="224"/>
      <c r="AF368" s="225"/>
      <c r="AG368" s="3"/>
    </row>
    <row r="369" spans="1:33" s="5" customFormat="1" ht="15" customHeight="1" x14ac:dyDescent="0.25">
      <c r="A369" s="3"/>
      <c r="B369" s="139">
        <v>360</v>
      </c>
      <c r="C369" s="135"/>
      <c r="D369" s="151"/>
      <c r="E369" s="152"/>
      <c r="F369" s="153"/>
      <c r="G369" s="154"/>
      <c r="H369" s="155"/>
      <c r="I369" s="154"/>
      <c r="J369" s="155"/>
      <c r="K369" s="154"/>
      <c r="L369" s="155"/>
      <c r="M369" s="156"/>
      <c r="N369" s="150"/>
      <c r="O369" s="136" t="str">
        <f t="shared" si="15"/>
        <v/>
      </c>
      <c r="P369" s="150"/>
      <c r="Q369" s="223" t="str">
        <f t="shared" si="16"/>
        <v/>
      </c>
      <c r="R369" s="224"/>
      <c r="S369" s="224"/>
      <c r="T369" s="224" t="str">
        <f t="shared" si="17"/>
        <v/>
      </c>
      <c r="U369" s="224"/>
      <c r="V369" s="225"/>
      <c r="W369" s="150"/>
      <c r="X369" s="223" t="str">
        <f>INDEX(Data!$AF$3:$AF$502, MATCH(B369, Data!$A$3:$A$502, 0))</f>
        <v/>
      </c>
      <c r="Y369" s="224"/>
      <c r="Z369" s="225"/>
      <c r="AA369" s="150"/>
      <c r="AB369" s="223" t="str">
        <f>INDEX(Data!$AH$3:$AH$502, MATCH(B369, Data!$AB$3:$AB$502, 0))</f>
        <v/>
      </c>
      <c r="AC369" s="224"/>
      <c r="AD369" s="224"/>
      <c r="AE369" s="224"/>
      <c r="AF369" s="225"/>
      <c r="AG369" s="3"/>
    </row>
    <row r="370" spans="1:33" s="5" customFormat="1" ht="15" customHeight="1" x14ac:dyDescent="0.25">
      <c r="A370" s="3"/>
      <c r="B370" s="139">
        <v>361</v>
      </c>
      <c r="C370" s="135"/>
      <c r="D370" s="151"/>
      <c r="E370" s="152"/>
      <c r="F370" s="153"/>
      <c r="G370" s="154"/>
      <c r="H370" s="155"/>
      <c r="I370" s="154"/>
      <c r="J370" s="155"/>
      <c r="K370" s="154"/>
      <c r="L370" s="155"/>
      <c r="M370" s="156"/>
      <c r="N370" s="150"/>
      <c r="O370" s="136" t="str">
        <f t="shared" si="15"/>
        <v/>
      </c>
      <c r="P370" s="150"/>
      <c r="Q370" s="223" t="str">
        <f t="shared" si="16"/>
        <v/>
      </c>
      <c r="R370" s="224"/>
      <c r="S370" s="224"/>
      <c r="T370" s="224" t="str">
        <f t="shared" si="17"/>
        <v/>
      </c>
      <c r="U370" s="224"/>
      <c r="V370" s="225"/>
      <c r="W370" s="150"/>
      <c r="X370" s="223" t="str">
        <f>INDEX(Data!$AF$3:$AF$502, MATCH(B370, Data!$A$3:$A$502, 0))</f>
        <v/>
      </c>
      <c r="Y370" s="224"/>
      <c r="Z370" s="225"/>
      <c r="AA370" s="150"/>
      <c r="AB370" s="223" t="str">
        <f>INDEX(Data!$AH$3:$AH$502, MATCH(B370, Data!$AB$3:$AB$502, 0))</f>
        <v/>
      </c>
      <c r="AC370" s="224"/>
      <c r="AD370" s="224"/>
      <c r="AE370" s="224"/>
      <c r="AF370" s="225"/>
      <c r="AG370" s="3"/>
    </row>
    <row r="371" spans="1:33" s="5" customFormat="1" ht="15" customHeight="1" x14ac:dyDescent="0.25">
      <c r="A371" s="3"/>
      <c r="B371" s="139">
        <v>362</v>
      </c>
      <c r="C371" s="135"/>
      <c r="D371" s="151"/>
      <c r="E371" s="152"/>
      <c r="F371" s="153"/>
      <c r="G371" s="154"/>
      <c r="H371" s="155"/>
      <c r="I371" s="154"/>
      <c r="J371" s="155"/>
      <c r="K371" s="154"/>
      <c r="L371" s="155"/>
      <c r="M371" s="156"/>
      <c r="N371" s="150"/>
      <c r="O371" s="136" t="str">
        <f t="shared" si="15"/>
        <v/>
      </c>
      <c r="P371" s="150"/>
      <c r="Q371" s="223" t="str">
        <f t="shared" si="16"/>
        <v/>
      </c>
      <c r="R371" s="224"/>
      <c r="S371" s="224"/>
      <c r="T371" s="224" t="str">
        <f t="shared" si="17"/>
        <v/>
      </c>
      <c r="U371" s="224"/>
      <c r="V371" s="225"/>
      <c r="W371" s="150"/>
      <c r="X371" s="223" t="str">
        <f>INDEX(Data!$AF$3:$AF$502, MATCH(B371, Data!$A$3:$A$502, 0))</f>
        <v/>
      </c>
      <c r="Y371" s="224"/>
      <c r="Z371" s="225"/>
      <c r="AA371" s="150"/>
      <c r="AB371" s="223" t="str">
        <f>INDEX(Data!$AH$3:$AH$502, MATCH(B371, Data!$AB$3:$AB$502, 0))</f>
        <v/>
      </c>
      <c r="AC371" s="224"/>
      <c r="AD371" s="224"/>
      <c r="AE371" s="224"/>
      <c r="AF371" s="225"/>
      <c r="AG371" s="3"/>
    </row>
    <row r="372" spans="1:33" s="5" customFormat="1" ht="15" customHeight="1" x14ac:dyDescent="0.25">
      <c r="A372" s="3"/>
      <c r="B372" s="139">
        <v>363</v>
      </c>
      <c r="C372" s="135"/>
      <c r="D372" s="151"/>
      <c r="E372" s="152"/>
      <c r="F372" s="153"/>
      <c r="G372" s="154"/>
      <c r="H372" s="155"/>
      <c r="I372" s="154"/>
      <c r="J372" s="155"/>
      <c r="K372" s="154"/>
      <c r="L372" s="155"/>
      <c r="M372" s="156"/>
      <c r="N372" s="150"/>
      <c r="O372" s="136" t="str">
        <f t="shared" si="15"/>
        <v/>
      </c>
      <c r="P372" s="150"/>
      <c r="Q372" s="223" t="str">
        <f t="shared" si="16"/>
        <v/>
      </c>
      <c r="R372" s="224"/>
      <c r="S372" s="224"/>
      <c r="T372" s="224" t="str">
        <f t="shared" si="17"/>
        <v/>
      </c>
      <c r="U372" s="224"/>
      <c r="V372" s="225"/>
      <c r="W372" s="150"/>
      <c r="X372" s="223" t="str">
        <f>INDEX(Data!$AF$3:$AF$502, MATCH(B372, Data!$A$3:$A$502, 0))</f>
        <v/>
      </c>
      <c r="Y372" s="224"/>
      <c r="Z372" s="225"/>
      <c r="AA372" s="150"/>
      <c r="AB372" s="223" t="str">
        <f>INDEX(Data!$AH$3:$AH$502, MATCH(B372, Data!$AB$3:$AB$502, 0))</f>
        <v/>
      </c>
      <c r="AC372" s="224"/>
      <c r="AD372" s="224"/>
      <c r="AE372" s="224"/>
      <c r="AF372" s="225"/>
      <c r="AG372" s="3"/>
    </row>
    <row r="373" spans="1:33" s="5" customFormat="1" ht="15" customHeight="1" x14ac:dyDescent="0.25">
      <c r="A373" s="3"/>
      <c r="B373" s="139">
        <v>364</v>
      </c>
      <c r="C373" s="135"/>
      <c r="D373" s="151"/>
      <c r="E373" s="152"/>
      <c r="F373" s="153"/>
      <c r="G373" s="154"/>
      <c r="H373" s="155"/>
      <c r="I373" s="154"/>
      <c r="J373" s="155"/>
      <c r="K373" s="154"/>
      <c r="L373" s="155"/>
      <c r="M373" s="156"/>
      <c r="N373" s="150"/>
      <c r="O373" s="136" t="str">
        <f t="shared" si="15"/>
        <v/>
      </c>
      <c r="P373" s="150"/>
      <c r="Q373" s="223" t="str">
        <f t="shared" si="16"/>
        <v/>
      </c>
      <c r="R373" s="224"/>
      <c r="S373" s="224"/>
      <c r="T373" s="224" t="str">
        <f t="shared" si="17"/>
        <v/>
      </c>
      <c r="U373" s="224"/>
      <c r="V373" s="225"/>
      <c r="W373" s="150"/>
      <c r="X373" s="223" t="str">
        <f>INDEX(Data!$AF$3:$AF$502, MATCH(B373, Data!$A$3:$A$502, 0))</f>
        <v/>
      </c>
      <c r="Y373" s="224"/>
      <c r="Z373" s="225"/>
      <c r="AA373" s="150"/>
      <c r="AB373" s="223" t="str">
        <f>INDEX(Data!$AH$3:$AH$502, MATCH(B373, Data!$AB$3:$AB$502, 0))</f>
        <v/>
      </c>
      <c r="AC373" s="224"/>
      <c r="AD373" s="224"/>
      <c r="AE373" s="224"/>
      <c r="AF373" s="225"/>
      <c r="AG373" s="3"/>
    </row>
    <row r="374" spans="1:33" s="5" customFormat="1" ht="15" customHeight="1" x14ac:dyDescent="0.25">
      <c r="A374" s="3"/>
      <c r="B374" s="139">
        <v>365</v>
      </c>
      <c r="C374" s="135"/>
      <c r="D374" s="151"/>
      <c r="E374" s="152"/>
      <c r="F374" s="153"/>
      <c r="G374" s="154"/>
      <c r="H374" s="155"/>
      <c r="I374" s="154"/>
      <c r="J374" s="155"/>
      <c r="K374" s="154"/>
      <c r="L374" s="155"/>
      <c r="M374" s="156"/>
      <c r="N374" s="150"/>
      <c r="O374" s="136" t="str">
        <f t="shared" si="15"/>
        <v/>
      </c>
      <c r="P374" s="150"/>
      <c r="Q374" s="223" t="str">
        <f t="shared" si="16"/>
        <v/>
      </c>
      <c r="R374" s="224"/>
      <c r="S374" s="224"/>
      <c r="T374" s="224" t="str">
        <f t="shared" si="17"/>
        <v/>
      </c>
      <c r="U374" s="224"/>
      <c r="V374" s="225"/>
      <c r="W374" s="150"/>
      <c r="X374" s="223" t="str">
        <f>INDEX(Data!$AF$3:$AF$502, MATCH(B374, Data!$A$3:$A$502, 0))</f>
        <v/>
      </c>
      <c r="Y374" s="224"/>
      <c r="Z374" s="225"/>
      <c r="AA374" s="150"/>
      <c r="AB374" s="223" t="str">
        <f>INDEX(Data!$AH$3:$AH$502, MATCH(B374, Data!$AB$3:$AB$502, 0))</f>
        <v/>
      </c>
      <c r="AC374" s="224"/>
      <c r="AD374" s="224"/>
      <c r="AE374" s="224"/>
      <c r="AF374" s="225"/>
      <c r="AG374" s="3"/>
    </row>
    <row r="375" spans="1:33" s="5" customFormat="1" ht="15" customHeight="1" x14ac:dyDescent="0.25">
      <c r="A375" s="3"/>
      <c r="B375" s="139">
        <v>366</v>
      </c>
      <c r="C375" s="135"/>
      <c r="D375" s="151"/>
      <c r="E375" s="152"/>
      <c r="F375" s="153"/>
      <c r="G375" s="154"/>
      <c r="H375" s="155"/>
      <c r="I375" s="154"/>
      <c r="J375" s="155"/>
      <c r="K375" s="154"/>
      <c r="L375" s="155"/>
      <c r="M375" s="156"/>
      <c r="N375" s="150"/>
      <c r="O375" s="136" t="str">
        <f t="shared" si="15"/>
        <v/>
      </c>
      <c r="P375" s="150"/>
      <c r="Q375" s="223" t="str">
        <f t="shared" si="16"/>
        <v/>
      </c>
      <c r="R375" s="224"/>
      <c r="S375" s="224"/>
      <c r="T375" s="224" t="str">
        <f t="shared" si="17"/>
        <v/>
      </c>
      <c r="U375" s="224"/>
      <c r="V375" s="225"/>
      <c r="W375" s="150"/>
      <c r="X375" s="223" t="str">
        <f>INDEX(Data!$AF$3:$AF$502, MATCH(B375, Data!$A$3:$A$502, 0))</f>
        <v/>
      </c>
      <c r="Y375" s="224"/>
      <c r="Z375" s="225"/>
      <c r="AA375" s="150"/>
      <c r="AB375" s="223" t="str">
        <f>INDEX(Data!$AH$3:$AH$502, MATCH(B375, Data!$AB$3:$AB$502, 0))</f>
        <v/>
      </c>
      <c r="AC375" s="224"/>
      <c r="AD375" s="224"/>
      <c r="AE375" s="224"/>
      <c r="AF375" s="225"/>
      <c r="AG375" s="3"/>
    </row>
    <row r="376" spans="1:33" s="5" customFormat="1" ht="15" customHeight="1" x14ac:dyDescent="0.25">
      <c r="A376" s="3"/>
      <c r="B376" s="139">
        <v>367</v>
      </c>
      <c r="C376" s="135"/>
      <c r="D376" s="151"/>
      <c r="E376" s="152"/>
      <c r="F376" s="153"/>
      <c r="G376" s="154"/>
      <c r="H376" s="155"/>
      <c r="I376" s="154"/>
      <c r="J376" s="155"/>
      <c r="K376" s="154"/>
      <c r="L376" s="155"/>
      <c r="M376" s="156"/>
      <c r="N376" s="150"/>
      <c r="O376" s="136" t="str">
        <f t="shared" si="15"/>
        <v/>
      </c>
      <c r="P376" s="150"/>
      <c r="Q376" s="223" t="str">
        <f t="shared" si="16"/>
        <v/>
      </c>
      <c r="R376" s="224"/>
      <c r="S376" s="224"/>
      <c r="T376" s="224" t="str">
        <f t="shared" si="17"/>
        <v/>
      </c>
      <c r="U376" s="224"/>
      <c r="V376" s="225"/>
      <c r="W376" s="150"/>
      <c r="X376" s="223" t="str">
        <f>INDEX(Data!$AF$3:$AF$502, MATCH(B376, Data!$A$3:$A$502, 0))</f>
        <v/>
      </c>
      <c r="Y376" s="224"/>
      <c r="Z376" s="225"/>
      <c r="AA376" s="150"/>
      <c r="AB376" s="223" t="str">
        <f>INDEX(Data!$AH$3:$AH$502, MATCH(B376, Data!$AB$3:$AB$502, 0))</f>
        <v/>
      </c>
      <c r="AC376" s="224"/>
      <c r="AD376" s="224"/>
      <c r="AE376" s="224"/>
      <c r="AF376" s="225"/>
      <c r="AG376" s="3"/>
    </row>
    <row r="377" spans="1:33" s="5" customFormat="1" ht="15" customHeight="1" x14ac:dyDescent="0.25">
      <c r="A377" s="3"/>
      <c r="B377" s="139">
        <v>368</v>
      </c>
      <c r="C377" s="135"/>
      <c r="D377" s="151"/>
      <c r="E377" s="152"/>
      <c r="F377" s="153"/>
      <c r="G377" s="154"/>
      <c r="H377" s="155"/>
      <c r="I377" s="154"/>
      <c r="J377" s="155"/>
      <c r="K377" s="154"/>
      <c r="L377" s="155"/>
      <c r="M377" s="156"/>
      <c r="N377" s="150"/>
      <c r="O377" s="136" t="str">
        <f t="shared" si="15"/>
        <v/>
      </c>
      <c r="P377" s="150"/>
      <c r="Q377" s="223" t="str">
        <f t="shared" si="16"/>
        <v/>
      </c>
      <c r="R377" s="224"/>
      <c r="S377" s="224"/>
      <c r="T377" s="224" t="str">
        <f t="shared" si="17"/>
        <v/>
      </c>
      <c r="U377" s="224"/>
      <c r="V377" s="225"/>
      <c r="W377" s="150"/>
      <c r="X377" s="223" t="str">
        <f>INDEX(Data!$AF$3:$AF$502, MATCH(B377, Data!$A$3:$A$502, 0))</f>
        <v/>
      </c>
      <c r="Y377" s="224"/>
      <c r="Z377" s="225"/>
      <c r="AA377" s="150"/>
      <c r="AB377" s="223" t="str">
        <f>INDEX(Data!$AH$3:$AH$502, MATCH(B377, Data!$AB$3:$AB$502, 0))</f>
        <v/>
      </c>
      <c r="AC377" s="224"/>
      <c r="AD377" s="224"/>
      <c r="AE377" s="224"/>
      <c r="AF377" s="225"/>
      <c r="AG377" s="3"/>
    </row>
    <row r="378" spans="1:33" s="5" customFormat="1" ht="15" customHeight="1" x14ac:dyDescent="0.25">
      <c r="A378" s="3"/>
      <c r="B378" s="139">
        <v>369</v>
      </c>
      <c r="C378" s="135"/>
      <c r="D378" s="151"/>
      <c r="E378" s="152"/>
      <c r="F378" s="153"/>
      <c r="G378" s="154"/>
      <c r="H378" s="155"/>
      <c r="I378" s="154"/>
      <c r="J378" s="155"/>
      <c r="K378" s="154"/>
      <c r="L378" s="155"/>
      <c r="M378" s="156"/>
      <c r="N378" s="150"/>
      <c r="O378" s="136" t="str">
        <f t="shared" si="15"/>
        <v/>
      </c>
      <c r="P378" s="150"/>
      <c r="Q378" s="223" t="str">
        <f t="shared" si="16"/>
        <v/>
      </c>
      <c r="R378" s="224"/>
      <c r="S378" s="224"/>
      <c r="T378" s="224" t="str">
        <f t="shared" si="17"/>
        <v/>
      </c>
      <c r="U378" s="224"/>
      <c r="V378" s="225"/>
      <c r="W378" s="150"/>
      <c r="X378" s="223" t="str">
        <f>INDEX(Data!$AF$3:$AF$502, MATCH(B378, Data!$A$3:$A$502, 0))</f>
        <v/>
      </c>
      <c r="Y378" s="224"/>
      <c r="Z378" s="225"/>
      <c r="AA378" s="150"/>
      <c r="AB378" s="223" t="str">
        <f>INDEX(Data!$AH$3:$AH$502, MATCH(B378, Data!$AB$3:$AB$502, 0))</f>
        <v/>
      </c>
      <c r="AC378" s="224"/>
      <c r="AD378" s="224"/>
      <c r="AE378" s="224"/>
      <c r="AF378" s="225"/>
      <c r="AG378" s="3"/>
    </row>
    <row r="379" spans="1:33" s="5" customFormat="1" ht="15" customHeight="1" x14ac:dyDescent="0.25">
      <c r="A379" s="3"/>
      <c r="B379" s="139">
        <v>370</v>
      </c>
      <c r="C379" s="135"/>
      <c r="D379" s="151"/>
      <c r="E379" s="152"/>
      <c r="F379" s="153"/>
      <c r="G379" s="154"/>
      <c r="H379" s="155"/>
      <c r="I379" s="154"/>
      <c r="J379" s="155"/>
      <c r="K379" s="154"/>
      <c r="L379" s="155"/>
      <c r="M379" s="156"/>
      <c r="N379" s="150"/>
      <c r="O379" s="136" t="str">
        <f t="shared" si="15"/>
        <v/>
      </c>
      <c r="P379" s="150"/>
      <c r="Q379" s="223" t="str">
        <f t="shared" si="16"/>
        <v/>
      </c>
      <c r="R379" s="224"/>
      <c r="S379" s="224"/>
      <c r="T379" s="224" t="str">
        <f t="shared" si="17"/>
        <v/>
      </c>
      <c r="U379" s="224"/>
      <c r="V379" s="225"/>
      <c r="W379" s="150"/>
      <c r="X379" s="223" t="str">
        <f>INDEX(Data!$AF$3:$AF$502, MATCH(B379, Data!$A$3:$A$502, 0))</f>
        <v/>
      </c>
      <c r="Y379" s="224"/>
      <c r="Z379" s="225"/>
      <c r="AA379" s="150"/>
      <c r="AB379" s="223" t="str">
        <f>INDEX(Data!$AH$3:$AH$502, MATCH(B379, Data!$AB$3:$AB$502, 0))</f>
        <v/>
      </c>
      <c r="AC379" s="224"/>
      <c r="AD379" s="224"/>
      <c r="AE379" s="224"/>
      <c r="AF379" s="225"/>
      <c r="AG379" s="3"/>
    </row>
    <row r="380" spans="1:33" s="5" customFormat="1" ht="15" customHeight="1" x14ac:dyDescent="0.25">
      <c r="A380" s="3"/>
      <c r="B380" s="139">
        <v>371</v>
      </c>
      <c r="C380" s="135"/>
      <c r="D380" s="151"/>
      <c r="E380" s="152"/>
      <c r="F380" s="153"/>
      <c r="G380" s="154"/>
      <c r="H380" s="155"/>
      <c r="I380" s="154"/>
      <c r="J380" s="155"/>
      <c r="K380" s="154"/>
      <c r="L380" s="155"/>
      <c r="M380" s="156"/>
      <c r="N380" s="150"/>
      <c r="O380" s="136" t="str">
        <f t="shared" si="15"/>
        <v/>
      </c>
      <c r="P380" s="150"/>
      <c r="Q380" s="223" t="str">
        <f t="shared" si="16"/>
        <v/>
      </c>
      <c r="R380" s="224"/>
      <c r="S380" s="224"/>
      <c r="T380" s="224" t="str">
        <f t="shared" si="17"/>
        <v/>
      </c>
      <c r="U380" s="224"/>
      <c r="V380" s="225"/>
      <c r="W380" s="150"/>
      <c r="X380" s="223" t="str">
        <f>INDEX(Data!$AF$3:$AF$502, MATCH(B380, Data!$A$3:$A$502, 0))</f>
        <v/>
      </c>
      <c r="Y380" s="224"/>
      <c r="Z380" s="225"/>
      <c r="AA380" s="150"/>
      <c r="AB380" s="223" t="str">
        <f>INDEX(Data!$AH$3:$AH$502, MATCH(B380, Data!$AB$3:$AB$502, 0))</f>
        <v/>
      </c>
      <c r="AC380" s="224"/>
      <c r="AD380" s="224"/>
      <c r="AE380" s="224"/>
      <c r="AF380" s="225"/>
      <c r="AG380" s="3"/>
    </row>
    <row r="381" spans="1:33" s="5" customFormat="1" ht="15" customHeight="1" x14ac:dyDescent="0.25">
      <c r="A381" s="3"/>
      <c r="B381" s="139">
        <v>372</v>
      </c>
      <c r="C381" s="135"/>
      <c r="D381" s="151"/>
      <c r="E381" s="152"/>
      <c r="F381" s="153"/>
      <c r="G381" s="154"/>
      <c r="H381" s="155"/>
      <c r="I381" s="154"/>
      <c r="J381" s="155"/>
      <c r="K381" s="154"/>
      <c r="L381" s="155"/>
      <c r="M381" s="156"/>
      <c r="N381" s="150"/>
      <c r="O381" s="136" t="str">
        <f t="shared" si="15"/>
        <v/>
      </c>
      <c r="P381" s="150"/>
      <c r="Q381" s="223" t="str">
        <f t="shared" si="16"/>
        <v/>
      </c>
      <c r="R381" s="224"/>
      <c r="S381" s="224"/>
      <c r="T381" s="224" t="str">
        <f t="shared" si="17"/>
        <v/>
      </c>
      <c r="U381" s="224"/>
      <c r="V381" s="225"/>
      <c r="W381" s="150"/>
      <c r="X381" s="223" t="str">
        <f>INDEX(Data!$AF$3:$AF$502, MATCH(B381, Data!$A$3:$A$502, 0))</f>
        <v/>
      </c>
      <c r="Y381" s="224"/>
      <c r="Z381" s="225"/>
      <c r="AA381" s="150"/>
      <c r="AB381" s="223" t="str">
        <f>INDEX(Data!$AH$3:$AH$502, MATCH(B381, Data!$AB$3:$AB$502, 0))</f>
        <v/>
      </c>
      <c r="AC381" s="224"/>
      <c r="AD381" s="224"/>
      <c r="AE381" s="224"/>
      <c r="AF381" s="225"/>
      <c r="AG381" s="3"/>
    </row>
    <row r="382" spans="1:33" s="5" customFormat="1" ht="15" customHeight="1" x14ac:dyDescent="0.25">
      <c r="A382" s="3"/>
      <c r="B382" s="139">
        <v>373</v>
      </c>
      <c r="C382" s="135"/>
      <c r="D382" s="151"/>
      <c r="E382" s="152"/>
      <c r="F382" s="153"/>
      <c r="G382" s="154"/>
      <c r="H382" s="155"/>
      <c r="I382" s="154"/>
      <c r="J382" s="155"/>
      <c r="K382" s="154"/>
      <c r="L382" s="155"/>
      <c r="M382" s="156"/>
      <c r="N382" s="150"/>
      <c r="O382" s="136" t="str">
        <f t="shared" si="15"/>
        <v/>
      </c>
      <c r="P382" s="150"/>
      <c r="Q382" s="223" t="str">
        <f t="shared" si="16"/>
        <v/>
      </c>
      <c r="R382" s="224"/>
      <c r="S382" s="224"/>
      <c r="T382" s="224" t="str">
        <f t="shared" si="17"/>
        <v/>
      </c>
      <c r="U382" s="224"/>
      <c r="V382" s="225"/>
      <c r="W382" s="150"/>
      <c r="X382" s="223" t="str">
        <f>INDEX(Data!$AF$3:$AF$502, MATCH(B382, Data!$A$3:$A$502, 0))</f>
        <v/>
      </c>
      <c r="Y382" s="224"/>
      <c r="Z382" s="225"/>
      <c r="AA382" s="150"/>
      <c r="AB382" s="223" t="str">
        <f>INDEX(Data!$AH$3:$AH$502, MATCH(B382, Data!$AB$3:$AB$502, 0))</f>
        <v/>
      </c>
      <c r="AC382" s="224"/>
      <c r="AD382" s="224"/>
      <c r="AE382" s="224"/>
      <c r="AF382" s="225"/>
      <c r="AG382" s="3"/>
    </row>
    <row r="383" spans="1:33" s="5" customFormat="1" ht="15" customHeight="1" x14ac:dyDescent="0.25">
      <c r="A383" s="3"/>
      <c r="B383" s="139">
        <v>374</v>
      </c>
      <c r="C383" s="135"/>
      <c r="D383" s="151"/>
      <c r="E383" s="152"/>
      <c r="F383" s="153"/>
      <c r="G383" s="154"/>
      <c r="H383" s="155"/>
      <c r="I383" s="154"/>
      <c r="J383" s="155"/>
      <c r="K383" s="154"/>
      <c r="L383" s="155"/>
      <c r="M383" s="156"/>
      <c r="N383" s="150"/>
      <c r="O383" s="136" t="str">
        <f t="shared" si="15"/>
        <v/>
      </c>
      <c r="P383" s="150"/>
      <c r="Q383" s="223" t="str">
        <f t="shared" si="16"/>
        <v/>
      </c>
      <c r="R383" s="224"/>
      <c r="S383" s="224"/>
      <c r="T383" s="224" t="str">
        <f t="shared" si="17"/>
        <v/>
      </c>
      <c r="U383" s="224"/>
      <c r="V383" s="225"/>
      <c r="W383" s="150"/>
      <c r="X383" s="223" t="str">
        <f>INDEX(Data!$AF$3:$AF$502, MATCH(B383, Data!$A$3:$A$502, 0))</f>
        <v/>
      </c>
      <c r="Y383" s="224"/>
      <c r="Z383" s="225"/>
      <c r="AA383" s="150"/>
      <c r="AB383" s="223" t="str">
        <f>INDEX(Data!$AH$3:$AH$502, MATCH(B383, Data!$AB$3:$AB$502, 0))</f>
        <v/>
      </c>
      <c r="AC383" s="224"/>
      <c r="AD383" s="224"/>
      <c r="AE383" s="224"/>
      <c r="AF383" s="225"/>
      <c r="AG383" s="3"/>
    </row>
    <row r="384" spans="1:33" s="5" customFormat="1" ht="15" customHeight="1" x14ac:dyDescent="0.25">
      <c r="A384" s="3"/>
      <c r="B384" s="139">
        <v>375</v>
      </c>
      <c r="C384" s="135"/>
      <c r="D384" s="151"/>
      <c r="E384" s="152"/>
      <c r="F384" s="153"/>
      <c r="G384" s="154"/>
      <c r="H384" s="155"/>
      <c r="I384" s="154"/>
      <c r="J384" s="155"/>
      <c r="K384" s="154"/>
      <c r="L384" s="155"/>
      <c r="M384" s="156"/>
      <c r="N384" s="150"/>
      <c r="O384" s="136" t="str">
        <f t="shared" si="15"/>
        <v/>
      </c>
      <c r="P384" s="150"/>
      <c r="Q384" s="223" t="str">
        <f t="shared" si="16"/>
        <v/>
      </c>
      <c r="R384" s="224"/>
      <c r="S384" s="224"/>
      <c r="T384" s="224" t="str">
        <f t="shared" si="17"/>
        <v/>
      </c>
      <c r="U384" s="224"/>
      <c r="V384" s="225"/>
      <c r="W384" s="150"/>
      <c r="X384" s="223" t="str">
        <f>INDEX(Data!$AF$3:$AF$502, MATCH(B384, Data!$A$3:$A$502, 0))</f>
        <v/>
      </c>
      <c r="Y384" s="224"/>
      <c r="Z384" s="225"/>
      <c r="AA384" s="150"/>
      <c r="AB384" s="223" t="str">
        <f>INDEX(Data!$AH$3:$AH$502, MATCH(B384, Data!$AB$3:$AB$502, 0))</f>
        <v/>
      </c>
      <c r="AC384" s="224"/>
      <c r="AD384" s="224"/>
      <c r="AE384" s="224"/>
      <c r="AF384" s="225"/>
      <c r="AG384" s="3"/>
    </row>
    <row r="385" spans="1:33" s="5" customFormat="1" ht="15" customHeight="1" x14ac:dyDescent="0.25">
      <c r="A385" s="3"/>
      <c r="B385" s="139">
        <v>376</v>
      </c>
      <c r="C385" s="135"/>
      <c r="D385" s="151"/>
      <c r="E385" s="152"/>
      <c r="F385" s="153"/>
      <c r="G385" s="154"/>
      <c r="H385" s="155"/>
      <c r="I385" s="154"/>
      <c r="J385" s="155"/>
      <c r="K385" s="154"/>
      <c r="L385" s="155"/>
      <c r="M385" s="156"/>
      <c r="N385" s="150"/>
      <c r="O385" s="136" t="str">
        <f t="shared" si="15"/>
        <v/>
      </c>
      <c r="P385" s="150"/>
      <c r="Q385" s="223" t="str">
        <f t="shared" si="16"/>
        <v/>
      </c>
      <c r="R385" s="224"/>
      <c r="S385" s="224"/>
      <c r="T385" s="224" t="str">
        <f t="shared" si="17"/>
        <v/>
      </c>
      <c r="U385" s="224"/>
      <c r="V385" s="225"/>
      <c r="W385" s="150"/>
      <c r="X385" s="223" t="str">
        <f>INDEX(Data!$AF$3:$AF$502, MATCH(B385, Data!$A$3:$A$502, 0))</f>
        <v/>
      </c>
      <c r="Y385" s="224"/>
      <c r="Z385" s="225"/>
      <c r="AA385" s="150"/>
      <c r="AB385" s="223" t="str">
        <f>INDEX(Data!$AH$3:$AH$502, MATCH(B385, Data!$AB$3:$AB$502, 0))</f>
        <v/>
      </c>
      <c r="AC385" s="224"/>
      <c r="AD385" s="224"/>
      <c r="AE385" s="224"/>
      <c r="AF385" s="225"/>
      <c r="AG385" s="3"/>
    </row>
    <row r="386" spans="1:33" s="5" customFormat="1" ht="15" customHeight="1" x14ac:dyDescent="0.25">
      <c r="A386" s="3"/>
      <c r="B386" s="139">
        <v>377</v>
      </c>
      <c r="C386" s="135"/>
      <c r="D386" s="151"/>
      <c r="E386" s="152"/>
      <c r="F386" s="153"/>
      <c r="G386" s="154"/>
      <c r="H386" s="155"/>
      <c r="I386" s="154"/>
      <c r="J386" s="155"/>
      <c r="K386" s="154"/>
      <c r="L386" s="155"/>
      <c r="M386" s="156"/>
      <c r="N386" s="150"/>
      <c r="O386" s="136" t="str">
        <f t="shared" si="15"/>
        <v/>
      </c>
      <c r="P386" s="150"/>
      <c r="Q386" s="223" t="str">
        <f t="shared" si="16"/>
        <v/>
      </c>
      <c r="R386" s="224"/>
      <c r="S386" s="224"/>
      <c r="T386" s="224" t="str">
        <f t="shared" si="17"/>
        <v/>
      </c>
      <c r="U386" s="224"/>
      <c r="V386" s="225"/>
      <c r="W386" s="150"/>
      <c r="X386" s="223" t="str">
        <f>INDEX(Data!$AF$3:$AF$502, MATCH(B386, Data!$A$3:$A$502, 0))</f>
        <v/>
      </c>
      <c r="Y386" s="224"/>
      <c r="Z386" s="225"/>
      <c r="AA386" s="150"/>
      <c r="AB386" s="223" t="str">
        <f>INDEX(Data!$AH$3:$AH$502, MATCH(B386, Data!$AB$3:$AB$502, 0))</f>
        <v/>
      </c>
      <c r="AC386" s="224"/>
      <c r="AD386" s="224"/>
      <c r="AE386" s="224"/>
      <c r="AF386" s="225"/>
      <c r="AG386" s="3"/>
    </row>
    <row r="387" spans="1:33" s="5" customFormat="1" ht="15" customHeight="1" x14ac:dyDescent="0.25">
      <c r="A387" s="3"/>
      <c r="B387" s="139">
        <v>378</v>
      </c>
      <c r="C387" s="135"/>
      <c r="D387" s="151"/>
      <c r="E387" s="152"/>
      <c r="F387" s="153"/>
      <c r="G387" s="154"/>
      <c r="H387" s="155"/>
      <c r="I387" s="154"/>
      <c r="J387" s="155"/>
      <c r="K387" s="154"/>
      <c r="L387" s="155"/>
      <c r="M387" s="156"/>
      <c r="N387" s="150"/>
      <c r="O387" s="136" t="str">
        <f t="shared" si="15"/>
        <v/>
      </c>
      <c r="P387" s="150"/>
      <c r="Q387" s="223" t="str">
        <f t="shared" si="16"/>
        <v/>
      </c>
      <c r="R387" s="224"/>
      <c r="S387" s="224"/>
      <c r="T387" s="224" t="str">
        <f t="shared" si="17"/>
        <v/>
      </c>
      <c r="U387" s="224"/>
      <c r="V387" s="225"/>
      <c r="W387" s="150"/>
      <c r="X387" s="223" t="str">
        <f>INDEX(Data!$AF$3:$AF$502, MATCH(B387, Data!$A$3:$A$502, 0))</f>
        <v/>
      </c>
      <c r="Y387" s="224"/>
      <c r="Z387" s="225"/>
      <c r="AA387" s="150"/>
      <c r="AB387" s="223" t="str">
        <f>INDEX(Data!$AH$3:$AH$502, MATCH(B387, Data!$AB$3:$AB$502, 0))</f>
        <v/>
      </c>
      <c r="AC387" s="224"/>
      <c r="AD387" s="224"/>
      <c r="AE387" s="224"/>
      <c r="AF387" s="225"/>
      <c r="AG387" s="3"/>
    </row>
    <row r="388" spans="1:33" s="5" customFormat="1" ht="15" customHeight="1" x14ac:dyDescent="0.25">
      <c r="A388" s="3"/>
      <c r="B388" s="139">
        <v>379</v>
      </c>
      <c r="C388" s="135"/>
      <c r="D388" s="151"/>
      <c r="E388" s="152"/>
      <c r="F388" s="153"/>
      <c r="G388" s="154"/>
      <c r="H388" s="155"/>
      <c r="I388" s="154"/>
      <c r="J388" s="155"/>
      <c r="K388" s="154"/>
      <c r="L388" s="155"/>
      <c r="M388" s="156"/>
      <c r="N388" s="150"/>
      <c r="O388" s="136" t="str">
        <f t="shared" si="15"/>
        <v/>
      </c>
      <c r="P388" s="150"/>
      <c r="Q388" s="223" t="str">
        <f t="shared" si="16"/>
        <v/>
      </c>
      <c r="R388" s="224"/>
      <c r="S388" s="224"/>
      <c r="T388" s="224" t="str">
        <f t="shared" si="17"/>
        <v/>
      </c>
      <c r="U388" s="224"/>
      <c r="V388" s="225"/>
      <c r="W388" s="150"/>
      <c r="X388" s="223" t="str">
        <f>INDEX(Data!$AF$3:$AF$502, MATCH(B388, Data!$A$3:$A$502, 0))</f>
        <v/>
      </c>
      <c r="Y388" s="224"/>
      <c r="Z388" s="225"/>
      <c r="AA388" s="150"/>
      <c r="AB388" s="223" t="str">
        <f>INDEX(Data!$AH$3:$AH$502, MATCH(B388, Data!$AB$3:$AB$502, 0))</f>
        <v/>
      </c>
      <c r="AC388" s="224"/>
      <c r="AD388" s="224"/>
      <c r="AE388" s="224"/>
      <c r="AF388" s="225"/>
      <c r="AG388" s="3"/>
    </row>
    <row r="389" spans="1:33" s="5" customFormat="1" ht="15" customHeight="1" x14ac:dyDescent="0.25">
      <c r="A389" s="3"/>
      <c r="B389" s="139">
        <v>380</v>
      </c>
      <c r="C389" s="135"/>
      <c r="D389" s="151"/>
      <c r="E389" s="152"/>
      <c r="F389" s="153"/>
      <c r="G389" s="154"/>
      <c r="H389" s="155"/>
      <c r="I389" s="154"/>
      <c r="J389" s="155"/>
      <c r="K389" s="154"/>
      <c r="L389" s="155"/>
      <c r="M389" s="156"/>
      <c r="N389" s="150"/>
      <c r="O389" s="136" t="str">
        <f t="shared" si="15"/>
        <v/>
      </c>
      <c r="P389" s="150"/>
      <c r="Q389" s="223" t="str">
        <f t="shared" si="16"/>
        <v/>
      </c>
      <c r="R389" s="224"/>
      <c r="S389" s="224"/>
      <c r="T389" s="224" t="str">
        <f t="shared" si="17"/>
        <v/>
      </c>
      <c r="U389" s="224"/>
      <c r="V389" s="225"/>
      <c r="W389" s="150"/>
      <c r="X389" s="223" t="str">
        <f>INDEX(Data!$AF$3:$AF$502, MATCH(B389, Data!$A$3:$A$502, 0))</f>
        <v/>
      </c>
      <c r="Y389" s="224"/>
      <c r="Z389" s="225"/>
      <c r="AA389" s="150"/>
      <c r="AB389" s="223" t="str">
        <f>INDEX(Data!$AH$3:$AH$502, MATCH(B389, Data!$AB$3:$AB$502, 0))</f>
        <v/>
      </c>
      <c r="AC389" s="224"/>
      <c r="AD389" s="224"/>
      <c r="AE389" s="224"/>
      <c r="AF389" s="225"/>
      <c r="AG389" s="3"/>
    </row>
    <row r="390" spans="1:33" s="5" customFormat="1" ht="15" customHeight="1" x14ac:dyDescent="0.25">
      <c r="A390" s="3"/>
      <c r="B390" s="139">
        <v>381</v>
      </c>
      <c r="C390" s="135"/>
      <c r="D390" s="151"/>
      <c r="E390" s="152"/>
      <c r="F390" s="153"/>
      <c r="G390" s="154"/>
      <c r="H390" s="155"/>
      <c r="I390" s="154"/>
      <c r="J390" s="155"/>
      <c r="K390" s="154"/>
      <c r="L390" s="155"/>
      <c r="M390" s="156"/>
      <c r="N390" s="150"/>
      <c r="O390" s="136" t="str">
        <f t="shared" si="15"/>
        <v/>
      </c>
      <c r="P390" s="150"/>
      <c r="Q390" s="223" t="str">
        <f t="shared" si="16"/>
        <v/>
      </c>
      <c r="R390" s="224"/>
      <c r="S390" s="224"/>
      <c r="T390" s="224" t="str">
        <f t="shared" si="17"/>
        <v/>
      </c>
      <c r="U390" s="224"/>
      <c r="V390" s="225"/>
      <c r="W390" s="150"/>
      <c r="X390" s="223" t="str">
        <f>INDEX(Data!$AF$3:$AF$502, MATCH(B390, Data!$A$3:$A$502, 0))</f>
        <v/>
      </c>
      <c r="Y390" s="224"/>
      <c r="Z390" s="225"/>
      <c r="AA390" s="150"/>
      <c r="AB390" s="223" t="str">
        <f>INDEX(Data!$AH$3:$AH$502, MATCH(B390, Data!$AB$3:$AB$502, 0))</f>
        <v/>
      </c>
      <c r="AC390" s="224"/>
      <c r="AD390" s="224"/>
      <c r="AE390" s="224"/>
      <c r="AF390" s="225"/>
      <c r="AG390" s="3"/>
    </row>
    <row r="391" spans="1:33" s="5" customFormat="1" ht="15" customHeight="1" x14ac:dyDescent="0.25">
      <c r="A391" s="3"/>
      <c r="B391" s="139">
        <v>382</v>
      </c>
      <c r="C391" s="135"/>
      <c r="D391" s="151"/>
      <c r="E391" s="152"/>
      <c r="F391" s="153"/>
      <c r="G391" s="154"/>
      <c r="H391" s="155"/>
      <c r="I391" s="154"/>
      <c r="J391" s="155"/>
      <c r="K391" s="154"/>
      <c r="L391" s="155"/>
      <c r="M391" s="156"/>
      <c r="N391" s="150"/>
      <c r="O391" s="136" t="str">
        <f t="shared" si="15"/>
        <v/>
      </c>
      <c r="P391" s="150"/>
      <c r="Q391" s="223" t="str">
        <f t="shared" si="16"/>
        <v/>
      </c>
      <c r="R391" s="224"/>
      <c r="S391" s="224"/>
      <c r="T391" s="224" t="str">
        <f t="shared" si="17"/>
        <v/>
      </c>
      <c r="U391" s="224"/>
      <c r="V391" s="225"/>
      <c r="W391" s="150"/>
      <c r="X391" s="223" t="str">
        <f>INDEX(Data!$AF$3:$AF$502, MATCH(B391, Data!$A$3:$A$502, 0))</f>
        <v/>
      </c>
      <c r="Y391" s="224"/>
      <c r="Z391" s="225"/>
      <c r="AA391" s="150"/>
      <c r="AB391" s="223" t="str">
        <f>INDEX(Data!$AH$3:$AH$502, MATCH(B391, Data!$AB$3:$AB$502, 0))</f>
        <v/>
      </c>
      <c r="AC391" s="224"/>
      <c r="AD391" s="224"/>
      <c r="AE391" s="224"/>
      <c r="AF391" s="225"/>
      <c r="AG391" s="3"/>
    </row>
    <row r="392" spans="1:33" s="5" customFormat="1" ht="15" customHeight="1" x14ac:dyDescent="0.25">
      <c r="A392" s="3"/>
      <c r="B392" s="139">
        <v>383</v>
      </c>
      <c r="C392" s="135"/>
      <c r="D392" s="151"/>
      <c r="E392" s="152"/>
      <c r="F392" s="153"/>
      <c r="G392" s="154"/>
      <c r="H392" s="155"/>
      <c r="I392" s="154"/>
      <c r="J392" s="155"/>
      <c r="K392" s="154"/>
      <c r="L392" s="155"/>
      <c r="M392" s="156"/>
      <c r="N392" s="150"/>
      <c r="O392" s="136" t="str">
        <f t="shared" si="15"/>
        <v/>
      </c>
      <c r="P392" s="150"/>
      <c r="Q392" s="223" t="str">
        <f t="shared" si="16"/>
        <v/>
      </c>
      <c r="R392" s="224"/>
      <c r="S392" s="224"/>
      <c r="T392" s="224" t="str">
        <f t="shared" si="17"/>
        <v/>
      </c>
      <c r="U392" s="224"/>
      <c r="V392" s="225"/>
      <c r="W392" s="150"/>
      <c r="X392" s="223" t="str">
        <f>INDEX(Data!$AF$3:$AF$502, MATCH(B392, Data!$A$3:$A$502, 0))</f>
        <v/>
      </c>
      <c r="Y392" s="224"/>
      <c r="Z392" s="225"/>
      <c r="AA392" s="150"/>
      <c r="AB392" s="223" t="str">
        <f>INDEX(Data!$AH$3:$AH$502, MATCH(B392, Data!$AB$3:$AB$502, 0))</f>
        <v/>
      </c>
      <c r="AC392" s="224"/>
      <c r="AD392" s="224"/>
      <c r="AE392" s="224"/>
      <c r="AF392" s="225"/>
      <c r="AG392" s="3"/>
    </row>
    <row r="393" spans="1:33" s="5" customFormat="1" ht="15" customHeight="1" x14ac:dyDescent="0.25">
      <c r="A393" s="3"/>
      <c r="B393" s="139">
        <v>384</v>
      </c>
      <c r="C393" s="135"/>
      <c r="D393" s="151"/>
      <c r="E393" s="152"/>
      <c r="F393" s="153"/>
      <c r="G393" s="154"/>
      <c r="H393" s="155"/>
      <c r="I393" s="154"/>
      <c r="J393" s="155"/>
      <c r="K393" s="154"/>
      <c r="L393" s="155"/>
      <c r="M393" s="156"/>
      <c r="N393" s="150"/>
      <c r="O393" s="136" t="str">
        <f t="shared" si="15"/>
        <v/>
      </c>
      <c r="P393" s="150"/>
      <c r="Q393" s="223" t="str">
        <f t="shared" si="16"/>
        <v/>
      </c>
      <c r="R393" s="224"/>
      <c r="S393" s="224"/>
      <c r="T393" s="224" t="str">
        <f t="shared" si="17"/>
        <v/>
      </c>
      <c r="U393" s="224"/>
      <c r="V393" s="225"/>
      <c r="W393" s="150"/>
      <c r="X393" s="223" t="str">
        <f>INDEX(Data!$AF$3:$AF$502, MATCH(B393, Data!$A$3:$A$502, 0))</f>
        <v/>
      </c>
      <c r="Y393" s="224"/>
      <c r="Z393" s="225"/>
      <c r="AA393" s="150"/>
      <c r="AB393" s="223" t="str">
        <f>INDEX(Data!$AH$3:$AH$502, MATCH(B393, Data!$AB$3:$AB$502, 0))</f>
        <v/>
      </c>
      <c r="AC393" s="224"/>
      <c r="AD393" s="224"/>
      <c r="AE393" s="224"/>
      <c r="AF393" s="225"/>
      <c r="AG393" s="3"/>
    </row>
    <row r="394" spans="1:33" s="5" customFormat="1" ht="15" customHeight="1" x14ac:dyDescent="0.25">
      <c r="A394" s="3"/>
      <c r="B394" s="139">
        <v>385</v>
      </c>
      <c r="C394" s="135"/>
      <c r="D394" s="151"/>
      <c r="E394" s="152"/>
      <c r="F394" s="153"/>
      <c r="G394" s="154"/>
      <c r="H394" s="155"/>
      <c r="I394" s="154"/>
      <c r="J394" s="155"/>
      <c r="K394" s="154"/>
      <c r="L394" s="155"/>
      <c r="M394" s="156"/>
      <c r="N394" s="150"/>
      <c r="O394" s="136" t="str">
        <f t="shared" si="15"/>
        <v/>
      </c>
      <c r="P394" s="150"/>
      <c r="Q394" s="223" t="str">
        <f t="shared" si="16"/>
        <v/>
      </c>
      <c r="R394" s="224"/>
      <c r="S394" s="224"/>
      <c r="T394" s="224" t="str">
        <f t="shared" si="17"/>
        <v/>
      </c>
      <c r="U394" s="224"/>
      <c r="V394" s="225"/>
      <c r="W394" s="150"/>
      <c r="X394" s="223" t="str">
        <f>INDEX(Data!$AF$3:$AF$502, MATCH(B394, Data!$A$3:$A$502, 0))</f>
        <v/>
      </c>
      <c r="Y394" s="224"/>
      <c r="Z394" s="225"/>
      <c r="AA394" s="150"/>
      <c r="AB394" s="223" t="str">
        <f>INDEX(Data!$AH$3:$AH$502, MATCH(B394, Data!$AB$3:$AB$502, 0))</f>
        <v/>
      </c>
      <c r="AC394" s="224"/>
      <c r="AD394" s="224"/>
      <c r="AE394" s="224"/>
      <c r="AF394" s="225"/>
      <c r="AG394" s="3"/>
    </row>
    <row r="395" spans="1:33" s="5" customFormat="1" ht="15" customHeight="1" x14ac:dyDescent="0.25">
      <c r="A395" s="3"/>
      <c r="B395" s="139">
        <v>386</v>
      </c>
      <c r="C395" s="135"/>
      <c r="D395" s="151"/>
      <c r="E395" s="152"/>
      <c r="F395" s="153"/>
      <c r="G395" s="154"/>
      <c r="H395" s="155"/>
      <c r="I395" s="154"/>
      <c r="J395" s="155"/>
      <c r="K395" s="154"/>
      <c r="L395" s="155"/>
      <c r="M395" s="156"/>
      <c r="N395" s="150"/>
      <c r="O395" s="136" t="str">
        <f t="shared" ref="O395:O458" si="18">IF(D395="", "", SUM(G395:M395))</f>
        <v/>
      </c>
      <c r="P395" s="150"/>
      <c r="Q395" s="223" t="str">
        <f t="shared" ref="Q395:Q458" si="19">IF(D395="", "", IF(O395&gt;0, $AM$4, $AM$5))</f>
        <v/>
      </c>
      <c r="R395" s="224"/>
      <c r="S395" s="224"/>
      <c r="T395" s="224" t="str">
        <f t="shared" ref="T395:T458" si="20">IF(D395="", "", IF(O395&gt;=E395, $AM$4, $AM$5))</f>
        <v/>
      </c>
      <c r="U395" s="224"/>
      <c r="V395" s="225"/>
      <c r="W395" s="150"/>
      <c r="X395" s="223" t="str">
        <f>INDEX(Data!$AF$3:$AF$502, MATCH(B395, Data!$A$3:$A$502, 0))</f>
        <v/>
      </c>
      <c r="Y395" s="224"/>
      <c r="Z395" s="225"/>
      <c r="AA395" s="150"/>
      <c r="AB395" s="223" t="str">
        <f>INDEX(Data!$AH$3:$AH$502, MATCH(B395, Data!$AB$3:$AB$502, 0))</f>
        <v/>
      </c>
      <c r="AC395" s="224"/>
      <c r="AD395" s="224"/>
      <c r="AE395" s="224"/>
      <c r="AF395" s="225"/>
      <c r="AG395" s="3"/>
    </row>
    <row r="396" spans="1:33" s="5" customFormat="1" ht="15" customHeight="1" x14ac:dyDescent="0.25">
      <c r="A396" s="3"/>
      <c r="B396" s="139">
        <v>387</v>
      </c>
      <c r="C396" s="135"/>
      <c r="D396" s="151"/>
      <c r="E396" s="152"/>
      <c r="F396" s="153"/>
      <c r="G396" s="154"/>
      <c r="H396" s="155"/>
      <c r="I396" s="154"/>
      <c r="J396" s="155"/>
      <c r="K396" s="154"/>
      <c r="L396" s="155"/>
      <c r="M396" s="156"/>
      <c r="N396" s="150"/>
      <c r="O396" s="136" t="str">
        <f t="shared" si="18"/>
        <v/>
      </c>
      <c r="P396" s="150"/>
      <c r="Q396" s="223" t="str">
        <f t="shared" si="19"/>
        <v/>
      </c>
      <c r="R396" s="224"/>
      <c r="S396" s="224"/>
      <c r="T396" s="224" t="str">
        <f t="shared" si="20"/>
        <v/>
      </c>
      <c r="U396" s="224"/>
      <c r="V396" s="225"/>
      <c r="W396" s="150"/>
      <c r="X396" s="223" t="str">
        <f>INDEX(Data!$AF$3:$AF$502, MATCH(B396, Data!$A$3:$A$502, 0))</f>
        <v/>
      </c>
      <c r="Y396" s="224"/>
      <c r="Z396" s="225"/>
      <c r="AA396" s="150"/>
      <c r="AB396" s="223" t="str">
        <f>INDEX(Data!$AH$3:$AH$502, MATCH(B396, Data!$AB$3:$AB$502, 0))</f>
        <v/>
      </c>
      <c r="AC396" s="224"/>
      <c r="AD396" s="224"/>
      <c r="AE396" s="224"/>
      <c r="AF396" s="225"/>
      <c r="AG396" s="3"/>
    </row>
    <row r="397" spans="1:33" s="5" customFormat="1" ht="15" customHeight="1" x14ac:dyDescent="0.25">
      <c r="A397" s="3"/>
      <c r="B397" s="139">
        <v>388</v>
      </c>
      <c r="C397" s="135"/>
      <c r="D397" s="151"/>
      <c r="E397" s="152"/>
      <c r="F397" s="153"/>
      <c r="G397" s="154"/>
      <c r="H397" s="155"/>
      <c r="I397" s="154"/>
      <c r="J397" s="155"/>
      <c r="K397" s="154"/>
      <c r="L397" s="155"/>
      <c r="M397" s="156"/>
      <c r="N397" s="150"/>
      <c r="O397" s="136" t="str">
        <f t="shared" si="18"/>
        <v/>
      </c>
      <c r="P397" s="150"/>
      <c r="Q397" s="223" t="str">
        <f t="shared" si="19"/>
        <v/>
      </c>
      <c r="R397" s="224"/>
      <c r="S397" s="224"/>
      <c r="T397" s="224" t="str">
        <f t="shared" si="20"/>
        <v/>
      </c>
      <c r="U397" s="224"/>
      <c r="V397" s="225"/>
      <c r="W397" s="150"/>
      <c r="X397" s="223" t="str">
        <f>INDEX(Data!$AF$3:$AF$502, MATCH(B397, Data!$A$3:$A$502, 0))</f>
        <v/>
      </c>
      <c r="Y397" s="224"/>
      <c r="Z397" s="225"/>
      <c r="AA397" s="150"/>
      <c r="AB397" s="223" t="str">
        <f>INDEX(Data!$AH$3:$AH$502, MATCH(B397, Data!$AB$3:$AB$502, 0))</f>
        <v/>
      </c>
      <c r="AC397" s="224"/>
      <c r="AD397" s="224"/>
      <c r="AE397" s="224"/>
      <c r="AF397" s="225"/>
      <c r="AG397" s="3"/>
    </row>
    <row r="398" spans="1:33" s="5" customFormat="1" ht="15" customHeight="1" x14ac:dyDescent="0.25">
      <c r="A398" s="3"/>
      <c r="B398" s="139">
        <v>389</v>
      </c>
      <c r="C398" s="135"/>
      <c r="D398" s="151"/>
      <c r="E398" s="152"/>
      <c r="F398" s="153"/>
      <c r="G398" s="154"/>
      <c r="H398" s="155"/>
      <c r="I398" s="154"/>
      <c r="J398" s="155"/>
      <c r="K398" s="154"/>
      <c r="L398" s="155"/>
      <c r="M398" s="156"/>
      <c r="N398" s="150"/>
      <c r="O398" s="136" t="str">
        <f t="shared" si="18"/>
        <v/>
      </c>
      <c r="P398" s="150"/>
      <c r="Q398" s="223" t="str">
        <f t="shared" si="19"/>
        <v/>
      </c>
      <c r="R398" s="224"/>
      <c r="S398" s="224"/>
      <c r="T398" s="224" t="str">
        <f t="shared" si="20"/>
        <v/>
      </c>
      <c r="U398" s="224"/>
      <c r="V398" s="225"/>
      <c r="W398" s="150"/>
      <c r="X398" s="223" t="str">
        <f>INDEX(Data!$AF$3:$AF$502, MATCH(B398, Data!$A$3:$A$502, 0))</f>
        <v/>
      </c>
      <c r="Y398" s="224"/>
      <c r="Z398" s="225"/>
      <c r="AA398" s="150"/>
      <c r="AB398" s="223" t="str">
        <f>INDEX(Data!$AH$3:$AH$502, MATCH(B398, Data!$AB$3:$AB$502, 0))</f>
        <v/>
      </c>
      <c r="AC398" s="224"/>
      <c r="AD398" s="224"/>
      <c r="AE398" s="224"/>
      <c r="AF398" s="225"/>
      <c r="AG398" s="3"/>
    </row>
    <row r="399" spans="1:33" s="5" customFormat="1" ht="15" customHeight="1" x14ac:dyDescent="0.25">
      <c r="A399" s="3"/>
      <c r="B399" s="139">
        <v>390</v>
      </c>
      <c r="C399" s="135"/>
      <c r="D399" s="151"/>
      <c r="E399" s="152"/>
      <c r="F399" s="153"/>
      <c r="G399" s="154"/>
      <c r="H399" s="155"/>
      <c r="I399" s="154"/>
      <c r="J399" s="155"/>
      <c r="K399" s="154"/>
      <c r="L399" s="155"/>
      <c r="M399" s="156"/>
      <c r="N399" s="150"/>
      <c r="O399" s="136" t="str">
        <f t="shared" si="18"/>
        <v/>
      </c>
      <c r="P399" s="150"/>
      <c r="Q399" s="223" t="str">
        <f t="shared" si="19"/>
        <v/>
      </c>
      <c r="R399" s="224"/>
      <c r="S399" s="224"/>
      <c r="T399" s="224" t="str">
        <f t="shared" si="20"/>
        <v/>
      </c>
      <c r="U399" s="224"/>
      <c r="V399" s="225"/>
      <c r="W399" s="150"/>
      <c r="X399" s="223" t="str">
        <f>INDEX(Data!$AF$3:$AF$502, MATCH(B399, Data!$A$3:$A$502, 0))</f>
        <v/>
      </c>
      <c r="Y399" s="224"/>
      <c r="Z399" s="225"/>
      <c r="AA399" s="150"/>
      <c r="AB399" s="223" t="str">
        <f>INDEX(Data!$AH$3:$AH$502, MATCH(B399, Data!$AB$3:$AB$502, 0))</f>
        <v/>
      </c>
      <c r="AC399" s="224"/>
      <c r="AD399" s="224"/>
      <c r="AE399" s="224"/>
      <c r="AF399" s="225"/>
      <c r="AG399" s="3"/>
    </row>
    <row r="400" spans="1:33" s="5" customFormat="1" ht="15" customHeight="1" x14ac:dyDescent="0.25">
      <c r="A400" s="3"/>
      <c r="B400" s="139">
        <v>391</v>
      </c>
      <c r="C400" s="135"/>
      <c r="D400" s="151"/>
      <c r="E400" s="152"/>
      <c r="F400" s="153"/>
      <c r="G400" s="154"/>
      <c r="H400" s="155"/>
      <c r="I400" s="154"/>
      <c r="J400" s="155"/>
      <c r="K400" s="154"/>
      <c r="L400" s="155"/>
      <c r="M400" s="156"/>
      <c r="N400" s="150"/>
      <c r="O400" s="136" t="str">
        <f t="shared" si="18"/>
        <v/>
      </c>
      <c r="P400" s="150"/>
      <c r="Q400" s="223" t="str">
        <f t="shared" si="19"/>
        <v/>
      </c>
      <c r="R400" s="224"/>
      <c r="S400" s="224"/>
      <c r="T400" s="224" t="str">
        <f t="shared" si="20"/>
        <v/>
      </c>
      <c r="U400" s="224"/>
      <c r="V400" s="225"/>
      <c r="W400" s="150"/>
      <c r="X400" s="223" t="str">
        <f>INDEX(Data!$AF$3:$AF$502, MATCH(B400, Data!$A$3:$A$502, 0))</f>
        <v/>
      </c>
      <c r="Y400" s="224"/>
      <c r="Z400" s="225"/>
      <c r="AA400" s="150"/>
      <c r="AB400" s="223" t="str">
        <f>INDEX(Data!$AH$3:$AH$502, MATCH(B400, Data!$AB$3:$AB$502, 0))</f>
        <v/>
      </c>
      <c r="AC400" s="224"/>
      <c r="AD400" s="224"/>
      <c r="AE400" s="224"/>
      <c r="AF400" s="225"/>
      <c r="AG400" s="3"/>
    </row>
    <row r="401" spans="1:33" s="5" customFormat="1" ht="15" customHeight="1" x14ac:dyDescent="0.25">
      <c r="A401" s="3"/>
      <c r="B401" s="139">
        <v>392</v>
      </c>
      <c r="C401" s="135"/>
      <c r="D401" s="151"/>
      <c r="E401" s="152"/>
      <c r="F401" s="153"/>
      <c r="G401" s="154"/>
      <c r="H401" s="155"/>
      <c r="I401" s="154"/>
      <c r="J401" s="155"/>
      <c r="K401" s="154"/>
      <c r="L401" s="155"/>
      <c r="M401" s="156"/>
      <c r="N401" s="150"/>
      <c r="O401" s="136" t="str">
        <f t="shared" si="18"/>
        <v/>
      </c>
      <c r="P401" s="150"/>
      <c r="Q401" s="223" t="str">
        <f t="shared" si="19"/>
        <v/>
      </c>
      <c r="R401" s="224"/>
      <c r="S401" s="224"/>
      <c r="T401" s="224" t="str">
        <f t="shared" si="20"/>
        <v/>
      </c>
      <c r="U401" s="224"/>
      <c r="V401" s="225"/>
      <c r="W401" s="150"/>
      <c r="X401" s="223" t="str">
        <f>INDEX(Data!$AF$3:$AF$502, MATCH(B401, Data!$A$3:$A$502, 0))</f>
        <v/>
      </c>
      <c r="Y401" s="224"/>
      <c r="Z401" s="225"/>
      <c r="AA401" s="150"/>
      <c r="AB401" s="223" t="str">
        <f>INDEX(Data!$AH$3:$AH$502, MATCH(B401, Data!$AB$3:$AB$502, 0))</f>
        <v/>
      </c>
      <c r="AC401" s="224"/>
      <c r="AD401" s="224"/>
      <c r="AE401" s="224"/>
      <c r="AF401" s="225"/>
      <c r="AG401" s="3"/>
    </row>
    <row r="402" spans="1:33" s="5" customFormat="1" ht="15" customHeight="1" x14ac:dyDescent="0.25">
      <c r="A402" s="3"/>
      <c r="B402" s="139">
        <v>393</v>
      </c>
      <c r="C402" s="135"/>
      <c r="D402" s="151"/>
      <c r="E402" s="152"/>
      <c r="F402" s="153"/>
      <c r="G402" s="154"/>
      <c r="H402" s="155"/>
      <c r="I402" s="154"/>
      <c r="J402" s="155"/>
      <c r="K402" s="154"/>
      <c r="L402" s="155"/>
      <c r="M402" s="156"/>
      <c r="N402" s="150"/>
      <c r="O402" s="136" t="str">
        <f t="shared" si="18"/>
        <v/>
      </c>
      <c r="P402" s="150"/>
      <c r="Q402" s="223" t="str">
        <f t="shared" si="19"/>
        <v/>
      </c>
      <c r="R402" s="224"/>
      <c r="S402" s="224"/>
      <c r="T402" s="224" t="str">
        <f t="shared" si="20"/>
        <v/>
      </c>
      <c r="U402" s="224"/>
      <c r="V402" s="225"/>
      <c r="W402" s="150"/>
      <c r="X402" s="223" t="str">
        <f>INDEX(Data!$AF$3:$AF$502, MATCH(B402, Data!$A$3:$A$502, 0))</f>
        <v/>
      </c>
      <c r="Y402" s="224"/>
      <c r="Z402" s="225"/>
      <c r="AA402" s="150"/>
      <c r="AB402" s="223" t="str">
        <f>INDEX(Data!$AH$3:$AH$502, MATCH(B402, Data!$AB$3:$AB$502, 0))</f>
        <v/>
      </c>
      <c r="AC402" s="224"/>
      <c r="AD402" s="224"/>
      <c r="AE402" s="224"/>
      <c r="AF402" s="225"/>
      <c r="AG402" s="3"/>
    </row>
    <row r="403" spans="1:33" s="5" customFormat="1" ht="15" customHeight="1" x14ac:dyDescent="0.25">
      <c r="A403" s="3"/>
      <c r="B403" s="139">
        <v>394</v>
      </c>
      <c r="C403" s="135"/>
      <c r="D403" s="151"/>
      <c r="E403" s="152"/>
      <c r="F403" s="153"/>
      <c r="G403" s="154"/>
      <c r="H403" s="155"/>
      <c r="I403" s="154"/>
      <c r="J403" s="155"/>
      <c r="K403" s="154"/>
      <c r="L403" s="155"/>
      <c r="M403" s="156"/>
      <c r="N403" s="150"/>
      <c r="O403" s="136" t="str">
        <f t="shared" si="18"/>
        <v/>
      </c>
      <c r="P403" s="150"/>
      <c r="Q403" s="223" t="str">
        <f t="shared" si="19"/>
        <v/>
      </c>
      <c r="R403" s="224"/>
      <c r="S403" s="224"/>
      <c r="T403" s="224" t="str">
        <f t="shared" si="20"/>
        <v/>
      </c>
      <c r="U403" s="224"/>
      <c r="V403" s="225"/>
      <c r="W403" s="150"/>
      <c r="X403" s="223" t="str">
        <f>INDEX(Data!$AF$3:$AF$502, MATCH(B403, Data!$A$3:$A$502, 0))</f>
        <v/>
      </c>
      <c r="Y403" s="224"/>
      <c r="Z403" s="225"/>
      <c r="AA403" s="150"/>
      <c r="AB403" s="223" t="str">
        <f>INDEX(Data!$AH$3:$AH$502, MATCH(B403, Data!$AB$3:$AB$502, 0))</f>
        <v/>
      </c>
      <c r="AC403" s="224"/>
      <c r="AD403" s="224"/>
      <c r="AE403" s="224"/>
      <c r="AF403" s="225"/>
      <c r="AG403" s="3"/>
    </row>
    <row r="404" spans="1:33" s="5" customFormat="1" ht="15" customHeight="1" x14ac:dyDescent="0.25">
      <c r="A404" s="3"/>
      <c r="B404" s="139">
        <v>395</v>
      </c>
      <c r="C404" s="135"/>
      <c r="D404" s="151"/>
      <c r="E404" s="152"/>
      <c r="F404" s="153"/>
      <c r="G404" s="154"/>
      <c r="H404" s="155"/>
      <c r="I404" s="154"/>
      <c r="J404" s="155"/>
      <c r="K404" s="154"/>
      <c r="L404" s="155"/>
      <c r="M404" s="156"/>
      <c r="N404" s="150"/>
      <c r="O404" s="136" t="str">
        <f t="shared" si="18"/>
        <v/>
      </c>
      <c r="P404" s="150"/>
      <c r="Q404" s="223" t="str">
        <f t="shared" si="19"/>
        <v/>
      </c>
      <c r="R404" s="224"/>
      <c r="S404" s="224"/>
      <c r="T404" s="224" t="str">
        <f t="shared" si="20"/>
        <v/>
      </c>
      <c r="U404" s="224"/>
      <c r="V404" s="225"/>
      <c r="W404" s="150"/>
      <c r="X404" s="223" t="str">
        <f>INDEX(Data!$AF$3:$AF$502, MATCH(B404, Data!$A$3:$A$502, 0))</f>
        <v/>
      </c>
      <c r="Y404" s="224"/>
      <c r="Z404" s="225"/>
      <c r="AA404" s="150"/>
      <c r="AB404" s="223" t="str">
        <f>INDEX(Data!$AH$3:$AH$502, MATCH(B404, Data!$AB$3:$AB$502, 0))</f>
        <v/>
      </c>
      <c r="AC404" s="224"/>
      <c r="AD404" s="224"/>
      <c r="AE404" s="224"/>
      <c r="AF404" s="225"/>
      <c r="AG404" s="3"/>
    </row>
    <row r="405" spans="1:33" s="5" customFormat="1" ht="15" customHeight="1" x14ac:dyDescent="0.25">
      <c r="A405" s="3"/>
      <c r="B405" s="139">
        <v>396</v>
      </c>
      <c r="C405" s="135"/>
      <c r="D405" s="151"/>
      <c r="E405" s="152"/>
      <c r="F405" s="153"/>
      <c r="G405" s="154"/>
      <c r="H405" s="155"/>
      <c r="I405" s="154"/>
      <c r="J405" s="155"/>
      <c r="K405" s="154"/>
      <c r="L405" s="155"/>
      <c r="M405" s="156"/>
      <c r="N405" s="150"/>
      <c r="O405" s="136" t="str">
        <f t="shared" si="18"/>
        <v/>
      </c>
      <c r="P405" s="150"/>
      <c r="Q405" s="223" t="str">
        <f t="shared" si="19"/>
        <v/>
      </c>
      <c r="R405" s="224"/>
      <c r="S405" s="224"/>
      <c r="T405" s="224" t="str">
        <f t="shared" si="20"/>
        <v/>
      </c>
      <c r="U405" s="224"/>
      <c r="V405" s="225"/>
      <c r="W405" s="150"/>
      <c r="X405" s="223" t="str">
        <f>INDEX(Data!$AF$3:$AF$502, MATCH(B405, Data!$A$3:$A$502, 0))</f>
        <v/>
      </c>
      <c r="Y405" s="224"/>
      <c r="Z405" s="225"/>
      <c r="AA405" s="150"/>
      <c r="AB405" s="223" t="str">
        <f>INDEX(Data!$AH$3:$AH$502, MATCH(B405, Data!$AB$3:$AB$502, 0))</f>
        <v/>
      </c>
      <c r="AC405" s="224"/>
      <c r="AD405" s="224"/>
      <c r="AE405" s="224"/>
      <c r="AF405" s="225"/>
      <c r="AG405" s="3"/>
    </row>
    <row r="406" spans="1:33" s="5" customFormat="1" ht="15" customHeight="1" x14ac:dyDescent="0.25">
      <c r="A406" s="3"/>
      <c r="B406" s="139">
        <v>397</v>
      </c>
      <c r="C406" s="135"/>
      <c r="D406" s="151"/>
      <c r="E406" s="152"/>
      <c r="F406" s="153"/>
      <c r="G406" s="154"/>
      <c r="H406" s="155"/>
      <c r="I406" s="154"/>
      <c r="J406" s="155"/>
      <c r="K406" s="154"/>
      <c r="L406" s="155"/>
      <c r="M406" s="156"/>
      <c r="N406" s="150"/>
      <c r="O406" s="136" t="str">
        <f t="shared" si="18"/>
        <v/>
      </c>
      <c r="P406" s="150"/>
      <c r="Q406" s="223" t="str">
        <f t="shared" si="19"/>
        <v/>
      </c>
      <c r="R406" s="224"/>
      <c r="S406" s="224"/>
      <c r="T406" s="224" t="str">
        <f t="shared" si="20"/>
        <v/>
      </c>
      <c r="U406" s="224"/>
      <c r="V406" s="225"/>
      <c r="W406" s="150"/>
      <c r="X406" s="223" t="str">
        <f>INDEX(Data!$AF$3:$AF$502, MATCH(B406, Data!$A$3:$A$502, 0))</f>
        <v/>
      </c>
      <c r="Y406" s="224"/>
      <c r="Z406" s="225"/>
      <c r="AA406" s="150"/>
      <c r="AB406" s="223" t="str">
        <f>INDEX(Data!$AH$3:$AH$502, MATCH(B406, Data!$AB$3:$AB$502, 0))</f>
        <v/>
      </c>
      <c r="AC406" s="224"/>
      <c r="AD406" s="224"/>
      <c r="AE406" s="224"/>
      <c r="AF406" s="225"/>
      <c r="AG406" s="3"/>
    </row>
    <row r="407" spans="1:33" s="5" customFormat="1" ht="15" customHeight="1" x14ac:dyDescent="0.25">
      <c r="A407" s="3"/>
      <c r="B407" s="139">
        <v>398</v>
      </c>
      <c r="C407" s="135"/>
      <c r="D407" s="151"/>
      <c r="E407" s="152"/>
      <c r="F407" s="153"/>
      <c r="G407" s="154"/>
      <c r="H407" s="155"/>
      <c r="I407" s="154"/>
      <c r="J407" s="155"/>
      <c r="K407" s="154"/>
      <c r="L407" s="155"/>
      <c r="M407" s="156"/>
      <c r="N407" s="150"/>
      <c r="O407" s="136" t="str">
        <f t="shared" si="18"/>
        <v/>
      </c>
      <c r="P407" s="150"/>
      <c r="Q407" s="223" t="str">
        <f t="shared" si="19"/>
        <v/>
      </c>
      <c r="R407" s="224"/>
      <c r="S407" s="224"/>
      <c r="T407" s="224" t="str">
        <f t="shared" si="20"/>
        <v/>
      </c>
      <c r="U407" s="224"/>
      <c r="V407" s="225"/>
      <c r="W407" s="150"/>
      <c r="X407" s="223" t="str">
        <f>INDEX(Data!$AF$3:$AF$502, MATCH(B407, Data!$A$3:$A$502, 0))</f>
        <v/>
      </c>
      <c r="Y407" s="224"/>
      <c r="Z407" s="225"/>
      <c r="AA407" s="150"/>
      <c r="AB407" s="223" t="str">
        <f>INDEX(Data!$AH$3:$AH$502, MATCH(B407, Data!$AB$3:$AB$502, 0))</f>
        <v/>
      </c>
      <c r="AC407" s="224"/>
      <c r="AD407" s="224"/>
      <c r="AE407" s="224"/>
      <c r="AF407" s="225"/>
      <c r="AG407" s="3"/>
    </row>
    <row r="408" spans="1:33" s="5" customFormat="1" ht="15" customHeight="1" x14ac:dyDescent="0.25">
      <c r="A408" s="3"/>
      <c r="B408" s="139">
        <v>399</v>
      </c>
      <c r="C408" s="135"/>
      <c r="D408" s="151"/>
      <c r="E408" s="152"/>
      <c r="F408" s="153"/>
      <c r="G408" s="154"/>
      <c r="H408" s="155"/>
      <c r="I408" s="154"/>
      <c r="J408" s="155"/>
      <c r="K408" s="154"/>
      <c r="L408" s="155"/>
      <c r="M408" s="156"/>
      <c r="N408" s="150"/>
      <c r="O408" s="136" t="str">
        <f t="shared" si="18"/>
        <v/>
      </c>
      <c r="P408" s="150"/>
      <c r="Q408" s="223" t="str">
        <f t="shared" si="19"/>
        <v/>
      </c>
      <c r="R408" s="224"/>
      <c r="S408" s="224"/>
      <c r="T408" s="224" t="str">
        <f t="shared" si="20"/>
        <v/>
      </c>
      <c r="U408" s="224"/>
      <c r="V408" s="225"/>
      <c r="W408" s="150"/>
      <c r="X408" s="223" t="str">
        <f>INDEX(Data!$AF$3:$AF$502, MATCH(B408, Data!$A$3:$A$502, 0))</f>
        <v/>
      </c>
      <c r="Y408" s="224"/>
      <c r="Z408" s="225"/>
      <c r="AA408" s="150"/>
      <c r="AB408" s="223" t="str">
        <f>INDEX(Data!$AH$3:$AH$502, MATCH(B408, Data!$AB$3:$AB$502, 0))</f>
        <v/>
      </c>
      <c r="AC408" s="224"/>
      <c r="AD408" s="224"/>
      <c r="AE408" s="224"/>
      <c r="AF408" s="225"/>
      <c r="AG408" s="3"/>
    </row>
    <row r="409" spans="1:33" s="5" customFormat="1" ht="15" customHeight="1" x14ac:dyDescent="0.25">
      <c r="A409" s="3"/>
      <c r="B409" s="139">
        <v>400</v>
      </c>
      <c r="C409" s="135"/>
      <c r="D409" s="151"/>
      <c r="E409" s="152"/>
      <c r="F409" s="153"/>
      <c r="G409" s="154"/>
      <c r="H409" s="155"/>
      <c r="I409" s="154"/>
      <c r="J409" s="155"/>
      <c r="K409" s="154"/>
      <c r="L409" s="155"/>
      <c r="M409" s="156"/>
      <c r="N409" s="150"/>
      <c r="O409" s="136" t="str">
        <f t="shared" si="18"/>
        <v/>
      </c>
      <c r="P409" s="150"/>
      <c r="Q409" s="223" t="str">
        <f t="shared" si="19"/>
        <v/>
      </c>
      <c r="R409" s="224"/>
      <c r="S409" s="224"/>
      <c r="T409" s="224" t="str">
        <f t="shared" si="20"/>
        <v/>
      </c>
      <c r="U409" s="224"/>
      <c r="V409" s="225"/>
      <c r="W409" s="150"/>
      <c r="X409" s="223" t="str">
        <f>INDEX(Data!$AF$3:$AF$502, MATCH(B409, Data!$A$3:$A$502, 0))</f>
        <v/>
      </c>
      <c r="Y409" s="224"/>
      <c r="Z409" s="225"/>
      <c r="AA409" s="150"/>
      <c r="AB409" s="223" t="str">
        <f>INDEX(Data!$AH$3:$AH$502, MATCH(B409, Data!$AB$3:$AB$502, 0))</f>
        <v/>
      </c>
      <c r="AC409" s="224"/>
      <c r="AD409" s="224"/>
      <c r="AE409" s="224"/>
      <c r="AF409" s="225"/>
      <c r="AG409" s="3"/>
    </row>
    <row r="410" spans="1:33" s="5" customFormat="1" ht="15" customHeight="1" x14ac:dyDescent="0.25">
      <c r="A410" s="3"/>
      <c r="B410" s="139">
        <v>401</v>
      </c>
      <c r="C410" s="135"/>
      <c r="D410" s="151"/>
      <c r="E410" s="152"/>
      <c r="F410" s="153"/>
      <c r="G410" s="154"/>
      <c r="H410" s="155"/>
      <c r="I410" s="154"/>
      <c r="J410" s="155"/>
      <c r="K410" s="154"/>
      <c r="L410" s="155"/>
      <c r="M410" s="156"/>
      <c r="N410" s="150"/>
      <c r="O410" s="136" t="str">
        <f t="shared" si="18"/>
        <v/>
      </c>
      <c r="P410" s="150"/>
      <c r="Q410" s="223" t="str">
        <f t="shared" si="19"/>
        <v/>
      </c>
      <c r="R410" s="224"/>
      <c r="S410" s="224"/>
      <c r="T410" s="224" t="str">
        <f t="shared" si="20"/>
        <v/>
      </c>
      <c r="U410" s="224"/>
      <c r="V410" s="225"/>
      <c r="W410" s="150"/>
      <c r="X410" s="223" t="str">
        <f>INDEX(Data!$AF$3:$AF$502, MATCH(B410, Data!$A$3:$A$502, 0))</f>
        <v/>
      </c>
      <c r="Y410" s="224"/>
      <c r="Z410" s="225"/>
      <c r="AA410" s="150"/>
      <c r="AB410" s="223" t="str">
        <f>INDEX(Data!$AH$3:$AH$502, MATCH(B410, Data!$AB$3:$AB$502, 0))</f>
        <v/>
      </c>
      <c r="AC410" s="224"/>
      <c r="AD410" s="224"/>
      <c r="AE410" s="224"/>
      <c r="AF410" s="225"/>
      <c r="AG410" s="3"/>
    </row>
    <row r="411" spans="1:33" s="5" customFormat="1" ht="15" customHeight="1" x14ac:dyDescent="0.25">
      <c r="A411" s="3"/>
      <c r="B411" s="139">
        <v>402</v>
      </c>
      <c r="C411" s="135"/>
      <c r="D411" s="151"/>
      <c r="E411" s="152"/>
      <c r="F411" s="153"/>
      <c r="G411" s="154"/>
      <c r="H411" s="155"/>
      <c r="I411" s="154"/>
      <c r="J411" s="155"/>
      <c r="K411" s="154"/>
      <c r="L411" s="155"/>
      <c r="M411" s="156"/>
      <c r="N411" s="150"/>
      <c r="O411" s="136" t="str">
        <f t="shared" si="18"/>
        <v/>
      </c>
      <c r="P411" s="150"/>
      <c r="Q411" s="223" t="str">
        <f t="shared" si="19"/>
        <v/>
      </c>
      <c r="R411" s="224"/>
      <c r="S411" s="224"/>
      <c r="T411" s="224" t="str">
        <f t="shared" si="20"/>
        <v/>
      </c>
      <c r="U411" s="224"/>
      <c r="V411" s="225"/>
      <c r="W411" s="150"/>
      <c r="X411" s="223" t="str">
        <f>INDEX(Data!$AF$3:$AF$502, MATCH(B411, Data!$A$3:$A$502, 0))</f>
        <v/>
      </c>
      <c r="Y411" s="224"/>
      <c r="Z411" s="225"/>
      <c r="AA411" s="150"/>
      <c r="AB411" s="223" t="str">
        <f>INDEX(Data!$AH$3:$AH$502, MATCH(B411, Data!$AB$3:$AB$502, 0))</f>
        <v/>
      </c>
      <c r="AC411" s="224"/>
      <c r="AD411" s="224"/>
      <c r="AE411" s="224"/>
      <c r="AF411" s="225"/>
      <c r="AG411" s="3"/>
    </row>
    <row r="412" spans="1:33" s="5" customFormat="1" ht="15" customHeight="1" x14ac:dyDescent="0.25">
      <c r="A412" s="3"/>
      <c r="B412" s="139">
        <v>403</v>
      </c>
      <c r="C412" s="135"/>
      <c r="D412" s="151"/>
      <c r="E412" s="152"/>
      <c r="F412" s="153"/>
      <c r="G412" s="154"/>
      <c r="H412" s="155"/>
      <c r="I412" s="154"/>
      <c r="J412" s="155"/>
      <c r="K412" s="154"/>
      <c r="L412" s="155"/>
      <c r="M412" s="156"/>
      <c r="N412" s="150"/>
      <c r="O412" s="136" t="str">
        <f t="shared" si="18"/>
        <v/>
      </c>
      <c r="P412" s="150"/>
      <c r="Q412" s="223" t="str">
        <f t="shared" si="19"/>
        <v/>
      </c>
      <c r="R412" s="224"/>
      <c r="S412" s="224"/>
      <c r="T412" s="224" t="str">
        <f t="shared" si="20"/>
        <v/>
      </c>
      <c r="U412" s="224"/>
      <c r="V412" s="225"/>
      <c r="W412" s="150"/>
      <c r="X412" s="223" t="str">
        <f>INDEX(Data!$AF$3:$AF$502, MATCH(B412, Data!$A$3:$A$502, 0))</f>
        <v/>
      </c>
      <c r="Y412" s="224"/>
      <c r="Z412" s="225"/>
      <c r="AA412" s="150"/>
      <c r="AB412" s="223" t="str">
        <f>INDEX(Data!$AH$3:$AH$502, MATCH(B412, Data!$AB$3:$AB$502, 0))</f>
        <v/>
      </c>
      <c r="AC412" s="224"/>
      <c r="AD412" s="224"/>
      <c r="AE412" s="224"/>
      <c r="AF412" s="225"/>
      <c r="AG412" s="3"/>
    </row>
    <row r="413" spans="1:33" s="5" customFormat="1" ht="15" customHeight="1" x14ac:dyDescent="0.25">
      <c r="A413" s="3"/>
      <c r="B413" s="139">
        <v>404</v>
      </c>
      <c r="C413" s="135"/>
      <c r="D413" s="151"/>
      <c r="E413" s="152"/>
      <c r="F413" s="153"/>
      <c r="G413" s="154"/>
      <c r="H413" s="155"/>
      <c r="I413" s="154"/>
      <c r="J413" s="155"/>
      <c r="K413" s="154"/>
      <c r="L413" s="155"/>
      <c r="M413" s="156"/>
      <c r="N413" s="150"/>
      <c r="O413" s="136" t="str">
        <f t="shared" si="18"/>
        <v/>
      </c>
      <c r="P413" s="150"/>
      <c r="Q413" s="223" t="str">
        <f t="shared" si="19"/>
        <v/>
      </c>
      <c r="R413" s="224"/>
      <c r="S413" s="224"/>
      <c r="T413" s="224" t="str">
        <f t="shared" si="20"/>
        <v/>
      </c>
      <c r="U413" s="224"/>
      <c r="V413" s="225"/>
      <c r="W413" s="150"/>
      <c r="X413" s="223" t="str">
        <f>INDEX(Data!$AF$3:$AF$502, MATCH(B413, Data!$A$3:$A$502, 0))</f>
        <v/>
      </c>
      <c r="Y413" s="224"/>
      <c r="Z413" s="225"/>
      <c r="AA413" s="150"/>
      <c r="AB413" s="223" t="str">
        <f>INDEX(Data!$AH$3:$AH$502, MATCH(B413, Data!$AB$3:$AB$502, 0))</f>
        <v/>
      </c>
      <c r="AC413" s="224"/>
      <c r="AD413" s="224"/>
      <c r="AE413" s="224"/>
      <c r="AF413" s="225"/>
      <c r="AG413" s="3"/>
    </row>
    <row r="414" spans="1:33" s="5" customFormat="1" ht="15" customHeight="1" x14ac:dyDescent="0.25">
      <c r="A414" s="3"/>
      <c r="B414" s="139">
        <v>405</v>
      </c>
      <c r="C414" s="135"/>
      <c r="D414" s="151"/>
      <c r="E414" s="152"/>
      <c r="F414" s="153"/>
      <c r="G414" s="154"/>
      <c r="H414" s="155"/>
      <c r="I414" s="154"/>
      <c r="J414" s="155"/>
      <c r="K414" s="154"/>
      <c r="L414" s="155"/>
      <c r="M414" s="156"/>
      <c r="N414" s="150"/>
      <c r="O414" s="136" t="str">
        <f t="shared" si="18"/>
        <v/>
      </c>
      <c r="P414" s="150"/>
      <c r="Q414" s="223" t="str">
        <f t="shared" si="19"/>
        <v/>
      </c>
      <c r="R414" s="224"/>
      <c r="S414" s="224"/>
      <c r="T414" s="224" t="str">
        <f t="shared" si="20"/>
        <v/>
      </c>
      <c r="U414" s="224"/>
      <c r="V414" s="225"/>
      <c r="W414" s="150"/>
      <c r="X414" s="223" t="str">
        <f>INDEX(Data!$AF$3:$AF$502, MATCH(B414, Data!$A$3:$A$502, 0))</f>
        <v/>
      </c>
      <c r="Y414" s="224"/>
      <c r="Z414" s="225"/>
      <c r="AA414" s="150"/>
      <c r="AB414" s="223" t="str">
        <f>INDEX(Data!$AH$3:$AH$502, MATCH(B414, Data!$AB$3:$AB$502, 0))</f>
        <v/>
      </c>
      <c r="AC414" s="224"/>
      <c r="AD414" s="224"/>
      <c r="AE414" s="224"/>
      <c r="AF414" s="225"/>
      <c r="AG414" s="3"/>
    </row>
    <row r="415" spans="1:33" s="5" customFormat="1" ht="15" customHeight="1" x14ac:dyDescent="0.25">
      <c r="A415" s="3"/>
      <c r="B415" s="139">
        <v>406</v>
      </c>
      <c r="C415" s="135"/>
      <c r="D415" s="151"/>
      <c r="E415" s="152"/>
      <c r="F415" s="153"/>
      <c r="G415" s="154"/>
      <c r="H415" s="155"/>
      <c r="I415" s="154"/>
      <c r="J415" s="155"/>
      <c r="K415" s="154"/>
      <c r="L415" s="155"/>
      <c r="M415" s="156"/>
      <c r="N415" s="150"/>
      <c r="O415" s="136" t="str">
        <f t="shared" si="18"/>
        <v/>
      </c>
      <c r="P415" s="150"/>
      <c r="Q415" s="223" t="str">
        <f t="shared" si="19"/>
        <v/>
      </c>
      <c r="R415" s="224"/>
      <c r="S415" s="224"/>
      <c r="T415" s="224" t="str">
        <f t="shared" si="20"/>
        <v/>
      </c>
      <c r="U415" s="224"/>
      <c r="V415" s="225"/>
      <c r="W415" s="150"/>
      <c r="X415" s="223" t="str">
        <f>INDEX(Data!$AF$3:$AF$502, MATCH(B415, Data!$A$3:$A$502, 0))</f>
        <v/>
      </c>
      <c r="Y415" s="224"/>
      <c r="Z415" s="225"/>
      <c r="AA415" s="150"/>
      <c r="AB415" s="223" t="str">
        <f>INDEX(Data!$AH$3:$AH$502, MATCH(B415, Data!$AB$3:$AB$502, 0))</f>
        <v/>
      </c>
      <c r="AC415" s="224"/>
      <c r="AD415" s="224"/>
      <c r="AE415" s="224"/>
      <c r="AF415" s="225"/>
      <c r="AG415" s="3"/>
    </row>
    <row r="416" spans="1:33" s="5" customFormat="1" ht="15" customHeight="1" x14ac:dyDescent="0.25">
      <c r="A416" s="3"/>
      <c r="B416" s="139">
        <v>407</v>
      </c>
      <c r="C416" s="135"/>
      <c r="D416" s="151"/>
      <c r="E416" s="152"/>
      <c r="F416" s="153"/>
      <c r="G416" s="154"/>
      <c r="H416" s="155"/>
      <c r="I416" s="154"/>
      <c r="J416" s="155"/>
      <c r="K416" s="154"/>
      <c r="L416" s="155"/>
      <c r="M416" s="156"/>
      <c r="N416" s="150"/>
      <c r="O416" s="136" t="str">
        <f t="shared" si="18"/>
        <v/>
      </c>
      <c r="P416" s="150"/>
      <c r="Q416" s="223" t="str">
        <f t="shared" si="19"/>
        <v/>
      </c>
      <c r="R416" s="224"/>
      <c r="S416" s="224"/>
      <c r="T416" s="224" t="str">
        <f t="shared" si="20"/>
        <v/>
      </c>
      <c r="U416" s="224"/>
      <c r="V416" s="225"/>
      <c r="W416" s="150"/>
      <c r="X416" s="223" t="str">
        <f>INDEX(Data!$AF$3:$AF$502, MATCH(B416, Data!$A$3:$A$502, 0))</f>
        <v/>
      </c>
      <c r="Y416" s="224"/>
      <c r="Z416" s="225"/>
      <c r="AA416" s="150"/>
      <c r="AB416" s="223" t="str">
        <f>INDEX(Data!$AH$3:$AH$502, MATCH(B416, Data!$AB$3:$AB$502, 0))</f>
        <v/>
      </c>
      <c r="AC416" s="224"/>
      <c r="AD416" s="224"/>
      <c r="AE416" s="224"/>
      <c r="AF416" s="225"/>
      <c r="AG416" s="3"/>
    </row>
    <row r="417" spans="1:33" s="5" customFormat="1" ht="15" customHeight="1" x14ac:dyDescent="0.25">
      <c r="A417" s="3"/>
      <c r="B417" s="139">
        <v>408</v>
      </c>
      <c r="C417" s="135"/>
      <c r="D417" s="151"/>
      <c r="E417" s="152"/>
      <c r="F417" s="153"/>
      <c r="G417" s="154"/>
      <c r="H417" s="155"/>
      <c r="I417" s="154"/>
      <c r="J417" s="155"/>
      <c r="K417" s="154"/>
      <c r="L417" s="155"/>
      <c r="M417" s="156"/>
      <c r="N417" s="150"/>
      <c r="O417" s="136" t="str">
        <f t="shared" si="18"/>
        <v/>
      </c>
      <c r="P417" s="150"/>
      <c r="Q417" s="223" t="str">
        <f t="shared" si="19"/>
        <v/>
      </c>
      <c r="R417" s="224"/>
      <c r="S417" s="224"/>
      <c r="T417" s="224" t="str">
        <f t="shared" si="20"/>
        <v/>
      </c>
      <c r="U417" s="224"/>
      <c r="V417" s="225"/>
      <c r="W417" s="150"/>
      <c r="X417" s="223" t="str">
        <f>INDEX(Data!$AF$3:$AF$502, MATCH(B417, Data!$A$3:$A$502, 0))</f>
        <v/>
      </c>
      <c r="Y417" s="224"/>
      <c r="Z417" s="225"/>
      <c r="AA417" s="150"/>
      <c r="AB417" s="223" t="str">
        <f>INDEX(Data!$AH$3:$AH$502, MATCH(B417, Data!$AB$3:$AB$502, 0))</f>
        <v/>
      </c>
      <c r="AC417" s="224"/>
      <c r="AD417" s="224"/>
      <c r="AE417" s="224"/>
      <c r="AF417" s="225"/>
      <c r="AG417" s="3"/>
    </row>
    <row r="418" spans="1:33" s="5" customFormat="1" ht="15" customHeight="1" x14ac:dyDescent="0.25">
      <c r="A418" s="3"/>
      <c r="B418" s="139">
        <v>409</v>
      </c>
      <c r="C418" s="135"/>
      <c r="D418" s="151"/>
      <c r="E418" s="152"/>
      <c r="F418" s="153"/>
      <c r="G418" s="154"/>
      <c r="H418" s="155"/>
      <c r="I418" s="154"/>
      <c r="J418" s="155"/>
      <c r="K418" s="154"/>
      <c r="L418" s="155"/>
      <c r="M418" s="156"/>
      <c r="N418" s="150"/>
      <c r="O418" s="136" t="str">
        <f t="shared" si="18"/>
        <v/>
      </c>
      <c r="P418" s="150"/>
      <c r="Q418" s="223" t="str">
        <f t="shared" si="19"/>
        <v/>
      </c>
      <c r="R418" s="224"/>
      <c r="S418" s="224"/>
      <c r="T418" s="224" t="str">
        <f t="shared" si="20"/>
        <v/>
      </c>
      <c r="U418" s="224"/>
      <c r="V418" s="225"/>
      <c r="W418" s="150"/>
      <c r="X418" s="223" t="str">
        <f>INDEX(Data!$AF$3:$AF$502, MATCH(B418, Data!$A$3:$A$502, 0))</f>
        <v/>
      </c>
      <c r="Y418" s="224"/>
      <c r="Z418" s="225"/>
      <c r="AA418" s="150"/>
      <c r="AB418" s="223" t="str">
        <f>INDEX(Data!$AH$3:$AH$502, MATCH(B418, Data!$AB$3:$AB$502, 0))</f>
        <v/>
      </c>
      <c r="AC418" s="224"/>
      <c r="AD418" s="224"/>
      <c r="AE418" s="224"/>
      <c r="AF418" s="225"/>
      <c r="AG418" s="3"/>
    </row>
    <row r="419" spans="1:33" s="5" customFormat="1" ht="15" customHeight="1" x14ac:dyDescent="0.25">
      <c r="A419" s="3"/>
      <c r="B419" s="139">
        <v>410</v>
      </c>
      <c r="C419" s="135"/>
      <c r="D419" s="151"/>
      <c r="E419" s="152"/>
      <c r="F419" s="153"/>
      <c r="G419" s="154"/>
      <c r="H419" s="155"/>
      <c r="I419" s="154"/>
      <c r="J419" s="155"/>
      <c r="K419" s="154"/>
      <c r="L419" s="155"/>
      <c r="M419" s="156"/>
      <c r="N419" s="150"/>
      <c r="O419" s="136" t="str">
        <f t="shared" si="18"/>
        <v/>
      </c>
      <c r="P419" s="150"/>
      <c r="Q419" s="223" t="str">
        <f t="shared" si="19"/>
        <v/>
      </c>
      <c r="R419" s="224"/>
      <c r="S419" s="224"/>
      <c r="T419" s="224" t="str">
        <f t="shared" si="20"/>
        <v/>
      </c>
      <c r="U419" s="224"/>
      <c r="V419" s="225"/>
      <c r="W419" s="150"/>
      <c r="X419" s="223" t="str">
        <f>INDEX(Data!$AF$3:$AF$502, MATCH(B419, Data!$A$3:$A$502, 0))</f>
        <v/>
      </c>
      <c r="Y419" s="224"/>
      <c r="Z419" s="225"/>
      <c r="AA419" s="150"/>
      <c r="AB419" s="223" t="str">
        <f>INDEX(Data!$AH$3:$AH$502, MATCH(B419, Data!$AB$3:$AB$502, 0))</f>
        <v/>
      </c>
      <c r="AC419" s="224"/>
      <c r="AD419" s="224"/>
      <c r="AE419" s="224"/>
      <c r="AF419" s="225"/>
      <c r="AG419" s="3"/>
    </row>
    <row r="420" spans="1:33" s="5" customFormat="1" ht="15" customHeight="1" x14ac:dyDescent="0.25">
      <c r="A420" s="3"/>
      <c r="B420" s="139">
        <v>411</v>
      </c>
      <c r="C420" s="135"/>
      <c r="D420" s="151"/>
      <c r="E420" s="152"/>
      <c r="F420" s="153"/>
      <c r="G420" s="154"/>
      <c r="H420" s="155"/>
      <c r="I420" s="154"/>
      <c r="J420" s="155"/>
      <c r="K420" s="154"/>
      <c r="L420" s="155"/>
      <c r="M420" s="156"/>
      <c r="N420" s="150"/>
      <c r="O420" s="136" t="str">
        <f t="shared" si="18"/>
        <v/>
      </c>
      <c r="P420" s="150"/>
      <c r="Q420" s="223" t="str">
        <f t="shared" si="19"/>
        <v/>
      </c>
      <c r="R420" s="224"/>
      <c r="S420" s="224"/>
      <c r="T420" s="224" t="str">
        <f t="shared" si="20"/>
        <v/>
      </c>
      <c r="U420" s="224"/>
      <c r="V420" s="225"/>
      <c r="W420" s="150"/>
      <c r="X420" s="223" t="str">
        <f>INDEX(Data!$AF$3:$AF$502, MATCH(B420, Data!$A$3:$A$502, 0))</f>
        <v/>
      </c>
      <c r="Y420" s="224"/>
      <c r="Z420" s="225"/>
      <c r="AA420" s="150"/>
      <c r="AB420" s="223" t="str">
        <f>INDEX(Data!$AH$3:$AH$502, MATCH(B420, Data!$AB$3:$AB$502, 0))</f>
        <v/>
      </c>
      <c r="AC420" s="224"/>
      <c r="AD420" s="224"/>
      <c r="AE420" s="224"/>
      <c r="AF420" s="225"/>
      <c r="AG420" s="3"/>
    </row>
    <row r="421" spans="1:33" s="5" customFormat="1" ht="15" customHeight="1" x14ac:dyDescent="0.25">
      <c r="A421" s="3"/>
      <c r="B421" s="139">
        <v>412</v>
      </c>
      <c r="C421" s="135"/>
      <c r="D421" s="151"/>
      <c r="E421" s="152"/>
      <c r="F421" s="153"/>
      <c r="G421" s="154"/>
      <c r="H421" s="155"/>
      <c r="I421" s="154"/>
      <c r="J421" s="155"/>
      <c r="K421" s="154"/>
      <c r="L421" s="155"/>
      <c r="M421" s="156"/>
      <c r="N421" s="150"/>
      <c r="O421" s="136" t="str">
        <f t="shared" si="18"/>
        <v/>
      </c>
      <c r="P421" s="150"/>
      <c r="Q421" s="223" t="str">
        <f t="shared" si="19"/>
        <v/>
      </c>
      <c r="R421" s="224"/>
      <c r="S421" s="224"/>
      <c r="T421" s="224" t="str">
        <f t="shared" si="20"/>
        <v/>
      </c>
      <c r="U421" s="224"/>
      <c r="V421" s="225"/>
      <c r="W421" s="150"/>
      <c r="X421" s="223" t="str">
        <f>INDEX(Data!$AF$3:$AF$502, MATCH(B421, Data!$A$3:$A$502, 0))</f>
        <v/>
      </c>
      <c r="Y421" s="224"/>
      <c r="Z421" s="225"/>
      <c r="AA421" s="150"/>
      <c r="AB421" s="223" t="str">
        <f>INDEX(Data!$AH$3:$AH$502, MATCH(B421, Data!$AB$3:$AB$502, 0))</f>
        <v/>
      </c>
      <c r="AC421" s="224"/>
      <c r="AD421" s="224"/>
      <c r="AE421" s="224"/>
      <c r="AF421" s="225"/>
      <c r="AG421" s="3"/>
    </row>
    <row r="422" spans="1:33" s="5" customFormat="1" ht="15" customHeight="1" x14ac:dyDescent="0.25">
      <c r="A422" s="3"/>
      <c r="B422" s="139">
        <v>413</v>
      </c>
      <c r="C422" s="135"/>
      <c r="D422" s="151"/>
      <c r="E422" s="152"/>
      <c r="F422" s="153"/>
      <c r="G422" s="154"/>
      <c r="H422" s="155"/>
      <c r="I422" s="154"/>
      <c r="J422" s="155"/>
      <c r="K422" s="154"/>
      <c r="L422" s="155"/>
      <c r="M422" s="156"/>
      <c r="N422" s="150"/>
      <c r="O422" s="136" t="str">
        <f t="shared" si="18"/>
        <v/>
      </c>
      <c r="P422" s="150"/>
      <c r="Q422" s="223" t="str">
        <f t="shared" si="19"/>
        <v/>
      </c>
      <c r="R422" s="224"/>
      <c r="S422" s="224"/>
      <c r="T422" s="224" t="str">
        <f t="shared" si="20"/>
        <v/>
      </c>
      <c r="U422" s="224"/>
      <c r="V422" s="225"/>
      <c r="W422" s="150"/>
      <c r="X422" s="223" t="str">
        <f>INDEX(Data!$AF$3:$AF$502, MATCH(B422, Data!$A$3:$A$502, 0))</f>
        <v/>
      </c>
      <c r="Y422" s="224"/>
      <c r="Z422" s="225"/>
      <c r="AA422" s="150"/>
      <c r="AB422" s="223" t="str">
        <f>INDEX(Data!$AH$3:$AH$502, MATCH(B422, Data!$AB$3:$AB$502, 0))</f>
        <v/>
      </c>
      <c r="AC422" s="224"/>
      <c r="AD422" s="224"/>
      <c r="AE422" s="224"/>
      <c r="AF422" s="225"/>
      <c r="AG422" s="3"/>
    </row>
    <row r="423" spans="1:33" s="5" customFormat="1" ht="15" customHeight="1" x14ac:dyDescent="0.25">
      <c r="A423" s="3"/>
      <c r="B423" s="139">
        <v>414</v>
      </c>
      <c r="C423" s="135"/>
      <c r="D423" s="151"/>
      <c r="E423" s="152"/>
      <c r="F423" s="153"/>
      <c r="G423" s="154"/>
      <c r="H423" s="155"/>
      <c r="I423" s="154"/>
      <c r="J423" s="155"/>
      <c r="K423" s="154"/>
      <c r="L423" s="155"/>
      <c r="M423" s="156"/>
      <c r="N423" s="150"/>
      <c r="O423" s="136" t="str">
        <f t="shared" si="18"/>
        <v/>
      </c>
      <c r="P423" s="150"/>
      <c r="Q423" s="223" t="str">
        <f t="shared" si="19"/>
        <v/>
      </c>
      <c r="R423" s="224"/>
      <c r="S423" s="224"/>
      <c r="T423" s="224" t="str">
        <f t="shared" si="20"/>
        <v/>
      </c>
      <c r="U423" s="224"/>
      <c r="V423" s="225"/>
      <c r="W423" s="150"/>
      <c r="X423" s="223" t="str">
        <f>INDEX(Data!$AF$3:$AF$502, MATCH(B423, Data!$A$3:$A$502, 0))</f>
        <v/>
      </c>
      <c r="Y423" s="224"/>
      <c r="Z423" s="225"/>
      <c r="AA423" s="150"/>
      <c r="AB423" s="223" t="str">
        <f>INDEX(Data!$AH$3:$AH$502, MATCH(B423, Data!$AB$3:$AB$502, 0))</f>
        <v/>
      </c>
      <c r="AC423" s="224"/>
      <c r="AD423" s="224"/>
      <c r="AE423" s="224"/>
      <c r="AF423" s="225"/>
      <c r="AG423" s="3"/>
    </row>
    <row r="424" spans="1:33" s="5" customFormat="1" ht="15" customHeight="1" x14ac:dyDescent="0.25">
      <c r="A424" s="3"/>
      <c r="B424" s="139">
        <v>415</v>
      </c>
      <c r="C424" s="135"/>
      <c r="D424" s="151"/>
      <c r="E424" s="152"/>
      <c r="F424" s="153"/>
      <c r="G424" s="154"/>
      <c r="H424" s="155"/>
      <c r="I424" s="154"/>
      <c r="J424" s="155"/>
      <c r="K424" s="154"/>
      <c r="L424" s="155"/>
      <c r="M424" s="156"/>
      <c r="N424" s="150"/>
      <c r="O424" s="136" t="str">
        <f t="shared" si="18"/>
        <v/>
      </c>
      <c r="P424" s="150"/>
      <c r="Q424" s="223" t="str">
        <f t="shared" si="19"/>
        <v/>
      </c>
      <c r="R424" s="224"/>
      <c r="S424" s="224"/>
      <c r="T424" s="224" t="str">
        <f t="shared" si="20"/>
        <v/>
      </c>
      <c r="U424" s="224"/>
      <c r="V424" s="225"/>
      <c r="W424" s="150"/>
      <c r="X424" s="223" t="str">
        <f>INDEX(Data!$AF$3:$AF$502, MATCH(B424, Data!$A$3:$A$502, 0))</f>
        <v/>
      </c>
      <c r="Y424" s="224"/>
      <c r="Z424" s="225"/>
      <c r="AA424" s="150"/>
      <c r="AB424" s="223" t="str">
        <f>INDEX(Data!$AH$3:$AH$502, MATCH(B424, Data!$AB$3:$AB$502, 0))</f>
        <v/>
      </c>
      <c r="AC424" s="224"/>
      <c r="AD424" s="224"/>
      <c r="AE424" s="224"/>
      <c r="AF424" s="225"/>
      <c r="AG424" s="3"/>
    </row>
    <row r="425" spans="1:33" s="5" customFormat="1" ht="15" customHeight="1" x14ac:dyDescent="0.25">
      <c r="A425" s="3"/>
      <c r="B425" s="139">
        <v>416</v>
      </c>
      <c r="C425" s="135"/>
      <c r="D425" s="151"/>
      <c r="E425" s="152"/>
      <c r="F425" s="153"/>
      <c r="G425" s="154"/>
      <c r="H425" s="155"/>
      <c r="I425" s="154"/>
      <c r="J425" s="155"/>
      <c r="K425" s="154"/>
      <c r="L425" s="155"/>
      <c r="M425" s="156"/>
      <c r="N425" s="150"/>
      <c r="O425" s="136" t="str">
        <f t="shared" si="18"/>
        <v/>
      </c>
      <c r="P425" s="150"/>
      <c r="Q425" s="223" t="str">
        <f t="shared" si="19"/>
        <v/>
      </c>
      <c r="R425" s="224"/>
      <c r="S425" s="224"/>
      <c r="T425" s="224" t="str">
        <f t="shared" si="20"/>
        <v/>
      </c>
      <c r="U425" s="224"/>
      <c r="V425" s="225"/>
      <c r="W425" s="150"/>
      <c r="X425" s="223" t="str">
        <f>INDEX(Data!$AF$3:$AF$502, MATCH(B425, Data!$A$3:$A$502, 0))</f>
        <v/>
      </c>
      <c r="Y425" s="224"/>
      <c r="Z425" s="225"/>
      <c r="AA425" s="150"/>
      <c r="AB425" s="223" t="str">
        <f>INDEX(Data!$AH$3:$AH$502, MATCH(B425, Data!$AB$3:$AB$502, 0))</f>
        <v/>
      </c>
      <c r="AC425" s="224"/>
      <c r="AD425" s="224"/>
      <c r="AE425" s="224"/>
      <c r="AF425" s="225"/>
      <c r="AG425" s="3"/>
    </row>
    <row r="426" spans="1:33" s="5" customFormat="1" ht="15" customHeight="1" x14ac:dyDescent="0.25">
      <c r="A426" s="3"/>
      <c r="B426" s="139">
        <v>417</v>
      </c>
      <c r="C426" s="135"/>
      <c r="D426" s="151"/>
      <c r="E426" s="152"/>
      <c r="F426" s="153"/>
      <c r="G426" s="154"/>
      <c r="H426" s="155"/>
      <c r="I426" s="154"/>
      <c r="J426" s="155"/>
      <c r="K426" s="154"/>
      <c r="L426" s="155"/>
      <c r="M426" s="156"/>
      <c r="N426" s="150"/>
      <c r="O426" s="136" t="str">
        <f t="shared" si="18"/>
        <v/>
      </c>
      <c r="P426" s="150"/>
      <c r="Q426" s="223" t="str">
        <f t="shared" si="19"/>
        <v/>
      </c>
      <c r="R426" s="224"/>
      <c r="S426" s="224"/>
      <c r="T426" s="224" t="str">
        <f t="shared" si="20"/>
        <v/>
      </c>
      <c r="U426" s="224"/>
      <c r="V426" s="225"/>
      <c r="W426" s="150"/>
      <c r="X426" s="223" t="str">
        <f>INDEX(Data!$AF$3:$AF$502, MATCH(B426, Data!$A$3:$A$502, 0))</f>
        <v/>
      </c>
      <c r="Y426" s="224"/>
      <c r="Z426" s="225"/>
      <c r="AA426" s="150"/>
      <c r="AB426" s="223" t="str">
        <f>INDEX(Data!$AH$3:$AH$502, MATCH(B426, Data!$AB$3:$AB$502, 0))</f>
        <v/>
      </c>
      <c r="AC426" s="224"/>
      <c r="AD426" s="224"/>
      <c r="AE426" s="224"/>
      <c r="AF426" s="225"/>
      <c r="AG426" s="3"/>
    </row>
    <row r="427" spans="1:33" s="5" customFormat="1" ht="15" customHeight="1" x14ac:dyDescent="0.25">
      <c r="A427" s="3"/>
      <c r="B427" s="139">
        <v>418</v>
      </c>
      <c r="C427" s="135"/>
      <c r="D427" s="151"/>
      <c r="E427" s="152"/>
      <c r="F427" s="153"/>
      <c r="G427" s="154"/>
      <c r="H427" s="155"/>
      <c r="I427" s="154"/>
      <c r="J427" s="155"/>
      <c r="K427" s="154"/>
      <c r="L427" s="155"/>
      <c r="M427" s="156"/>
      <c r="N427" s="150"/>
      <c r="O427" s="136" t="str">
        <f t="shared" si="18"/>
        <v/>
      </c>
      <c r="P427" s="150"/>
      <c r="Q427" s="223" t="str">
        <f t="shared" si="19"/>
        <v/>
      </c>
      <c r="R427" s="224"/>
      <c r="S427" s="224"/>
      <c r="T427" s="224" t="str">
        <f t="shared" si="20"/>
        <v/>
      </c>
      <c r="U427" s="224"/>
      <c r="V427" s="225"/>
      <c r="W427" s="150"/>
      <c r="X427" s="223" t="str">
        <f>INDEX(Data!$AF$3:$AF$502, MATCH(B427, Data!$A$3:$A$502, 0))</f>
        <v/>
      </c>
      <c r="Y427" s="224"/>
      <c r="Z427" s="225"/>
      <c r="AA427" s="150"/>
      <c r="AB427" s="223" t="str">
        <f>INDEX(Data!$AH$3:$AH$502, MATCH(B427, Data!$AB$3:$AB$502, 0))</f>
        <v/>
      </c>
      <c r="AC427" s="224"/>
      <c r="AD427" s="224"/>
      <c r="AE427" s="224"/>
      <c r="AF427" s="225"/>
      <c r="AG427" s="3"/>
    </row>
    <row r="428" spans="1:33" s="5" customFormat="1" ht="15" customHeight="1" x14ac:dyDescent="0.25">
      <c r="A428" s="3"/>
      <c r="B428" s="139">
        <v>419</v>
      </c>
      <c r="C428" s="135"/>
      <c r="D428" s="151"/>
      <c r="E428" s="152"/>
      <c r="F428" s="153"/>
      <c r="G428" s="154"/>
      <c r="H428" s="155"/>
      <c r="I428" s="154"/>
      <c r="J428" s="155"/>
      <c r="K428" s="154"/>
      <c r="L428" s="155"/>
      <c r="M428" s="156"/>
      <c r="N428" s="150"/>
      <c r="O428" s="136" t="str">
        <f t="shared" si="18"/>
        <v/>
      </c>
      <c r="P428" s="150"/>
      <c r="Q428" s="223" t="str">
        <f t="shared" si="19"/>
        <v/>
      </c>
      <c r="R428" s="224"/>
      <c r="S428" s="224"/>
      <c r="T428" s="224" t="str">
        <f t="shared" si="20"/>
        <v/>
      </c>
      <c r="U428" s="224"/>
      <c r="V428" s="225"/>
      <c r="W428" s="150"/>
      <c r="X428" s="223" t="str">
        <f>INDEX(Data!$AF$3:$AF$502, MATCH(B428, Data!$A$3:$A$502, 0))</f>
        <v/>
      </c>
      <c r="Y428" s="224"/>
      <c r="Z428" s="225"/>
      <c r="AA428" s="150"/>
      <c r="AB428" s="223" t="str">
        <f>INDEX(Data!$AH$3:$AH$502, MATCH(B428, Data!$AB$3:$AB$502, 0))</f>
        <v/>
      </c>
      <c r="AC428" s="224"/>
      <c r="AD428" s="224"/>
      <c r="AE428" s="224"/>
      <c r="AF428" s="225"/>
      <c r="AG428" s="3"/>
    </row>
    <row r="429" spans="1:33" s="5" customFormat="1" ht="15" customHeight="1" x14ac:dyDescent="0.25">
      <c r="A429" s="3"/>
      <c r="B429" s="139">
        <v>420</v>
      </c>
      <c r="C429" s="135"/>
      <c r="D429" s="151"/>
      <c r="E429" s="152"/>
      <c r="F429" s="153"/>
      <c r="G429" s="154"/>
      <c r="H429" s="155"/>
      <c r="I429" s="154"/>
      <c r="J429" s="155"/>
      <c r="K429" s="154"/>
      <c r="L429" s="155"/>
      <c r="M429" s="156"/>
      <c r="N429" s="150"/>
      <c r="O429" s="136" t="str">
        <f t="shared" si="18"/>
        <v/>
      </c>
      <c r="P429" s="150"/>
      <c r="Q429" s="223" t="str">
        <f t="shared" si="19"/>
        <v/>
      </c>
      <c r="R429" s="224"/>
      <c r="S429" s="224"/>
      <c r="T429" s="224" t="str">
        <f t="shared" si="20"/>
        <v/>
      </c>
      <c r="U429" s="224"/>
      <c r="V429" s="225"/>
      <c r="W429" s="150"/>
      <c r="X429" s="223" t="str">
        <f>INDEX(Data!$AF$3:$AF$502, MATCH(B429, Data!$A$3:$A$502, 0))</f>
        <v/>
      </c>
      <c r="Y429" s="224"/>
      <c r="Z429" s="225"/>
      <c r="AA429" s="150"/>
      <c r="AB429" s="223" t="str">
        <f>INDEX(Data!$AH$3:$AH$502, MATCH(B429, Data!$AB$3:$AB$502, 0))</f>
        <v/>
      </c>
      <c r="AC429" s="224"/>
      <c r="AD429" s="224"/>
      <c r="AE429" s="224"/>
      <c r="AF429" s="225"/>
      <c r="AG429" s="3"/>
    </row>
    <row r="430" spans="1:33" s="5" customFormat="1" ht="15" customHeight="1" x14ac:dyDescent="0.25">
      <c r="A430" s="3"/>
      <c r="B430" s="139">
        <v>421</v>
      </c>
      <c r="C430" s="135"/>
      <c r="D430" s="151"/>
      <c r="E430" s="152"/>
      <c r="F430" s="153"/>
      <c r="G430" s="154"/>
      <c r="H430" s="155"/>
      <c r="I430" s="154"/>
      <c r="J430" s="155"/>
      <c r="K430" s="154"/>
      <c r="L430" s="155"/>
      <c r="M430" s="156"/>
      <c r="N430" s="150"/>
      <c r="O430" s="136" t="str">
        <f t="shared" si="18"/>
        <v/>
      </c>
      <c r="P430" s="150"/>
      <c r="Q430" s="223" t="str">
        <f t="shared" si="19"/>
        <v/>
      </c>
      <c r="R430" s="224"/>
      <c r="S430" s="224"/>
      <c r="T430" s="224" t="str">
        <f t="shared" si="20"/>
        <v/>
      </c>
      <c r="U430" s="224"/>
      <c r="V430" s="225"/>
      <c r="W430" s="150"/>
      <c r="X430" s="223" t="str">
        <f>INDEX(Data!$AF$3:$AF$502, MATCH(B430, Data!$A$3:$A$502, 0))</f>
        <v/>
      </c>
      <c r="Y430" s="224"/>
      <c r="Z430" s="225"/>
      <c r="AA430" s="150"/>
      <c r="AB430" s="223" t="str">
        <f>INDEX(Data!$AH$3:$AH$502, MATCH(B430, Data!$AB$3:$AB$502, 0))</f>
        <v/>
      </c>
      <c r="AC430" s="224"/>
      <c r="AD430" s="224"/>
      <c r="AE430" s="224"/>
      <c r="AF430" s="225"/>
      <c r="AG430" s="3"/>
    </row>
    <row r="431" spans="1:33" s="5" customFormat="1" ht="15" customHeight="1" x14ac:dyDescent="0.25">
      <c r="A431" s="3"/>
      <c r="B431" s="139">
        <v>422</v>
      </c>
      <c r="C431" s="135"/>
      <c r="D431" s="151"/>
      <c r="E431" s="152"/>
      <c r="F431" s="153"/>
      <c r="G431" s="154"/>
      <c r="H431" s="155"/>
      <c r="I431" s="154"/>
      <c r="J431" s="155"/>
      <c r="K431" s="154"/>
      <c r="L431" s="155"/>
      <c r="M431" s="156"/>
      <c r="N431" s="150"/>
      <c r="O431" s="136" t="str">
        <f t="shared" si="18"/>
        <v/>
      </c>
      <c r="P431" s="150"/>
      <c r="Q431" s="223" t="str">
        <f t="shared" si="19"/>
        <v/>
      </c>
      <c r="R431" s="224"/>
      <c r="S431" s="224"/>
      <c r="T431" s="224" t="str">
        <f t="shared" si="20"/>
        <v/>
      </c>
      <c r="U431" s="224"/>
      <c r="V431" s="225"/>
      <c r="W431" s="150"/>
      <c r="X431" s="223" t="str">
        <f>INDEX(Data!$AF$3:$AF$502, MATCH(B431, Data!$A$3:$A$502, 0))</f>
        <v/>
      </c>
      <c r="Y431" s="224"/>
      <c r="Z431" s="225"/>
      <c r="AA431" s="150"/>
      <c r="AB431" s="223" t="str">
        <f>INDEX(Data!$AH$3:$AH$502, MATCH(B431, Data!$AB$3:$AB$502, 0))</f>
        <v/>
      </c>
      <c r="AC431" s="224"/>
      <c r="AD431" s="224"/>
      <c r="AE431" s="224"/>
      <c r="AF431" s="225"/>
      <c r="AG431" s="3"/>
    </row>
    <row r="432" spans="1:33" s="5" customFormat="1" ht="15" customHeight="1" x14ac:dyDescent="0.25">
      <c r="A432" s="3"/>
      <c r="B432" s="139">
        <v>423</v>
      </c>
      <c r="C432" s="135"/>
      <c r="D432" s="151"/>
      <c r="E432" s="152"/>
      <c r="F432" s="153"/>
      <c r="G432" s="154"/>
      <c r="H432" s="155"/>
      <c r="I432" s="154"/>
      <c r="J432" s="155"/>
      <c r="K432" s="154"/>
      <c r="L432" s="155"/>
      <c r="M432" s="156"/>
      <c r="N432" s="150"/>
      <c r="O432" s="136" t="str">
        <f t="shared" si="18"/>
        <v/>
      </c>
      <c r="P432" s="150"/>
      <c r="Q432" s="223" t="str">
        <f t="shared" si="19"/>
        <v/>
      </c>
      <c r="R432" s="224"/>
      <c r="S432" s="224"/>
      <c r="T432" s="224" t="str">
        <f t="shared" si="20"/>
        <v/>
      </c>
      <c r="U432" s="224"/>
      <c r="V432" s="225"/>
      <c r="W432" s="150"/>
      <c r="X432" s="223" t="str">
        <f>INDEX(Data!$AF$3:$AF$502, MATCH(B432, Data!$A$3:$A$502, 0))</f>
        <v/>
      </c>
      <c r="Y432" s="224"/>
      <c r="Z432" s="225"/>
      <c r="AA432" s="150"/>
      <c r="AB432" s="223" t="str">
        <f>INDEX(Data!$AH$3:$AH$502, MATCH(B432, Data!$AB$3:$AB$502, 0))</f>
        <v/>
      </c>
      <c r="AC432" s="224"/>
      <c r="AD432" s="224"/>
      <c r="AE432" s="224"/>
      <c r="AF432" s="225"/>
      <c r="AG432" s="3"/>
    </row>
    <row r="433" spans="1:33" s="5" customFormat="1" ht="15" customHeight="1" x14ac:dyDescent="0.25">
      <c r="A433" s="3"/>
      <c r="B433" s="139">
        <v>424</v>
      </c>
      <c r="C433" s="135"/>
      <c r="D433" s="151"/>
      <c r="E433" s="152"/>
      <c r="F433" s="153"/>
      <c r="G433" s="154"/>
      <c r="H433" s="155"/>
      <c r="I433" s="154"/>
      <c r="J433" s="155"/>
      <c r="K433" s="154"/>
      <c r="L433" s="155"/>
      <c r="M433" s="156"/>
      <c r="N433" s="150"/>
      <c r="O433" s="136" t="str">
        <f t="shared" si="18"/>
        <v/>
      </c>
      <c r="P433" s="150"/>
      <c r="Q433" s="223" t="str">
        <f t="shared" si="19"/>
        <v/>
      </c>
      <c r="R433" s="224"/>
      <c r="S433" s="224"/>
      <c r="T433" s="224" t="str">
        <f t="shared" si="20"/>
        <v/>
      </c>
      <c r="U433" s="224"/>
      <c r="V433" s="225"/>
      <c r="W433" s="150"/>
      <c r="X433" s="223" t="str">
        <f>INDEX(Data!$AF$3:$AF$502, MATCH(B433, Data!$A$3:$A$502, 0))</f>
        <v/>
      </c>
      <c r="Y433" s="224"/>
      <c r="Z433" s="225"/>
      <c r="AA433" s="150"/>
      <c r="AB433" s="223" t="str">
        <f>INDEX(Data!$AH$3:$AH$502, MATCH(B433, Data!$AB$3:$AB$502, 0))</f>
        <v/>
      </c>
      <c r="AC433" s="224"/>
      <c r="AD433" s="224"/>
      <c r="AE433" s="224"/>
      <c r="AF433" s="225"/>
      <c r="AG433" s="3"/>
    </row>
    <row r="434" spans="1:33" s="5" customFormat="1" ht="15" customHeight="1" x14ac:dyDescent="0.25">
      <c r="A434" s="3"/>
      <c r="B434" s="139">
        <v>425</v>
      </c>
      <c r="C434" s="135"/>
      <c r="D434" s="151"/>
      <c r="E434" s="152"/>
      <c r="F434" s="153"/>
      <c r="G434" s="154"/>
      <c r="H434" s="155"/>
      <c r="I434" s="154"/>
      <c r="J434" s="155"/>
      <c r="K434" s="154"/>
      <c r="L434" s="155"/>
      <c r="M434" s="156"/>
      <c r="N434" s="150"/>
      <c r="O434" s="136" t="str">
        <f t="shared" si="18"/>
        <v/>
      </c>
      <c r="P434" s="150"/>
      <c r="Q434" s="223" t="str">
        <f t="shared" si="19"/>
        <v/>
      </c>
      <c r="R434" s="224"/>
      <c r="S434" s="224"/>
      <c r="T434" s="224" t="str">
        <f t="shared" si="20"/>
        <v/>
      </c>
      <c r="U434" s="224"/>
      <c r="V434" s="225"/>
      <c r="W434" s="150"/>
      <c r="X434" s="223" t="str">
        <f>INDEX(Data!$AF$3:$AF$502, MATCH(B434, Data!$A$3:$A$502, 0))</f>
        <v/>
      </c>
      <c r="Y434" s="224"/>
      <c r="Z434" s="225"/>
      <c r="AA434" s="150"/>
      <c r="AB434" s="223" t="str">
        <f>INDEX(Data!$AH$3:$AH$502, MATCH(B434, Data!$AB$3:$AB$502, 0))</f>
        <v/>
      </c>
      <c r="AC434" s="224"/>
      <c r="AD434" s="224"/>
      <c r="AE434" s="224"/>
      <c r="AF434" s="225"/>
      <c r="AG434" s="3"/>
    </row>
    <row r="435" spans="1:33" s="5" customFormat="1" ht="15" customHeight="1" x14ac:dyDescent="0.25">
      <c r="A435" s="3"/>
      <c r="B435" s="139">
        <v>426</v>
      </c>
      <c r="C435" s="135"/>
      <c r="D435" s="151"/>
      <c r="E435" s="152"/>
      <c r="F435" s="153"/>
      <c r="G435" s="154"/>
      <c r="H435" s="155"/>
      <c r="I435" s="154"/>
      <c r="J435" s="155"/>
      <c r="K435" s="154"/>
      <c r="L435" s="155"/>
      <c r="M435" s="156"/>
      <c r="N435" s="150"/>
      <c r="O435" s="136" t="str">
        <f t="shared" si="18"/>
        <v/>
      </c>
      <c r="P435" s="150"/>
      <c r="Q435" s="223" t="str">
        <f t="shared" si="19"/>
        <v/>
      </c>
      <c r="R435" s="224"/>
      <c r="S435" s="224"/>
      <c r="T435" s="224" t="str">
        <f t="shared" si="20"/>
        <v/>
      </c>
      <c r="U435" s="224"/>
      <c r="V435" s="225"/>
      <c r="W435" s="150"/>
      <c r="X435" s="223" t="str">
        <f>INDEX(Data!$AF$3:$AF$502, MATCH(B435, Data!$A$3:$A$502, 0))</f>
        <v/>
      </c>
      <c r="Y435" s="224"/>
      <c r="Z435" s="225"/>
      <c r="AA435" s="150"/>
      <c r="AB435" s="223" t="str">
        <f>INDEX(Data!$AH$3:$AH$502, MATCH(B435, Data!$AB$3:$AB$502, 0))</f>
        <v/>
      </c>
      <c r="AC435" s="224"/>
      <c r="AD435" s="224"/>
      <c r="AE435" s="224"/>
      <c r="AF435" s="225"/>
      <c r="AG435" s="3"/>
    </row>
    <row r="436" spans="1:33" s="5" customFormat="1" ht="15" customHeight="1" x14ac:dyDescent="0.25">
      <c r="A436" s="3"/>
      <c r="B436" s="139">
        <v>427</v>
      </c>
      <c r="C436" s="135"/>
      <c r="D436" s="151"/>
      <c r="E436" s="152"/>
      <c r="F436" s="153"/>
      <c r="G436" s="154"/>
      <c r="H436" s="155"/>
      <c r="I436" s="154"/>
      <c r="J436" s="155"/>
      <c r="K436" s="154"/>
      <c r="L436" s="155"/>
      <c r="M436" s="156"/>
      <c r="N436" s="150"/>
      <c r="O436" s="136" t="str">
        <f t="shared" si="18"/>
        <v/>
      </c>
      <c r="P436" s="150"/>
      <c r="Q436" s="223" t="str">
        <f t="shared" si="19"/>
        <v/>
      </c>
      <c r="R436" s="224"/>
      <c r="S436" s="224"/>
      <c r="T436" s="224" t="str">
        <f t="shared" si="20"/>
        <v/>
      </c>
      <c r="U436" s="224"/>
      <c r="V436" s="225"/>
      <c r="W436" s="150"/>
      <c r="X436" s="223" t="str">
        <f>INDEX(Data!$AF$3:$AF$502, MATCH(B436, Data!$A$3:$A$502, 0))</f>
        <v/>
      </c>
      <c r="Y436" s="224"/>
      <c r="Z436" s="225"/>
      <c r="AA436" s="150"/>
      <c r="AB436" s="223" t="str">
        <f>INDEX(Data!$AH$3:$AH$502, MATCH(B436, Data!$AB$3:$AB$502, 0))</f>
        <v/>
      </c>
      <c r="AC436" s="224"/>
      <c r="AD436" s="224"/>
      <c r="AE436" s="224"/>
      <c r="AF436" s="225"/>
      <c r="AG436" s="3"/>
    </row>
    <row r="437" spans="1:33" s="5" customFormat="1" ht="15" customHeight="1" x14ac:dyDescent="0.25">
      <c r="A437" s="3"/>
      <c r="B437" s="139">
        <v>428</v>
      </c>
      <c r="C437" s="135"/>
      <c r="D437" s="151"/>
      <c r="E437" s="152"/>
      <c r="F437" s="153"/>
      <c r="G437" s="154"/>
      <c r="H437" s="155"/>
      <c r="I437" s="154"/>
      <c r="J437" s="155"/>
      <c r="K437" s="154"/>
      <c r="L437" s="155"/>
      <c r="M437" s="156"/>
      <c r="N437" s="150"/>
      <c r="O437" s="136" t="str">
        <f t="shared" si="18"/>
        <v/>
      </c>
      <c r="P437" s="150"/>
      <c r="Q437" s="223" t="str">
        <f t="shared" si="19"/>
        <v/>
      </c>
      <c r="R437" s="224"/>
      <c r="S437" s="224"/>
      <c r="T437" s="224" t="str">
        <f t="shared" si="20"/>
        <v/>
      </c>
      <c r="U437" s="224"/>
      <c r="V437" s="225"/>
      <c r="W437" s="150"/>
      <c r="X437" s="223" t="str">
        <f>INDEX(Data!$AF$3:$AF$502, MATCH(B437, Data!$A$3:$A$502, 0))</f>
        <v/>
      </c>
      <c r="Y437" s="224"/>
      <c r="Z437" s="225"/>
      <c r="AA437" s="150"/>
      <c r="AB437" s="223" t="str">
        <f>INDEX(Data!$AH$3:$AH$502, MATCH(B437, Data!$AB$3:$AB$502, 0))</f>
        <v/>
      </c>
      <c r="AC437" s="224"/>
      <c r="AD437" s="224"/>
      <c r="AE437" s="224"/>
      <c r="AF437" s="225"/>
      <c r="AG437" s="3"/>
    </row>
    <row r="438" spans="1:33" s="5" customFormat="1" ht="15" customHeight="1" x14ac:dyDescent="0.25">
      <c r="A438" s="3"/>
      <c r="B438" s="139">
        <v>429</v>
      </c>
      <c r="C438" s="135"/>
      <c r="D438" s="151"/>
      <c r="E438" s="152"/>
      <c r="F438" s="153"/>
      <c r="G438" s="154"/>
      <c r="H438" s="155"/>
      <c r="I438" s="154"/>
      <c r="J438" s="155"/>
      <c r="K438" s="154"/>
      <c r="L438" s="155"/>
      <c r="M438" s="156"/>
      <c r="N438" s="150"/>
      <c r="O438" s="136" t="str">
        <f t="shared" si="18"/>
        <v/>
      </c>
      <c r="P438" s="150"/>
      <c r="Q438" s="223" t="str">
        <f t="shared" si="19"/>
        <v/>
      </c>
      <c r="R438" s="224"/>
      <c r="S438" s="224"/>
      <c r="T438" s="224" t="str">
        <f t="shared" si="20"/>
        <v/>
      </c>
      <c r="U438" s="224"/>
      <c r="V438" s="225"/>
      <c r="W438" s="150"/>
      <c r="X438" s="223" t="str">
        <f>INDEX(Data!$AF$3:$AF$502, MATCH(B438, Data!$A$3:$A$502, 0))</f>
        <v/>
      </c>
      <c r="Y438" s="224"/>
      <c r="Z438" s="225"/>
      <c r="AA438" s="150"/>
      <c r="AB438" s="223" t="str">
        <f>INDEX(Data!$AH$3:$AH$502, MATCH(B438, Data!$AB$3:$AB$502, 0))</f>
        <v/>
      </c>
      <c r="AC438" s="224"/>
      <c r="AD438" s="224"/>
      <c r="AE438" s="224"/>
      <c r="AF438" s="225"/>
      <c r="AG438" s="3"/>
    </row>
    <row r="439" spans="1:33" s="5" customFormat="1" ht="15" customHeight="1" x14ac:dyDescent="0.25">
      <c r="A439" s="3"/>
      <c r="B439" s="139">
        <v>430</v>
      </c>
      <c r="C439" s="135"/>
      <c r="D439" s="151"/>
      <c r="E439" s="152"/>
      <c r="F439" s="153"/>
      <c r="G439" s="154"/>
      <c r="H439" s="155"/>
      <c r="I439" s="154"/>
      <c r="J439" s="155"/>
      <c r="K439" s="154"/>
      <c r="L439" s="155"/>
      <c r="M439" s="156"/>
      <c r="N439" s="150"/>
      <c r="O439" s="136" t="str">
        <f t="shared" si="18"/>
        <v/>
      </c>
      <c r="P439" s="150"/>
      <c r="Q439" s="223" t="str">
        <f t="shared" si="19"/>
        <v/>
      </c>
      <c r="R439" s="224"/>
      <c r="S439" s="224"/>
      <c r="T439" s="224" t="str">
        <f t="shared" si="20"/>
        <v/>
      </c>
      <c r="U439" s="224"/>
      <c r="V439" s="225"/>
      <c r="W439" s="150"/>
      <c r="X439" s="223" t="str">
        <f>INDEX(Data!$AF$3:$AF$502, MATCH(B439, Data!$A$3:$A$502, 0))</f>
        <v/>
      </c>
      <c r="Y439" s="224"/>
      <c r="Z439" s="225"/>
      <c r="AA439" s="150"/>
      <c r="AB439" s="223" t="str">
        <f>INDEX(Data!$AH$3:$AH$502, MATCH(B439, Data!$AB$3:$AB$502, 0))</f>
        <v/>
      </c>
      <c r="AC439" s="224"/>
      <c r="AD439" s="224"/>
      <c r="AE439" s="224"/>
      <c r="AF439" s="225"/>
      <c r="AG439" s="3"/>
    </row>
    <row r="440" spans="1:33" s="5" customFormat="1" ht="15" customHeight="1" x14ac:dyDescent="0.25">
      <c r="A440" s="3"/>
      <c r="B440" s="139">
        <v>431</v>
      </c>
      <c r="C440" s="135"/>
      <c r="D440" s="151"/>
      <c r="E440" s="152"/>
      <c r="F440" s="153"/>
      <c r="G440" s="154"/>
      <c r="H440" s="155"/>
      <c r="I440" s="154"/>
      <c r="J440" s="155"/>
      <c r="K440" s="154"/>
      <c r="L440" s="155"/>
      <c r="M440" s="156"/>
      <c r="N440" s="150"/>
      <c r="O440" s="136" t="str">
        <f t="shared" si="18"/>
        <v/>
      </c>
      <c r="P440" s="150"/>
      <c r="Q440" s="223" t="str">
        <f t="shared" si="19"/>
        <v/>
      </c>
      <c r="R440" s="224"/>
      <c r="S440" s="224"/>
      <c r="T440" s="224" t="str">
        <f t="shared" si="20"/>
        <v/>
      </c>
      <c r="U440" s="224"/>
      <c r="V440" s="225"/>
      <c r="W440" s="150"/>
      <c r="X440" s="223" t="str">
        <f>INDEX(Data!$AF$3:$AF$502, MATCH(B440, Data!$A$3:$A$502, 0))</f>
        <v/>
      </c>
      <c r="Y440" s="224"/>
      <c r="Z440" s="225"/>
      <c r="AA440" s="150"/>
      <c r="AB440" s="223" t="str">
        <f>INDEX(Data!$AH$3:$AH$502, MATCH(B440, Data!$AB$3:$AB$502, 0))</f>
        <v/>
      </c>
      <c r="AC440" s="224"/>
      <c r="AD440" s="224"/>
      <c r="AE440" s="224"/>
      <c r="AF440" s="225"/>
      <c r="AG440" s="3"/>
    </row>
    <row r="441" spans="1:33" s="5" customFormat="1" ht="15" customHeight="1" x14ac:dyDescent="0.25">
      <c r="A441" s="3"/>
      <c r="B441" s="139">
        <v>432</v>
      </c>
      <c r="C441" s="135"/>
      <c r="D441" s="151"/>
      <c r="E441" s="152"/>
      <c r="F441" s="153"/>
      <c r="G441" s="154"/>
      <c r="H441" s="155"/>
      <c r="I441" s="154"/>
      <c r="J441" s="155"/>
      <c r="K441" s="154"/>
      <c r="L441" s="155"/>
      <c r="M441" s="156"/>
      <c r="N441" s="150"/>
      <c r="O441" s="136" t="str">
        <f t="shared" si="18"/>
        <v/>
      </c>
      <c r="P441" s="150"/>
      <c r="Q441" s="223" t="str">
        <f t="shared" si="19"/>
        <v/>
      </c>
      <c r="R441" s="224"/>
      <c r="S441" s="224"/>
      <c r="T441" s="224" t="str">
        <f t="shared" si="20"/>
        <v/>
      </c>
      <c r="U441" s="224"/>
      <c r="V441" s="225"/>
      <c r="W441" s="150"/>
      <c r="X441" s="223" t="str">
        <f>INDEX(Data!$AF$3:$AF$502, MATCH(B441, Data!$A$3:$A$502, 0))</f>
        <v/>
      </c>
      <c r="Y441" s="224"/>
      <c r="Z441" s="225"/>
      <c r="AA441" s="150"/>
      <c r="AB441" s="223" t="str">
        <f>INDEX(Data!$AH$3:$AH$502, MATCH(B441, Data!$AB$3:$AB$502, 0))</f>
        <v/>
      </c>
      <c r="AC441" s="224"/>
      <c r="AD441" s="224"/>
      <c r="AE441" s="224"/>
      <c r="AF441" s="225"/>
      <c r="AG441" s="3"/>
    </row>
    <row r="442" spans="1:33" s="5" customFormat="1" ht="15" customHeight="1" x14ac:dyDescent="0.25">
      <c r="A442" s="3"/>
      <c r="B442" s="139">
        <v>433</v>
      </c>
      <c r="C442" s="135"/>
      <c r="D442" s="151"/>
      <c r="E442" s="152"/>
      <c r="F442" s="153"/>
      <c r="G442" s="154"/>
      <c r="H442" s="155"/>
      <c r="I442" s="154"/>
      <c r="J442" s="155"/>
      <c r="K442" s="154"/>
      <c r="L442" s="155"/>
      <c r="M442" s="156"/>
      <c r="N442" s="150"/>
      <c r="O442" s="136" t="str">
        <f t="shared" si="18"/>
        <v/>
      </c>
      <c r="P442" s="150"/>
      <c r="Q442" s="223" t="str">
        <f t="shared" si="19"/>
        <v/>
      </c>
      <c r="R442" s="224"/>
      <c r="S442" s="224"/>
      <c r="T442" s="224" t="str">
        <f t="shared" si="20"/>
        <v/>
      </c>
      <c r="U442" s="224"/>
      <c r="V442" s="225"/>
      <c r="W442" s="150"/>
      <c r="X442" s="223" t="str">
        <f>INDEX(Data!$AF$3:$AF$502, MATCH(B442, Data!$A$3:$A$502, 0))</f>
        <v/>
      </c>
      <c r="Y442" s="224"/>
      <c r="Z442" s="225"/>
      <c r="AA442" s="150"/>
      <c r="AB442" s="223" t="str">
        <f>INDEX(Data!$AH$3:$AH$502, MATCH(B442, Data!$AB$3:$AB$502, 0))</f>
        <v/>
      </c>
      <c r="AC442" s="224"/>
      <c r="AD442" s="224"/>
      <c r="AE442" s="224"/>
      <c r="AF442" s="225"/>
      <c r="AG442" s="3"/>
    </row>
    <row r="443" spans="1:33" s="5" customFormat="1" ht="15" customHeight="1" x14ac:dyDescent="0.25">
      <c r="A443" s="3"/>
      <c r="B443" s="139">
        <v>434</v>
      </c>
      <c r="C443" s="135"/>
      <c r="D443" s="151"/>
      <c r="E443" s="152"/>
      <c r="F443" s="153"/>
      <c r="G443" s="154"/>
      <c r="H443" s="155"/>
      <c r="I443" s="154"/>
      <c r="J443" s="155"/>
      <c r="K443" s="154"/>
      <c r="L443" s="155"/>
      <c r="M443" s="156"/>
      <c r="N443" s="150"/>
      <c r="O443" s="136" t="str">
        <f t="shared" si="18"/>
        <v/>
      </c>
      <c r="P443" s="150"/>
      <c r="Q443" s="223" t="str">
        <f t="shared" si="19"/>
        <v/>
      </c>
      <c r="R443" s="224"/>
      <c r="S443" s="224"/>
      <c r="T443" s="224" t="str">
        <f t="shared" si="20"/>
        <v/>
      </c>
      <c r="U443" s="224"/>
      <c r="V443" s="225"/>
      <c r="W443" s="150"/>
      <c r="X443" s="223" t="str">
        <f>INDEX(Data!$AF$3:$AF$502, MATCH(B443, Data!$A$3:$A$502, 0))</f>
        <v/>
      </c>
      <c r="Y443" s="224"/>
      <c r="Z443" s="225"/>
      <c r="AA443" s="150"/>
      <c r="AB443" s="223" t="str">
        <f>INDEX(Data!$AH$3:$AH$502, MATCH(B443, Data!$AB$3:$AB$502, 0))</f>
        <v/>
      </c>
      <c r="AC443" s="224"/>
      <c r="AD443" s="224"/>
      <c r="AE443" s="224"/>
      <c r="AF443" s="225"/>
      <c r="AG443" s="3"/>
    </row>
    <row r="444" spans="1:33" s="5" customFormat="1" ht="15" customHeight="1" x14ac:dyDescent="0.25">
      <c r="A444" s="3"/>
      <c r="B444" s="139">
        <v>435</v>
      </c>
      <c r="C444" s="135"/>
      <c r="D444" s="151"/>
      <c r="E444" s="152"/>
      <c r="F444" s="153"/>
      <c r="G444" s="154"/>
      <c r="H444" s="155"/>
      <c r="I444" s="154"/>
      <c r="J444" s="155"/>
      <c r="K444" s="154"/>
      <c r="L444" s="155"/>
      <c r="M444" s="156"/>
      <c r="N444" s="150"/>
      <c r="O444" s="136" t="str">
        <f t="shared" si="18"/>
        <v/>
      </c>
      <c r="P444" s="150"/>
      <c r="Q444" s="223" t="str">
        <f t="shared" si="19"/>
        <v/>
      </c>
      <c r="R444" s="224"/>
      <c r="S444" s="224"/>
      <c r="T444" s="224" t="str">
        <f t="shared" si="20"/>
        <v/>
      </c>
      <c r="U444" s="224"/>
      <c r="V444" s="225"/>
      <c r="W444" s="150"/>
      <c r="X444" s="223" t="str">
        <f>INDEX(Data!$AF$3:$AF$502, MATCH(B444, Data!$A$3:$A$502, 0))</f>
        <v/>
      </c>
      <c r="Y444" s="224"/>
      <c r="Z444" s="225"/>
      <c r="AA444" s="150"/>
      <c r="AB444" s="223" t="str">
        <f>INDEX(Data!$AH$3:$AH$502, MATCH(B444, Data!$AB$3:$AB$502, 0))</f>
        <v/>
      </c>
      <c r="AC444" s="224"/>
      <c r="AD444" s="224"/>
      <c r="AE444" s="224"/>
      <c r="AF444" s="225"/>
      <c r="AG444" s="3"/>
    </row>
    <row r="445" spans="1:33" s="5" customFormat="1" ht="15" customHeight="1" x14ac:dyDescent="0.25">
      <c r="A445" s="3"/>
      <c r="B445" s="139">
        <v>436</v>
      </c>
      <c r="C445" s="135"/>
      <c r="D445" s="151"/>
      <c r="E445" s="152"/>
      <c r="F445" s="153"/>
      <c r="G445" s="154"/>
      <c r="H445" s="155"/>
      <c r="I445" s="154"/>
      <c r="J445" s="155"/>
      <c r="K445" s="154"/>
      <c r="L445" s="155"/>
      <c r="M445" s="156"/>
      <c r="N445" s="150"/>
      <c r="O445" s="136" t="str">
        <f t="shared" si="18"/>
        <v/>
      </c>
      <c r="P445" s="150"/>
      <c r="Q445" s="223" t="str">
        <f t="shared" si="19"/>
        <v/>
      </c>
      <c r="R445" s="224"/>
      <c r="S445" s="224"/>
      <c r="T445" s="224" t="str">
        <f t="shared" si="20"/>
        <v/>
      </c>
      <c r="U445" s="224"/>
      <c r="V445" s="225"/>
      <c r="W445" s="150"/>
      <c r="X445" s="223" t="str">
        <f>INDEX(Data!$AF$3:$AF$502, MATCH(B445, Data!$A$3:$A$502, 0))</f>
        <v/>
      </c>
      <c r="Y445" s="224"/>
      <c r="Z445" s="225"/>
      <c r="AA445" s="150"/>
      <c r="AB445" s="223" t="str">
        <f>INDEX(Data!$AH$3:$AH$502, MATCH(B445, Data!$AB$3:$AB$502, 0))</f>
        <v/>
      </c>
      <c r="AC445" s="224"/>
      <c r="AD445" s="224"/>
      <c r="AE445" s="224"/>
      <c r="AF445" s="225"/>
      <c r="AG445" s="3"/>
    </row>
    <row r="446" spans="1:33" s="5" customFormat="1" ht="15" customHeight="1" x14ac:dyDescent="0.25">
      <c r="A446" s="3"/>
      <c r="B446" s="139">
        <v>437</v>
      </c>
      <c r="C446" s="135"/>
      <c r="D446" s="151"/>
      <c r="E446" s="152"/>
      <c r="F446" s="153"/>
      <c r="G446" s="154"/>
      <c r="H446" s="155"/>
      <c r="I446" s="154"/>
      <c r="J446" s="155"/>
      <c r="K446" s="154"/>
      <c r="L446" s="155"/>
      <c r="M446" s="156"/>
      <c r="N446" s="150"/>
      <c r="O446" s="136" t="str">
        <f t="shared" si="18"/>
        <v/>
      </c>
      <c r="P446" s="150"/>
      <c r="Q446" s="223" t="str">
        <f t="shared" si="19"/>
        <v/>
      </c>
      <c r="R446" s="224"/>
      <c r="S446" s="224"/>
      <c r="T446" s="224" t="str">
        <f t="shared" si="20"/>
        <v/>
      </c>
      <c r="U446" s="224"/>
      <c r="V446" s="225"/>
      <c r="W446" s="150"/>
      <c r="X446" s="223" t="str">
        <f>INDEX(Data!$AF$3:$AF$502, MATCH(B446, Data!$A$3:$A$502, 0))</f>
        <v/>
      </c>
      <c r="Y446" s="224"/>
      <c r="Z446" s="225"/>
      <c r="AA446" s="150"/>
      <c r="AB446" s="223" t="str">
        <f>INDEX(Data!$AH$3:$AH$502, MATCH(B446, Data!$AB$3:$AB$502, 0))</f>
        <v/>
      </c>
      <c r="AC446" s="224"/>
      <c r="AD446" s="224"/>
      <c r="AE446" s="224"/>
      <c r="AF446" s="225"/>
      <c r="AG446" s="3"/>
    </row>
    <row r="447" spans="1:33" s="5" customFormat="1" ht="15" customHeight="1" x14ac:dyDescent="0.25">
      <c r="A447" s="3"/>
      <c r="B447" s="139">
        <v>438</v>
      </c>
      <c r="C447" s="135"/>
      <c r="D447" s="151"/>
      <c r="E447" s="152"/>
      <c r="F447" s="153"/>
      <c r="G447" s="154"/>
      <c r="H447" s="155"/>
      <c r="I447" s="154"/>
      <c r="J447" s="155"/>
      <c r="K447" s="154"/>
      <c r="L447" s="155"/>
      <c r="M447" s="156"/>
      <c r="N447" s="150"/>
      <c r="O447" s="136" t="str">
        <f t="shared" si="18"/>
        <v/>
      </c>
      <c r="P447" s="150"/>
      <c r="Q447" s="223" t="str">
        <f t="shared" si="19"/>
        <v/>
      </c>
      <c r="R447" s="224"/>
      <c r="S447" s="224"/>
      <c r="T447" s="224" t="str">
        <f t="shared" si="20"/>
        <v/>
      </c>
      <c r="U447" s="224"/>
      <c r="V447" s="225"/>
      <c r="W447" s="150"/>
      <c r="X447" s="223" t="str">
        <f>INDEX(Data!$AF$3:$AF$502, MATCH(B447, Data!$A$3:$A$502, 0))</f>
        <v/>
      </c>
      <c r="Y447" s="224"/>
      <c r="Z447" s="225"/>
      <c r="AA447" s="150"/>
      <c r="AB447" s="223" t="str">
        <f>INDEX(Data!$AH$3:$AH$502, MATCH(B447, Data!$AB$3:$AB$502, 0))</f>
        <v/>
      </c>
      <c r="AC447" s="224"/>
      <c r="AD447" s="224"/>
      <c r="AE447" s="224"/>
      <c r="AF447" s="225"/>
      <c r="AG447" s="3"/>
    </row>
    <row r="448" spans="1:33" s="5" customFormat="1" ht="15" customHeight="1" x14ac:dyDescent="0.25">
      <c r="A448" s="3"/>
      <c r="B448" s="139">
        <v>439</v>
      </c>
      <c r="C448" s="135"/>
      <c r="D448" s="151"/>
      <c r="E448" s="152"/>
      <c r="F448" s="153"/>
      <c r="G448" s="154"/>
      <c r="H448" s="155"/>
      <c r="I448" s="154"/>
      <c r="J448" s="155"/>
      <c r="K448" s="154"/>
      <c r="L448" s="155"/>
      <c r="M448" s="156"/>
      <c r="N448" s="150"/>
      <c r="O448" s="136" t="str">
        <f t="shared" si="18"/>
        <v/>
      </c>
      <c r="P448" s="150"/>
      <c r="Q448" s="223" t="str">
        <f t="shared" si="19"/>
        <v/>
      </c>
      <c r="R448" s="224"/>
      <c r="S448" s="224"/>
      <c r="T448" s="224" t="str">
        <f t="shared" si="20"/>
        <v/>
      </c>
      <c r="U448" s="224"/>
      <c r="V448" s="225"/>
      <c r="W448" s="150"/>
      <c r="X448" s="223" t="str">
        <f>INDEX(Data!$AF$3:$AF$502, MATCH(B448, Data!$A$3:$A$502, 0))</f>
        <v/>
      </c>
      <c r="Y448" s="224"/>
      <c r="Z448" s="225"/>
      <c r="AA448" s="150"/>
      <c r="AB448" s="223" t="str">
        <f>INDEX(Data!$AH$3:$AH$502, MATCH(B448, Data!$AB$3:$AB$502, 0))</f>
        <v/>
      </c>
      <c r="AC448" s="224"/>
      <c r="AD448" s="224"/>
      <c r="AE448" s="224"/>
      <c r="AF448" s="225"/>
      <c r="AG448" s="3"/>
    </row>
    <row r="449" spans="1:33" s="5" customFormat="1" ht="15" customHeight="1" x14ac:dyDescent="0.25">
      <c r="A449" s="3"/>
      <c r="B449" s="139">
        <v>440</v>
      </c>
      <c r="C449" s="135"/>
      <c r="D449" s="151"/>
      <c r="E449" s="152"/>
      <c r="F449" s="153"/>
      <c r="G449" s="154"/>
      <c r="H449" s="155"/>
      <c r="I449" s="154"/>
      <c r="J449" s="155"/>
      <c r="K449" s="154"/>
      <c r="L449" s="155"/>
      <c r="M449" s="156"/>
      <c r="N449" s="150"/>
      <c r="O449" s="136" t="str">
        <f t="shared" si="18"/>
        <v/>
      </c>
      <c r="P449" s="150"/>
      <c r="Q449" s="223" t="str">
        <f t="shared" si="19"/>
        <v/>
      </c>
      <c r="R449" s="224"/>
      <c r="S449" s="224"/>
      <c r="T449" s="224" t="str">
        <f t="shared" si="20"/>
        <v/>
      </c>
      <c r="U449" s="224"/>
      <c r="V449" s="225"/>
      <c r="W449" s="150"/>
      <c r="X449" s="223" t="str">
        <f>INDEX(Data!$AF$3:$AF$502, MATCH(B449, Data!$A$3:$A$502, 0))</f>
        <v/>
      </c>
      <c r="Y449" s="224"/>
      <c r="Z449" s="225"/>
      <c r="AA449" s="150"/>
      <c r="AB449" s="223" t="str">
        <f>INDEX(Data!$AH$3:$AH$502, MATCH(B449, Data!$AB$3:$AB$502, 0))</f>
        <v/>
      </c>
      <c r="AC449" s="224"/>
      <c r="AD449" s="224"/>
      <c r="AE449" s="224"/>
      <c r="AF449" s="225"/>
      <c r="AG449" s="3"/>
    </row>
    <row r="450" spans="1:33" s="5" customFormat="1" ht="15" customHeight="1" x14ac:dyDescent="0.25">
      <c r="A450" s="3"/>
      <c r="B450" s="139">
        <v>441</v>
      </c>
      <c r="C450" s="135"/>
      <c r="D450" s="151"/>
      <c r="E450" s="152"/>
      <c r="F450" s="153"/>
      <c r="G450" s="154"/>
      <c r="H450" s="155"/>
      <c r="I450" s="154"/>
      <c r="J450" s="155"/>
      <c r="K450" s="154"/>
      <c r="L450" s="155"/>
      <c r="M450" s="156"/>
      <c r="N450" s="150"/>
      <c r="O450" s="136" t="str">
        <f t="shared" si="18"/>
        <v/>
      </c>
      <c r="P450" s="150"/>
      <c r="Q450" s="223" t="str">
        <f t="shared" si="19"/>
        <v/>
      </c>
      <c r="R450" s="224"/>
      <c r="S450" s="224"/>
      <c r="T450" s="224" t="str">
        <f t="shared" si="20"/>
        <v/>
      </c>
      <c r="U450" s="224"/>
      <c r="V450" s="225"/>
      <c r="W450" s="150"/>
      <c r="X450" s="223" t="str">
        <f>INDEX(Data!$AF$3:$AF$502, MATCH(B450, Data!$A$3:$A$502, 0))</f>
        <v/>
      </c>
      <c r="Y450" s="224"/>
      <c r="Z450" s="225"/>
      <c r="AA450" s="150"/>
      <c r="AB450" s="223" t="str">
        <f>INDEX(Data!$AH$3:$AH$502, MATCH(B450, Data!$AB$3:$AB$502, 0))</f>
        <v/>
      </c>
      <c r="AC450" s="224"/>
      <c r="AD450" s="224"/>
      <c r="AE450" s="224"/>
      <c r="AF450" s="225"/>
      <c r="AG450" s="3"/>
    </row>
    <row r="451" spans="1:33" s="5" customFormat="1" ht="15" customHeight="1" x14ac:dyDescent="0.25">
      <c r="A451" s="3"/>
      <c r="B451" s="139">
        <v>442</v>
      </c>
      <c r="C451" s="135"/>
      <c r="D451" s="151"/>
      <c r="E451" s="152"/>
      <c r="F451" s="153"/>
      <c r="G451" s="154"/>
      <c r="H451" s="155"/>
      <c r="I451" s="154"/>
      <c r="J451" s="155"/>
      <c r="K451" s="154"/>
      <c r="L451" s="155"/>
      <c r="M451" s="156"/>
      <c r="N451" s="150"/>
      <c r="O451" s="136" t="str">
        <f t="shared" si="18"/>
        <v/>
      </c>
      <c r="P451" s="150"/>
      <c r="Q451" s="223" t="str">
        <f t="shared" si="19"/>
        <v/>
      </c>
      <c r="R451" s="224"/>
      <c r="S451" s="224"/>
      <c r="T451" s="224" t="str">
        <f t="shared" si="20"/>
        <v/>
      </c>
      <c r="U451" s="224"/>
      <c r="V451" s="225"/>
      <c r="W451" s="150"/>
      <c r="X451" s="223" t="str">
        <f>INDEX(Data!$AF$3:$AF$502, MATCH(B451, Data!$A$3:$A$502, 0))</f>
        <v/>
      </c>
      <c r="Y451" s="224"/>
      <c r="Z451" s="225"/>
      <c r="AA451" s="150"/>
      <c r="AB451" s="223" t="str">
        <f>INDEX(Data!$AH$3:$AH$502, MATCH(B451, Data!$AB$3:$AB$502, 0))</f>
        <v/>
      </c>
      <c r="AC451" s="224"/>
      <c r="AD451" s="224"/>
      <c r="AE451" s="224"/>
      <c r="AF451" s="225"/>
      <c r="AG451" s="3"/>
    </row>
    <row r="452" spans="1:33" s="5" customFormat="1" ht="15" customHeight="1" x14ac:dyDescent="0.25">
      <c r="A452" s="3"/>
      <c r="B452" s="139">
        <v>443</v>
      </c>
      <c r="C452" s="135"/>
      <c r="D452" s="151"/>
      <c r="E452" s="152"/>
      <c r="F452" s="153"/>
      <c r="G452" s="154"/>
      <c r="H452" s="155"/>
      <c r="I452" s="154"/>
      <c r="J452" s="155"/>
      <c r="K452" s="154"/>
      <c r="L452" s="155"/>
      <c r="M452" s="156"/>
      <c r="N452" s="150"/>
      <c r="O452" s="136" t="str">
        <f t="shared" si="18"/>
        <v/>
      </c>
      <c r="P452" s="150"/>
      <c r="Q452" s="223" t="str">
        <f t="shared" si="19"/>
        <v/>
      </c>
      <c r="R452" s="224"/>
      <c r="S452" s="224"/>
      <c r="T452" s="224" t="str">
        <f t="shared" si="20"/>
        <v/>
      </c>
      <c r="U452" s="224"/>
      <c r="V452" s="225"/>
      <c r="W452" s="150"/>
      <c r="X452" s="223" t="str">
        <f>INDEX(Data!$AF$3:$AF$502, MATCH(B452, Data!$A$3:$A$502, 0))</f>
        <v/>
      </c>
      <c r="Y452" s="224"/>
      <c r="Z452" s="225"/>
      <c r="AA452" s="150"/>
      <c r="AB452" s="223" t="str">
        <f>INDEX(Data!$AH$3:$AH$502, MATCH(B452, Data!$AB$3:$AB$502, 0))</f>
        <v/>
      </c>
      <c r="AC452" s="224"/>
      <c r="AD452" s="224"/>
      <c r="AE452" s="224"/>
      <c r="AF452" s="225"/>
      <c r="AG452" s="3"/>
    </row>
    <row r="453" spans="1:33" s="5" customFormat="1" ht="15" customHeight="1" x14ac:dyDescent="0.25">
      <c r="A453" s="3"/>
      <c r="B453" s="139">
        <v>444</v>
      </c>
      <c r="C453" s="135"/>
      <c r="D453" s="151"/>
      <c r="E453" s="152"/>
      <c r="F453" s="153"/>
      <c r="G453" s="154"/>
      <c r="H453" s="155"/>
      <c r="I453" s="154"/>
      <c r="J453" s="155"/>
      <c r="K453" s="154"/>
      <c r="L453" s="155"/>
      <c r="M453" s="156"/>
      <c r="N453" s="150"/>
      <c r="O453" s="136" t="str">
        <f t="shared" si="18"/>
        <v/>
      </c>
      <c r="P453" s="150"/>
      <c r="Q453" s="223" t="str">
        <f t="shared" si="19"/>
        <v/>
      </c>
      <c r="R453" s="224"/>
      <c r="S453" s="224"/>
      <c r="T453" s="224" t="str">
        <f t="shared" si="20"/>
        <v/>
      </c>
      <c r="U453" s="224"/>
      <c r="V453" s="225"/>
      <c r="W453" s="150"/>
      <c r="X453" s="223" t="str">
        <f>INDEX(Data!$AF$3:$AF$502, MATCH(B453, Data!$A$3:$A$502, 0))</f>
        <v/>
      </c>
      <c r="Y453" s="224"/>
      <c r="Z453" s="225"/>
      <c r="AA453" s="150"/>
      <c r="AB453" s="223" t="str">
        <f>INDEX(Data!$AH$3:$AH$502, MATCH(B453, Data!$AB$3:$AB$502, 0))</f>
        <v/>
      </c>
      <c r="AC453" s="224"/>
      <c r="AD453" s="224"/>
      <c r="AE453" s="224"/>
      <c r="AF453" s="225"/>
      <c r="AG453" s="3"/>
    </row>
    <row r="454" spans="1:33" s="5" customFormat="1" ht="15" customHeight="1" x14ac:dyDescent="0.25">
      <c r="A454" s="3"/>
      <c r="B454" s="139">
        <v>445</v>
      </c>
      <c r="C454" s="135"/>
      <c r="D454" s="151"/>
      <c r="E454" s="152"/>
      <c r="F454" s="153"/>
      <c r="G454" s="154"/>
      <c r="H454" s="155"/>
      <c r="I454" s="154"/>
      <c r="J454" s="155"/>
      <c r="K454" s="154"/>
      <c r="L454" s="155"/>
      <c r="M454" s="156"/>
      <c r="N454" s="150"/>
      <c r="O454" s="136" t="str">
        <f t="shared" si="18"/>
        <v/>
      </c>
      <c r="P454" s="150"/>
      <c r="Q454" s="223" t="str">
        <f t="shared" si="19"/>
        <v/>
      </c>
      <c r="R454" s="224"/>
      <c r="S454" s="224"/>
      <c r="T454" s="224" t="str">
        <f t="shared" si="20"/>
        <v/>
      </c>
      <c r="U454" s="224"/>
      <c r="V454" s="225"/>
      <c r="W454" s="150"/>
      <c r="X454" s="223" t="str">
        <f>INDEX(Data!$AF$3:$AF$502, MATCH(B454, Data!$A$3:$A$502, 0))</f>
        <v/>
      </c>
      <c r="Y454" s="224"/>
      <c r="Z454" s="225"/>
      <c r="AA454" s="150"/>
      <c r="AB454" s="223" t="str">
        <f>INDEX(Data!$AH$3:$AH$502, MATCH(B454, Data!$AB$3:$AB$502, 0))</f>
        <v/>
      </c>
      <c r="AC454" s="224"/>
      <c r="AD454" s="224"/>
      <c r="AE454" s="224"/>
      <c r="AF454" s="225"/>
      <c r="AG454" s="3"/>
    </row>
    <row r="455" spans="1:33" s="5" customFormat="1" ht="15" customHeight="1" x14ac:dyDescent="0.25">
      <c r="A455" s="3"/>
      <c r="B455" s="139">
        <v>446</v>
      </c>
      <c r="C455" s="135"/>
      <c r="D455" s="151"/>
      <c r="E455" s="152"/>
      <c r="F455" s="153"/>
      <c r="G455" s="154"/>
      <c r="H455" s="155"/>
      <c r="I455" s="154"/>
      <c r="J455" s="155"/>
      <c r="K455" s="154"/>
      <c r="L455" s="155"/>
      <c r="M455" s="156"/>
      <c r="N455" s="150"/>
      <c r="O455" s="136" t="str">
        <f t="shared" si="18"/>
        <v/>
      </c>
      <c r="P455" s="150"/>
      <c r="Q455" s="223" t="str">
        <f t="shared" si="19"/>
        <v/>
      </c>
      <c r="R455" s="224"/>
      <c r="S455" s="224"/>
      <c r="T455" s="224" t="str">
        <f t="shared" si="20"/>
        <v/>
      </c>
      <c r="U455" s="224"/>
      <c r="V455" s="225"/>
      <c r="W455" s="150"/>
      <c r="X455" s="223" t="str">
        <f>INDEX(Data!$AF$3:$AF$502, MATCH(B455, Data!$A$3:$A$502, 0))</f>
        <v/>
      </c>
      <c r="Y455" s="224"/>
      <c r="Z455" s="225"/>
      <c r="AA455" s="150"/>
      <c r="AB455" s="223" t="str">
        <f>INDEX(Data!$AH$3:$AH$502, MATCH(B455, Data!$AB$3:$AB$502, 0))</f>
        <v/>
      </c>
      <c r="AC455" s="224"/>
      <c r="AD455" s="224"/>
      <c r="AE455" s="224"/>
      <c r="AF455" s="225"/>
      <c r="AG455" s="3"/>
    </row>
    <row r="456" spans="1:33" s="5" customFormat="1" ht="15" customHeight="1" x14ac:dyDescent="0.25">
      <c r="A456" s="3"/>
      <c r="B456" s="139">
        <v>447</v>
      </c>
      <c r="C456" s="135"/>
      <c r="D456" s="151"/>
      <c r="E456" s="152"/>
      <c r="F456" s="153"/>
      <c r="G456" s="154"/>
      <c r="H456" s="155"/>
      <c r="I456" s="154"/>
      <c r="J456" s="155"/>
      <c r="K456" s="154"/>
      <c r="L456" s="155"/>
      <c r="M456" s="156"/>
      <c r="N456" s="150"/>
      <c r="O456" s="136" t="str">
        <f t="shared" si="18"/>
        <v/>
      </c>
      <c r="P456" s="150"/>
      <c r="Q456" s="223" t="str">
        <f t="shared" si="19"/>
        <v/>
      </c>
      <c r="R456" s="224"/>
      <c r="S456" s="224"/>
      <c r="T456" s="224" t="str">
        <f t="shared" si="20"/>
        <v/>
      </c>
      <c r="U456" s="224"/>
      <c r="V456" s="225"/>
      <c r="W456" s="150"/>
      <c r="X456" s="223" t="str">
        <f>INDEX(Data!$AF$3:$AF$502, MATCH(B456, Data!$A$3:$A$502, 0))</f>
        <v/>
      </c>
      <c r="Y456" s="224"/>
      <c r="Z456" s="225"/>
      <c r="AA456" s="150"/>
      <c r="AB456" s="223" t="str">
        <f>INDEX(Data!$AH$3:$AH$502, MATCH(B456, Data!$AB$3:$AB$502, 0))</f>
        <v/>
      </c>
      <c r="AC456" s="224"/>
      <c r="AD456" s="224"/>
      <c r="AE456" s="224"/>
      <c r="AF456" s="225"/>
      <c r="AG456" s="3"/>
    </row>
    <row r="457" spans="1:33" s="5" customFormat="1" ht="15" customHeight="1" x14ac:dyDescent="0.25">
      <c r="A457" s="3"/>
      <c r="B457" s="139">
        <v>448</v>
      </c>
      <c r="C457" s="135"/>
      <c r="D457" s="151"/>
      <c r="E457" s="152"/>
      <c r="F457" s="153"/>
      <c r="G457" s="154"/>
      <c r="H457" s="155"/>
      <c r="I457" s="154"/>
      <c r="J457" s="155"/>
      <c r="K457" s="154"/>
      <c r="L457" s="155"/>
      <c r="M457" s="156"/>
      <c r="N457" s="150"/>
      <c r="O457" s="136" t="str">
        <f t="shared" si="18"/>
        <v/>
      </c>
      <c r="P457" s="150"/>
      <c r="Q457" s="223" t="str">
        <f t="shared" si="19"/>
        <v/>
      </c>
      <c r="R457" s="224"/>
      <c r="S457" s="224"/>
      <c r="T457" s="224" t="str">
        <f t="shared" si="20"/>
        <v/>
      </c>
      <c r="U457" s="224"/>
      <c r="V457" s="225"/>
      <c r="W457" s="150"/>
      <c r="X457" s="223" t="str">
        <f>INDEX(Data!$AF$3:$AF$502, MATCH(B457, Data!$A$3:$A$502, 0))</f>
        <v/>
      </c>
      <c r="Y457" s="224"/>
      <c r="Z457" s="225"/>
      <c r="AA457" s="150"/>
      <c r="AB457" s="223" t="str">
        <f>INDEX(Data!$AH$3:$AH$502, MATCH(B457, Data!$AB$3:$AB$502, 0))</f>
        <v/>
      </c>
      <c r="AC457" s="224"/>
      <c r="AD457" s="224"/>
      <c r="AE457" s="224"/>
      <c r="AF457" s="225"/>
      <c r="AG457" s="3"/>
    </row>
    <row r="458" spans="1:33" s="5" customFormat="1" ht="15" customHeight="1" x14ac:dyDescent="0.25">
      <c r="A458" s="3"/>
      <c r="B458" s="139">
        <v>449</v>
      </c>
      <c r="C458" s="135"/>
      <c r="D458" s="151"/>
      <c r="E458" s="152"/>
      <c r="F458" s="153"/>
      <c r="G458" s="154"/>
      <c r="H458" s="155"/>
      <c r="I458" s="154"/>
      <c r="J458" s="155"/>
      <c r="K458" s="154"/>
      <c r="L458" s="155"/>
      <c r="M458" s="156"/>
      <c r="N458" s="150"/>
      <c r="O458" s="136" t="str">
        <f t="shared" si="18"/>
        <v/>
      </c>
      <c r="P458" s="150"/>
      <c r="Q458" s="223" t="str">
        <f t="shared" si="19"/>
        <v/>
      </c>
      <c r="R458" s="224"/>
      <c r="S458" s="224"/>
      <c r="T458" s="224" t="str">
        <f t="shared" si="20"/>
        <v/>
      </c>
      <c r="U458" s="224"/>
      <c r="V458" s="225"/>
      <c r="W458" s="150"/>
      <c r="X458" s="223" t="str">
        <f>INDEX(Data!$AF$3:$AF$502, MATCH(B458, Data!$A$3:$A$502, 0))</f>
        <v/>
      </c>
      <c r="Y458" s="224"/>
      <c r="Z458" s="225"/>
      <c r="AA458" s="150"/>
      <c r="AB458" s="223" t="str">
        <f>INDEX(Data!$AH$3:$AH$502, MATCH(B458, Data!$AB$3:$AB$502, 0))</f>
        <v/>
      </c>
      <c r="AC458" s="224"/>
      <c r="AD458" s="224"/>
      <c r="AE458" s="224"/>
      <c r="AF458" s="225"/>
      <c r="AG458" s="3"/>
    </row>
    <row r="459" spans="1:33" s="5" customFormat="1" ht="15" customHeight="1" x14ac:dyDescent="0.25">
      <c r="A459" s="3"/>
      <c r="B459" s="139">
        <v>450</v>
      </c>
      <c r="C459" s="135"/>
      <c r="D459" s="151"/>
      <c r="E459" s="152"/>
      <c r="F459" s="153"/>
      <c r="G459" s="154"/>
      <c r="H459" s="155"/>
      <c r="I459" s="154"/>
      <c r="J459" s="155"/>
      <c r="K459" s="154"/>
      <c r="L459" s="155"/>
      <c r="M459" s="156"/>
      <c r="N459" s="150"/>
      <c r="O459" s="136" t="str">
        <f t="shared" ref="O459:O509" si="21">IF(D459="", "", SUM(G459:M459))</f>
        <v/>
      </c>
      <c r="P459" s="150"/>
      <c r="Q459" s="223" t="str">
        <f t="shared" ref="Q459:Q509" si="22">IF(D459="", "", IF(O459&gt;0, $AM$4, $AM$5))</f>
        <v/>
      </c>
      <c r="R459" s="224"/>
      <c r="S459" s="224"/>
      <c r="T459" s="224" t="str">
        <f t="shared" ref="T459:T509" si="23">IF(D459="", "", IF(O459&gt;=E459, $AM$4, $AM$5))</f>
        <v/>
      </c>
      <c r="U459" s="224"/>
      <c r="V459" s="225"/>
      <c r="W459" s="150"/>
      <c r="X459" s="223" t="str">
        <f>INDEX(Data!$AF$3:$AF$502, MATCH(B459, Data!$A$3:$A$502, 0))</f>
        <v/>
      </c>
      <c r="Y459" s="224"/>
      <c r="Z459" s="225"/>
      <c r="AA459" s="150"/>
      <c r="AB459" s="223" t="str">
        <f>INDEX(Data!$AH$3:$AH$502, MATCH(B459, Data!$AB$3:$AB$502, 0))</f>
        <v/>
      </c>
      <c r="AC459" s="224"/>
      <c r="AD459" s="224"/>
      <c r="AE459" s="224"/>
      <c r="AF459" s="225"/>
      <c r="AG459" s="3"/>
    </row>
    <row r="460" spans="1:33" s="5" customFormat="1" ht="15" customHeight="1" x14ac:dyDescent="0.25">
      <c r="A460" s="3"/>
      <c r="B460" s="139">
        <v>451</v>
      </c>
      <c r="C460" s="135"/>
      <c r="D460" s="151"/>
      <c r="E460" s="152"/>
      <c r="F460" s="153"/>
      <c r="G460" s="154"/>
      <c r="H460" s="155"/>
      <c r="I460" s="154"/>
      <c r="J460" s="155"/>
      <c r="K460" s="154"/>
      <c r="L460" s="155"/>
      <c r="M460" s="156"/>
      <c r="N460" s="150"/>
      <c r="O460" s="136" t="str">
        <f t="shared" si="21"/>
        <v/>
      </c>
      <c r="P460" s="150"/>
      <c r="Q460" s="223" t="str">
        <f t="shared" si="22"/>
        <v/>
      </c>
      <c r="R460" s="224"/>
      <c r="S460" s="224"/>
      <c r="T460" s="224" t="str">
        <f t="shared" si="23"/>
        <v/>
      </c>
      <c r="U460" s="224"/>
      <c r="V460" s="225"/>
      <c r="W460" s="150"/>
      <c r="X460" s="223" t="str">
        <f>INDEX(Data!$AF$3:$AF$502, MATCH(B460, Data!$A$3:$A$502, 0))</f>
        <v/>
      </c>
      <c r="Y460" s="224"/>
      <c r="Z460" s="225"/>
      <c r="AA460" s="150"/>
      <c r="AB460" s="223" t="str">
        <f>INDEX(Data!$AH$3:$AH$502, MATCH(B460, Data!$AB$3:$AB$502, 0))</f>
        <v/>
      </c>
      <c r="AC460" s="224"/>
      <c r="AD460" s="224"/>
      <c r="AE460" s="224"/>
      <c r="AF460" s="225"/>
      <c r="AG460" s="3"/>
    </row>
    <row r="461" spans="1:33" s="5" customFormat="1" ht="15" customHeight="1" x14ac:dyDescent="0.25">
      <c r="A461" s="3"/>
      <c r="B461" s="139">
        <v>452</v>
      </c>
      <c r="C461" s="135"/>
      <c r="D461" s="151"/>
      <c r="E461" s="152"/>
      <c r="F461" s="153"/>
      <c r="G461" s="154"/>
      <c r="H461" s="155"/>
      <c r="I461" s="154"/>
      <c r="J461" s="155"/>
      <c r="K461" s="154"/>
      <c r="L461" s="155"/>
      <c r="M461" s="156"/>
      <c r="N461" s="150"/>
      <c r="O461" s="136" t="str">
        <f t="shared" si="21"/>
        <v/>
      </c>
      <c r="P461" s="150"/>
      <c r="Q461" s="223" t="str">
        <f t="shared" si="22"/>
        <v/>
      </c>
      <c r="R461" s="224"/>
      <c r="S461" s="224"/>
      <c r="T461" s="224" t="str">
        <f t="shared" si="23"/>
        <v/>
      </c>
      <c r="U461" s="224"/>
      <c r="V461" s="225"/>
      <c r="W461" s="150"/>
      <c r="X461" s="223" t="str">
        <f>INDEX(Data!$AF$3:$AF$502, MATCH(B461, Data!$A$3:$A$502, 0))</f>
        <v/>
      </c>
      <c r="Y461" s="224"/>
      <c r="Z461" s="225"/>
      <c r="AA461" s="150"/>
      <c r="AB461" s="223" t="str">
        <f>INDEX(Data!$AH$3:$AH$502, MATCH(B461, Data!$AB$3:$AB$502, 0))</f>
        <v/>
      </c>
      <c r="AC461" s="224"/>
      <c r="AD461" s="224"/>
      <c r="AE461" s="224"/>
      <c r="AF461" s="225"/>
      <c r="AG461" s="3"/>
    </row>
    <row r="462" spans="1:33" s="5" customFormat="1" ht="15" customHeight="1" x14ac:dyDescent="0.25">
      <c r="A462" s="3"/>
      <c r="B462" s="139">
        <v>453</v>
      </c>
      <c r="C462" s="135"/>
      <c r="D462" s="151"/>
      <c r="E462" s="152"/>
      <c r="F462" s="153"/>
      <c r="G462" s="154"/>
      <c r="H462" s="155"/>
      <c r="I462" s="154"/>
      <c r="J462" s="155"/>
      <c r="K462" s="154"/>
      <c r="L462" s="155"/>
      <c r="M462" s="156"/>
      <c r="N462" s="150"/>
      <c r="O462" s="136" t="str">
        <f t="shared" si="21"/>
        <v/>
      </c>
      <c r="P462" s="150"/>
      <c r="Q462" s="223" t="str">
        <f t="shared" si="22"/>
        <v/>
      </c>
      <c r="R462" s="224"/>
      <c r="S462" s="224"/>
      <c r="T462" s="224" t="str">
        <f t="shared" si="23"/>
        <v/>
      </c>
      <c r="U462" s="224"/>
      <c r="V462" s="225"/>
      <c r="W462" s="150"/>
      <c r="X462" s="223" t="str">
        <f>INDEX(Data!$AF$3:$AF$502, MATCH(B462, Data!$A$3:$A$502, 0))</f>
        <v/>
      </c>
      <c r="Y462" s="224"/>
      <c r="Z462" s="225"/>
      <c r="AA462" s="150"/>
      <c r="AB462" s="223" t="str">
        <f>INDEX(Data!$AH$3:$AH$502, MATCH(B462, Data!$AB$3:$AB$502, 0))</f>
        <v/>
      </c>
      <c r="AC462" s="224"/>
      <c r="AD462" s="224"/>
      <c r="AE462" s="224"/>
      <c r="AF462" s="225"/>
      <c r="AG462" s="3"/>
    </row>
    <row r="463" spans="1:33" s="5" customFormat="1" ht="15" customHeight="1" x14ac:dyDescent="0.25">
      <c r="A463" s="3"/>
      <c r="B463" s="139">
        <v>454</v>
      </c>
      <c r="C463" s="135"/>
      <c r="D463" s="151"/>
      <c r="E463" s="152"/>
      <c r="F463" s="153"/>
      <c r="G463" s="154"/>
      <c r="H463" s="155"/>
      <c r="I463" s="154"/>
      <c r="J463" s="155"/>
      <c r="K463" s="154"/>
      <c r="L463" s="155"/>
      <c r="M463" s="156"/>
      <c r="N463" s="150"/>
      <c r="O463" s="136" t="str">
        <f t="shared" si="21"/>
        <v/>
      </c>
      <c r="P463" s="150"/>
      <c r="Q463" s="223" t="str">
        <f t="shared" si="22"/>
        <v/>
      </c>
      <c r="R463" s="224"/>
      <c r="S463" s="224"/>
      <c r="T463" s="224" t="str">
        <f t="shared" si="23"/>
        <v/>
      </c>
      <c r="U463" s="224"/>
      <c r="V463" s="225"/>
      <c r="W463" s="150"/>
      <c r="X463" s="223" t="str">
        <f>INDEX(Data!$AF$3:$AF$502, MATCH(B463, Data!$A$3:$A$502, 0))</f>
        <v/>
      </c>
      <c r="Y463" s="224"/>
      <c r="Z463" s="225"/>
      <c r="AA463" s="150"/>
      <c r="AB463" s="223" t="str">
        <f>INDEX(Data!$AH$3:$AH$502, MATCH(B463, Data!$AB$3:$AB$502, 0))</f>
        <v/>
      </c>
      <c r="AC463" s="224"/>
      <c r="AD463" s="224"/>
      <c r="AE463" s="224"/>
      <c r="AF463" s="225"/>
      <c r="AG463" s="3"/>
    </row>
    <row r="464" spans="1:33" s="5" customFormat="1" ht="15" customHeight="1" x14ac:dyDescent="0.25">
      <c r="A464" s="3"/>
      <c r="B464" s="139">
        <v>455</v>
      </c>
      <c r="C464" s="135"/>
      <c r="D464" s="151"/>
      <c r="E464" s="152"/>
      <c r="F464" s="153"/>
      <c r="G464" s="154"/>
      <c r="H464" s="155"/>
      <c r="I464" s="154"/>
      <c r="J464" s="155"/>
      <c r="K464" s="154"/>
      <c r="L464" s="155"/>
      <c r="M464" s="156"/>
      <c r="N464" s="150"/>
      <c r="O464" s="136" t="str">
        <f t="shared" si="21"/>
        <v/>
      </c>
      <c r="P464" s="150"/>
      <c r="Q464" s="223" t="str">
        <f t="shared" si="22"/>
        <v/>
      </c>
      <c r="R464" s="224"/>
      <c r="S464" s="224"/>
      <c r="T464" s="224" t="str">
        <f t="shared" si="23"/>
        <v/>
      </c>
      <c r="U464" s="224"/>
      <c r="V464" s="225"/>
      <c r="W464" s="150"/>
      <c r="X464" s="223" t="str">
        <f>INDEX(Data!$AF$3:$AF$502, MATCH(B464, Data!$A$3:$A$502, 0))</f>
        <v/>
      </c>
      <c r="Y464" s="224"/>
      <c r="Z464" s="225"/>
      <c r="AA464" s="150"/>
      <c r="AB464" s="223" t="str">
        <f>INDEX(Data!$AH$3:$AH$502, MATCH(B464, Data!$AB$3:$AB$502, 0))</f>
        <v/>
      </c>
      <c r="AC464" s="224"/>
      <c r="AD464" s="224"/>
      <c r="AE464" s="224"/>
      <c r="AF464" s="225"/>
      <c r="AG464" s="3"/>
    </row>
    <row r="465" spans="1:33" s="5" customFormat="1" ht="15" customHeight="1" x14ac:dyDescent="0.25">
      <c r="A465" s="3"/>
      <c r="B465" s="139">
        <v>456</v>
      </c>
      <c r="C465" s="135"/>
      <c r="D465" s="151"/>
      <c r="E465" s="152"/>
      <c r="F465" s="153"/>
      <c r="G465" s="154"/>
      <c r="H465" s="155"/>
      <c r="I465" s="154"/>
      <c r="J465" s="155"/>
      <c r="K465" s="154"/>
      <c r="L465" s="155"/>
      <c r="M465" s="156"/>
      <c r="N465" s="150"/>
      <c r="O465" s="136" t="str">
        <f t="shared" si="21"/>
        <v/>
      </c>
      <c r="P465" s="150"/>
      <c r="Q465" s="223" t="str">
        <f t="shared" si="22"/>
        <v/>
      </c>
      <c r="R465" s="224"/>
      <c r="S465" s="224"/>
      <c r="T465" s="224" t="str">
        <f t="shared" si="23"/>
        <v/>
      </c>
      <c r="U465" s="224"/>
      <c r="V465" s="225"/>
      <c r="W465" s="150"/>
      <c r="X465" s="223" t="str">
        <f>INDEX(Data!$AF$3:$AF$502, MATCH(B465, Data!$A$3:$A$502, 0))</f>
        <v/>
      </c>
      <c r="Y465" s="224"/>
      <c r="Z465" s="225"/>
      <c r="AA465" s="150"/>
      <c r="AB465" s="223" t="str">
        <f>INDEX(Data!$AH$3:$AH$502, MATCH(B465, Data!$AB$3:$AB$502, 0))</f>
        <v/>
      </c>
      <c r="AC465" s="224"/>
      <c r="AD465" s="224"/>
      <c r="AE465" s="224"/>
      <c r="AF465" s="225"/>
      <c r="AG465" s="3"/>
    </row>
    <row r="466" spans="1:33" s="5" customFormat="1" ht="15" customHeight="1" x14ac:dyDescent="0.25">
      <c r="A466" s="3"/>
      <c r="B466" s="139">
        <v>457</v>
      </c>
      <c r="C466" s="135"/>
      <c r="D466" s="151"/>
      <c r="E466" s="152"/>
      <c r="F466" s="153"/>
      <c r="G466" s="154"/>
      <c r="H466" s="155"/>
      <c r="I466" s="154"/>
      <c r="J466" s="155"/>
      <c r="K466" s="154"/>
      <c r="L466" s="155"/>
      <c r="M466" s="156"/>
      <c r="N466" s="150"/>
      <c r="O466" s="136" t="str">
        <f t="shared" si="21"/>
        <v/>
      </c>
      <c r="P466" s="150"/>
      <c r="Q466" s="223" t="str">
        <f t="shared" si="22"/>
        <v/>
      </c>
      <c r="R466" s="224"/>
      <c r="S466" s="224"/>
      <c r="T466" s="224" t="str">
        <f t="shared" si="23"/>
        <v/>
      </c>
      <c r="U466" s="224"/>
      <c r="V466" s="225"/>
      <c r="W466" s="150"/>
      <c r="X466" s="223" t="str">
        <f>INDEX(Data!$AF$3:$AF$502, MATCH(B466, Data!$A$3:$A$502, 0))</f>
        <v/>
      </c>
      <c r="Y466" s="224"/>
      <c r="Z466" s="225"/>
      <c r="AA466" s="150"/>
      <c r="AB466" s="223" t="str">
        <f>INDEX(Data!$AH$3:$AH$502, MATCH(B466, Data!$AB$3:$AB$502, 0))</f>
        <v/>
      </c>
      <c r="AC466" s="224"/>
      <c r="AD466" s="224"/>
      <c r="AE466" s="224"/>
      <c r="AF466" s="225"/>
      <c r="AG466" s="3"/>
    </row>
    <row r="467" spans="1:33" s="5" customFormat="1" ht="15" customHeight="1" x14ac:dyDescent="0.25">
      <c r="A467" s="3"/>
      <c r="B467" s="139">
        <v>458</v>
      </c>
      <c r="C467" s="135"/>
      <c r="D467" s="151"/>
      <c r="E467" s="152"/>
      <c r="F467" s="153"/>
      <c r="G467" s="154"/>
      <c r="H467" s="155"/>
      <c r="I467" s="154"/>
      <c r="J467" s="155"/>
      <c r="K467" s="154"/>
      <c r="L467" s="155"/>
      <c r="M467" s="156"/>
      <c r="N467" s="150"/>
      <c r="O467" s="136" t="str">
        <f t="shared" si="21"/>
        <v/>
      </c>
      <c r="P467" s="150"/>
      <c r="Q467" s="223" t="str">
        <f t="shared" si="22"/>
        <v/>
      </c>
      <c r="R467" s="224"/>
      <c r="S467" s="224"/>
      <c r="T467" s="224" t="str">
        <f t="shared" si="23"/>
        <v/>
      </c>
      <c r="U467" s="224"/>
      <c r="V467" s="225"/>
      <c r="W467" s="150"/>
      <c r="X467" s="223" t="str">
        <f>INDEX(Data!$AF$3:$AF$502, MATCH(B467, Data!$A$3:$A$502, 0))</f>
        <v/>
      </c>
      <c r="Y467" s="224"/>
      <c r="Z467" s="225"/>
      <c r="AA467" s="150"/>
      <c r="AB467" s="223" t="str">
        <f>INDEX(Data!$AH$3:$AH$502, MATCH(B467, Data!$AB$3:$AB$502, 0))</f>
        <v/>
      </c>
      <c r="AC467" s="224"/>
      <c r="AD467" s="224"/>
      <c r="AE467" s="224"/>
      <c r="AF467" s="225"/>
      <c r="AG467" s="3"/>
    </row>
    <row r="468" spans="1:33" s="5" customFormat="1" ht="15" customHeight="1" x14ac:dyDescent="0.25">
      <c r="A468" s="3"/>
      <c r="B468" s="139">
        <v>459</v>
      </c>
      <c r="C468" s="135"/>
      <c r="D468" s="151"/>
      <c r="E468" s="152"/>
      <c r="F468" s="153"/>
      <c r="G468" s="154"/>
      <c r="H468" s="155"/>
      <c r="I468" s="154"/>
      <c r="J468" s="155"/>
      <c r="K468" s="154"/>
      <c r="L468" s="155"/>
      <c r="M468" s="156"/>
      <c r="N468" s="150"/>
      <c r="O468" s="136" t="str">
        <f t="shared" si="21"/>
        <v/>
      </c>
      <c r="P468" s="150"/>
      <c r="Q468" s="223" t="str">
        <f t="shared" si="22"/>
        <v/>
      </c>
      <c r="R468" s="224"/>
      <c r="S468" s="224"/>
      <c r="T468" s="224" t="str">
        <f t="shared" si="23"/>
        <v/>
      </c>
      <c r="U468" s="224"/>
      <c r="V468" s="225"/>
      <c r="W468" s="150"/>
      <c r="X468" s="223" t="str">
        <f>INDEX(Data!$AF$3:$AF$502, MATCH(B468, Data!$A$3:$A$502, 0))</f>
        <v/>
      </c>
      <c r="Y468" s="224"/>
      <c r="Z468" s="225"/>
      <c r="AA468" s="150"/>
      <c r="AB468" s="223" t="str">
        <f>INDEX(Data!$AH$3:$AH$502, MATCH(B468, Data!$AB$3:$AB$502, 0))</f>
        <v/>
      </c>
      <c r="AC468" s="224"/>
      <c r="AD468" s="224"/>
      <c r="AE468" s="224"/>
      <c r="AF468" s="225"/>
      <c r="AG468" s="3"/>
    </row>
    <row r="469" spans="1:33" s="5" customFormat="1" ht="15" customHeight="1" x14ac:dyDescent="0.25">
      <c r="A469" s="3"/>
      <c r="B469" s="139">
        <v>460</v>
      </c>
      <c r="C469" s="135"/>
      <c r="D469" s="151"/>
      <c r="E469" s="152"/>
      <c r="F469" s="153"/>
      <c r="G469" s="154"/>
      <c r="H469" s="155"/>
      <c r="I469" s="154"/>
      <c r="J469" s="155"/>
      <c r="K469" s="154"/>
      <c r="L469" s="155"/>
      <c r="M469" s="156"/>
      <c r="N469" s="150"/>
      <c r="O469" s="136" t="str">
        <f t="shared" si="21"/>
        <v/>
      </c>
      <c r="P469" s="150"/>
      <c r="Q469" s="223" t="str">
        <f t="shared" si="22"/>
        <v/>
      </c>
      <c r="R469" s="224"/>
      <c r="S469" s="224"/>
      <c r="T469" s="224" t="str">
        <f t="shared" si="23"/>
        <v/>
      </c>
      <c r="U469" s="224"/>
      <c r="V469" s="225"/>
      <c r="W469" s="150"/>
      <c r="X469" s="223" t="str">
        <f>INDEX(Data!$AF$3:$AF$502, MATCH(B469, Data!$A$3:$A$502, 0))</f>
        <v/>
      </c>
      <c r="Y469" s="224"/>
      <c r="Z469" s="225"/>
      <c r="AA469" s="150"/>
      <c r="AB469" s="223" t="str">
        <f>INDEX(Data!$AH$3:$AH$502, MATCH(B469, Data!$AB$3:$AB$502, 0))</f>
        <v/>
      </c>
      <c r="AC469" s="224"/>
      <c r="AD469" s="224"/>
      <c r="AE469" s="224"/>
      <c r="AF469" s="225"/>
      <c r="AG469" s="3"/>
    </row>
    <row r="470" spans="1:33" s="5" customFormat="1" ht="15" customHeight="1" x14ac:dyDescent="0.25">
      <c r="A470" s="3"/>
      <c r="B470" s="139">
        <v>461</v>
      </c>
      <c r="C470" s="135"/>
      <c r="D470" s="151"/>
      <c r="E470" s="152"/>
      <c r="F470" s="153"/>
      <c r="G470" s="154"/>
      <c r="H470" s="155"/>
      <c r="I470" s="154"/>
      <c r="J470" s="155"/>
      <c r="K470" s="154"/>
      <c r="L470" s="155"/>
      <c r="M470" s="156"/>
      <c r="N470" s="150"/>
      <c r="O470" s="136" t="str">
        <f t="shared" si="21"/>
        <v/>
      </c>
      <c r="P470" s="150"/>
      <c r="Q470" s="223" t="str">
        <f t="shared" si="22"/>
        <v/>
      </c>
      <c r="R470" s="224"/>
      <c r="S470" s="224"/>
      <c r="T470" s="224" t="str">
        <f t="shared" si="23"/>
        <v/>
      </c>
      <c r="U470" s="224"/>
      <c r="V470" s="225"/>
      <c r="W470" s="150"/>
      <c r="X470" s="223" t="str">
        <f>INDEX(Data!$AF$3:$AF$502, MATCH(B470, Data!$A$3:$A$502, 0))</f>
        <v/>
      </c>
      <c r="Y470" s="224"/>
      <c r="Z470" s="225"/>
      <c r="AA470" s="150"/>
      <c r="AB470" s="223" t="str">
        <f>INDEX(Data!$AH$3:$AH$502, MATCH(B470, Data!$AB$3:$AB$502, 0))</f>
        <v/>
      </c>
      <c r="AC470" s="224"/>
      <c r="AD470" s="224"/>
      <c r="AE470" s="224"/>
      <c r="AF470" s="225"/>
      <c r="AG470" s="3"/>
    </row>
    <row r="471" spans="1:33" s="5" customFormat="1" ht="15" customHeight="1" x14ac:dyDescent="0.25">
      <c r="A471" s="3"/>
      <c r="B471" s="139">
        <v>462</v>
      </c>
      <c r="C471" s="135"/>
      <c r="D471" s="151"/>
      <c r="E471" s="152"/>
      <c r="F471" s="153"/>
      <c r="G471" s="154"/>
      <c r="H471" s="155"/>
      <c r="I471" s="154"/>
      <c r="J471" s="155"/>
      <c r="K471" s="154"/>
      <c r="L471" s="155"/>
      <c r="M471" s="156"/>
      <c r="N471" s="150"/>
      <c r="O471" s="136" t="str">
        <f t="shared" si="21"/>
        <v/>
      </c>
      <c r="P471" s="150"/>
      <c r="Q471" s="223" t="str">
        <f t="shared" si="22"/>
        <v/>
      </c>
      <c r="R471" s="224"/>
      <c r="S471" s="224"/>
      <c r="T471" s="224" t="str">
        <f t="shared" si="23"/>
        <v/>
      </c>
      <c r="U471" s="224"/>
      <c r="V471" s="225"/>
      <c r="W471" s="150"/>
      <c r="X471" s="223" t="str">
        <f>INDEX(Data!$AF$3:$AF$502, MATCH(B471, Data!$A$3:$A$502, 0))</f>
        <v/>
      </c>
      <c r="Y471" s="224"/>
      <c r="Z471" s="225"/>
      <c r="AA471" s="150"/>
      <c r="AB471" s="223" t="str">
        <f>INDEX(Data!$AH$3:$AH$502, MATCH(B471, Data!$AB$3:$AB$502, 0))</f>
        <v/>
      </c>
      <c r="AC471" s="224"/>
      <c r="AD471" s="224"/>
      <c r="AE471" s="224"/>
      <c r="AF471" s="225"/>
      <c r="AG471" s="3"/>
    </row>
    <row r="472" spans="1:33" s="5" customFormat="1" ht="15" customHeight="1" x14ac:dyDescent="0.25">
      <c r="A472" s="3"/>
      <c r="B472" s="139">
        <v>463</v>
      </c>
      <c r="C472" s="135"/>
      <c r="D472" s="151"/>
      <c r="E472" s="152"/>
      <c r="F472" s="153"/>
      <c r="G472" s="154"/>
      <c r="H472" s="155"/>
      <c r="I472" s="154"/>
      <c r="J472" s="155"/>
      <c r="K472" s="154"/>
      <c r="L472" s="155"/>
      <c r="M472" s="156"/>
      <c r="N472" s="150"/>
      <c r="O472" s="136" t="str">
        <f t="shared" si="21"/>
        <v/>
      </c>
      <c r="P472" s="150"/>
      <c r="Q472" s="223" t="str">
        <f t="shared" si="22"/>
        <v/>
      </c>
      <c r="R472" s="224"/>
      <c r="S472" s="224"/>
      <c r="T472" s="224" t="str">
        <f t="shared" si="23"/>
        <v/>
      </c>
      <c r="U472" s="224"/>
      <c r="V472" s="225"/>
      <c r="W472" s="150"/>
      <c r="X472" s="223" t="str">
        <f>INDEX(Data!$AF$3:$AF$502, MATCH(B472, Data!$A$3:$A$502, 0))</f>
        <v/>
      </c>
      <c r="Y472" s="224"/>
      <c r="Z472" s="225"/>
      <c r="AA472" s="150"/>
      <c r="AB472" s="223" t="str">
        <f>INDEX(Data!$AH$3:$AH$502, MATCH(B472, Data!$AB$3:$AB$502, 0))</f>
        <v/>
      </c>
      <c r="AC472" s="224"/>
      <c r="AD472" s="224"/>
      <c r="AE472" s="224"/>
      <c r="AF472" s="225"/>
      <c r="AG472" s="3"/>
    </row>
    <row r="473" spans="1:33" s="5" customFormat="1" ht="15" customHeight="1" x14ac:dyDescent="0.25">
      <c r="A473" s="3"/>
      <c r="B473" s="139">
        <v>464</v>
      </c>
      <c r="C473" s="135"/>
      <c r="D473" s="151"/>
      <c r="E473" s="152"/>
      <c r="F473" s="153"/>
      <c r="G473" s="154"/>
      <c r="H473" s="155"/>
      <c r="I473" s="154"/>
      <c r="J473" s="155"/>
      <c r="K473" s="154"/>
      <c r="L473" s="155"/>
      <c r="M473" s="156"/>
      <c r="N473" s="150"/>
      <c r="O473" s="136" t="str">
        <f t="shared" si="21"/>
        <v/>
      </c>
      <c r="P473" s="150"/>
      <c r="Q473" s="223" t="str">
        <f t="shared" si="22"/>
        <v/>
      </c>
      <c r="R473" s="224"/>
      <c r="S473" s="224"/>
      <c r="T473" s="224" t="str">
        <f t="shared" si="23"/>
        <v/>
      </c>
      <c r="U473" s="224"/>
      <c r="V473" s="225"/>
      <c r="W473" s="150"/>
      <c r="X473" s="223" t="str">
        <f>INDEX(Data!$AF$3:$AF$502, MATCH(B473, Data!$A$3:$A$502, 0))</f>
        <v/>
      </c>
      <c r="Y473" s="224"/>
      <c r="Z473" s="225"/>
      <c r="AA473" s="150"/>
      <c r="AB473" s="223" t="str">
        <f>INDEX(Data!$AH$3:$AH$502, MATCH(B473, Data!$AB$3:$AB$502, 0))</f>
        <v/>
      </c>
      <c r="AC473" s="224"/>
      <c r="AD473" s="224"/>
      <c r="AE473" s="224"/>
      <c r="AF473" s="225"/>
      <c r="AG473" s="3"/>
    </row>
    <row r="474" spans="1:33" s="5" customFormat="1" ht="15" customHeight="1" x14ac:dyDescent="0.25">
      <c r="A474" s="3"/>
      <c r="B474" s="139">
        <v>465</v>
      </c>
      <c r="C474" s="135"/>
      <c r="D474" s="151"/>
      <c r="E474" s="152"/>
      <c r="F474" s="153"/>
      <c r="G474" s="154"/>
      <c r="H474" s="155"/>
      <c r="I474" s="154"/>
      <c r="J474" s="155"/>
      <c r="K474" s="154"/>
      <c r="L474" s="155"/>
      <c r="M474" s="156"/>
      <c r="N474" s="150"/>
      <c r="O474" s="136" t="str">
        <f t="shared" si="21"/>
        <v/>
      </c>
      <c r="P474" s="150"/>
      <c r="Q474" s="223" t="str">
        <f t="shared" si="22"/>
        <v/>
      </c>
      <c r="R474" s="224"/>
      <c r="S474" s="224"/>
      <c r="T474" s="224" t="str">
        <f t="shared" si="23"/>
        <v/>
      </c>
      <c r="U474" s="224"/>
      <c r="V474" s="225"/>
      <c r="W474" s="150"/>
      <c r="X474" s="223" t="str">
        <f>INDEX(Data!$AF$3:$AF$502, MATCH(B474, Data!$A$3:$A$502, 0))</f>
        <v/>
      </c>
      <c r="Y474" s="224"/>
      <c r="Z474" s="225"/>
      <c r="AA474" s="150"/>
      <c r="AB474" s="223" t="str">
        <f>INDEX(Data!$AH$3:$AH$502, MATCH(B474, Data!$AB$3:$AB$502, 0))</f>
        <v/>
      </c>
      <c r="AC474" s="224"/>
      <c r="AD474" s="224"/>
      <c r="AE474" s="224"/>
      <c r="AF474" s="225"/>
      <c r="AG474" s="3"/>
    </row>
    <row r="475" spans="1:33" s="5" customFormat="1" ht="15" customHeight="1" x14ac:dyDescent="0.25">
      <c r="A475" s="3"/>
      <c r="B475" s="139">
        <v>466</v>
      </c>
      <c r="C475" s="135"/>
      <c r="D475" s="151"/>
      <c r="E475" s="152"/>
      <c r="F475" s="153"/>
      <c r="G475" s="154"/>
      <c r="H475" s="155"/>
      <c r="I475" s="154"/>
      <c r="J475" s="155"/>
      <c r="K475" s="154"/>
      <c r="L475" s="155"/>
      <c r="M475" s="156"/>
      <c r="N475" s="150"/>
      <c r="O475" s="136" t="str">
        <f t="shared" si="21"/>
        <v/>
      </c>
      <c r="P475" s="150"/>
      <c r="Q475" s="223" t="str">
        <f t="shared" si="22"/>
        <v/>
      </c>
      <c r="R475" s="224"/>
      <c r="S475" s="224"/>
      <c r="T475" s="224" t="str">
        <f t="shared" si="23"/>
        <v/>
      </c>
      <c r="U475" s="224"/>
      <c r="V475" s="225"/>
      <c r="W475" s="150"/>
      <c r="X475" s="223" t="str">
        <f>INDEX(Data!$AF$3:$AF$502, MATCH(B475, Data!$A$3:$A$502, 0))</f>
        <v/>
      </c>
      <c r="Y475" s="224"/>
      <c r="Z475" s="225"/>
      <c r="AA475" s="150"/>
      <c r="AB475" s="223" t="str">
        <f>INDEX(Data!$AH$3:$AH$502, MATCH(B475, Data!$AB$3:$AB$502, 0))</f>
        <v/>
      </c>
      <c r="AC475" s="224"/>
      <c r="AD475" s="224"/>
      <c r="AE475" s="224"/>
      <c r="AF475" s="225"/>
      <c r="AG475" s="3"/>
    </row>
    <row r="476" spans="1:33" s="5" customFormat="1" ht="15" customHeight="1" x14ac:dyDescent="0.25">
      <c r="A476" s="3"/>
      <c r="B476" s="139">
        <v>467</v>
      </c>
      <c r="C476" s="135"/>
      <c r="D476" s="151"/>
      <c r="E476" s="152"/>
      <c r="F476" s="153"/>
      <c r="G476" s="154"/>
      <c r="H476" s="155"/>
      <c r="I476" s="154"/>
      <c r="J476" s="155"/>
      <c r="K476" s="154"/>
      <c r="L476" s="155"/>
      <c r="M476" s="156"/>
      <c r="N476" s="150"/>
      <c r="O476" s="136" t="str">
        <f t="shared" si="21"/>
        <v/>
      </c>
      <c r="P476" s="150"/>
      <c r="Q476" s="223" t="str">
        <f t="shared" si="22"/>
        <v/>
      </c>
      <c r="R476" s="224"/>
      <c r="S476" s="224"/>
      <c r="T476" s="224" t="str">
        <f t="shared" si="23"/>
        <v/>
      </c>
      <c r="U476" s="224"/>
      <c r="V476" s="225"/>
      <c r="W476" s="150"/>
      <c r="X476" s="223" t="str">
        <f>INDEX(Data!$AF$3:$AF$502, MATCH(B476, Data!$A$3:$A$502, 0))</f>
        <v/>
      </c>
      <c r="Y476" s="224"/>
      <c r="Z476" s="225"/>
      <c r="AA476" s="150"/>
      <c r="AB476" s="223" t="str">
        <f>INDEX(Data!$AH$3:$AH$502, MATCH(B476, Data!$AB$3:$AB$502, 0))</f>
        <v/>
      </c>
      <c r="AC476" s="224"/>
      <c r="AD476" s="224"/>
      <c r="AE476" s="224"/>
      <c r="AF476" s="225"/>
      <c r="AG476" s="3"/>
    </row>
    <row r="477" spans="1:33" s="5" customFormat="1" ht="15" customHeight="1" x14ac:dyDescent="0.25">
      <c r="A477" s="3"/>
      <c r="B477" s="139">
        <v>468</v>
      </c>
      <c r="C477" s="135"/>
      <c r="D477" s="151"/>
      <c r="E477" s="152"/>
      <c r="F477" s="153"/>
      <c r="G477" s="154"/>
      <c r="H477" s="155"/>
      <c r="I477" s="154"/>
      <c r="J477" s="155"/>
      <c r="K477" s="154"/>
      <c r="L477" s="155"/>
      <c r="M477" s="156"/>
      <c r="N477" s="150"/>
      <c r="O477" s="136" t="str">
        <f t="shared" si="21"/>
        <v/>
      </c>
      <c r="P477" s="150"/>
      <c r="Q477" s="223" t="str">
        <f t="shared" si="22"/>
        <v/>
      </c>
      <c r="R477" s="224"/>
      <c r="S477" s="224"/>
      <c r="T477" s="224" t="str">
        <f t="shared" si="23"/>
        <v/>
      </c>
      <c r="U477" s="224"/>
      <c r="V477" s="225"/>
      <c r="W477" s="150"/>
      <c r="X477" s="223" t="str">
        <f>INDEX(Data!$AF$3:$AF$502, MATCH(B477, Data!$A$3:$A$502, 0))</f>
        <v/>
      </c>
      <c r="Y477" s="224"/>
      <c r="Z477" s="225"/>
      <c r="AA477" s="150"/>
      <c r="AB477" s="223" t="str">
        <f>INDEX(Data!$AH$3:$AH$502, MATCH(B477, Data!$AB$3:$AB$502, 0))</f>
        <v/>
      </c>
      <c r="AC477" s="224"/>
      <c r="AD477" s="224"/>
      <c r="AE477" s="224"/>
      <c r="AF477" s="225"/>
      <c r="AG477" s="3"/>
    </row>
    <row r="478" spans="1:33" s="5" customFormat="1" ht="15" customHeight="1" x14ac:dyDescent="0.25">
      <c r="A478" s="3"/>
      <c r="B478" s="139">
        <v>469</v>
      </c>
      <c r="C478" s="135"/>
      <c r="D478" s="151"/>
      <c r="E478" s="152"/>
      <c r="F478" s="153"/>
      <c r="G478" s="154"/>
      <c r="H478" s="155"/>
      <c r="I478" s="154"/>
      <c r="J478" s="155"/>
      <c r="K478" s="154"/>
      <c r="L478" s="155"/>
      <c r="M478" s="156"/>
      <c r="N478" s="150"/>
      <c r="O478" s="136" t="str">
        <f t="shared" si="21"/>
        <v/>
      </c>
      <c r="P478" s="150"/>
      <c r="Q478" s="223" t="str">
        <f t="shared" si="22"/>
        <v/>
      </c>
      <c r="R478" s="224"/>
      <c r="S478" s="224"/>
      <c r="T478" s="224" t="str">
        <f t="shared" si="23"/>
        <v/>
      </c>
      <c r="U478" s="224"/>
      <c r="V478" s="225"/>
      <c r="W478" s="150"/>
      <c r="X478" s="223" t="str">
        <f>INDEX(Data!$AF$3:$AF$502, MATCH(B478, Data!$A$3:$A$502, 0))</f>
        <v/>
      </c>
      <c r="Y478" s="224"/>
      <c r="Z478" s="225"/>
      <c r="AA478" s="150"/>
      <c r="AB478" s="223" t="str">
        <f>INDEX(Data!$AH$3:$AH$502, MATCH(B478, Data!$AB$3:$AB$502, 0))</f>
        <v/>
      </c>
      <c r="AC478" s="224"/>
      <c r="AD478" s="224"/>
      <c r="AE478" s="224"/>
      <c r="AF478" s="225"/>
      <c r="AG478" s="3"/>
    </row>
    <row r="479" spans="1:33" s="5" customFormat="1" ht="15" customHeight="1" x14ac:dyDescent="0.25">
      <c r="A479" s="3"/>
      <c r="B479" s="139">
        <v>470</v>
      </c>
      <c r="C479" s="135"/>
      <c r="D479" s="151"/>
      <c r="E479" s="152"/>
      <c r="F479" s="153"/>
      <c r="G479" s="154"/>
      <c r="H479" s="155"/>
      <c r="I479" s="154"/>
      <c r="J479" s="155"/>
      <c r="K479" s="154"/>
      <c r="L479" s="155"/>
      <c r="M479" s="156"/>
      <c r="N479" s="150"/>
      <c r="O479" s="136" t="str">
        <f t="shared" si="21"/>
        <v/>
      </c>
      <c r="P479" s="150"/>
      <c r="Q479" s="223" t="str">
        <f t="shared" si="22"/>
        <v/>
      </c>
      <c r="R479" s="224"/>
      <c r="S479" s="224"/>
      <c r="T479" s="224" t="str">
        <f t="shared" si="23"/>
        <v/>
      </c>
      <c r="U479" s="224"/>
      <c r="V479" s="225"/>
      <c r="W479" s="150"/>
      <c r="X479" s="223" t="str">
        <f>INDEX(Data!$AF$3:$AF$502, MATCH(B479, Data!$A$3:$A$502, 0))</f>
        <v/>
      </c>
      <c r="Y479" s="224"/>
      <c r="Z479" s="225"/>
      <c r="AA479" s="150"/>
      <c r="AB479" s="223" t="str">
        <f>INDEX(Data!$AH$3:$AH$502, MATCH(B479, Data!$AB$3:$AB$502, 0))</f>
        <v/>
      </c>
      <c r="AC479" s="224"/>
      <c r="AD479" s="224"/>
      <c r="AE479" s="224"/>
      <c r="AF479" s="225"/>
      <c r="AG479" s="3"/>
    </row>
    <row r="480" spans="1:33" s="5" customFormat="1" ht="15" customHeight="1" x14ac:dyDescent="0.25">
      <c r="A480" s="3"/>
      <c r="B480" s="139">
        <v>471</v>
      </c>
      <c r="C480" s="135"/>
      <c r="D480" s="151"/>
      <c r="E480" s="152"/>
      <c r="F480" s="153"/>
      <c r="G480" s="154"/>
      <c r="H480" s="155"/>
      <c r="I480" s="154"/>
      <c r="J480" s="155"/>
      <c r="K480" s="154"/>
      <c r="L480" s="155"/>
      <c r="M480" s="156"/>
      <c r="N480" s="150"/>
      <c r="O480" s="136" t="str">
        <f t="shared" si="21"/>
        <v/>
      </c>
      <c r="P480" s="150"/>
      <c r="Q480" s="223" t="str">
        <f t="shared" si="22"/>
        <v/>
      </c>
      <c r="R480" s="224"/>
      <c r="S480" s="224"/>
      <c r="T480" s="224" t="str">
        <f t="shared" si="23"/>
        <v/>
      </c>
      <c r="U480" s="224"/>
      <c r="V480" s="225"/>
      <c r="W480" s="150"/>
      <c r="X480" s="223" t="str">
        <f>INDEX(Data!$AF$3:$AF$502, MATCH(B480, Data!$A$3:$A$502, 0))</f>
        <v/>
      </c>
      <c r="Y480" s="224"/>
      <c r="Z480" s="225"/>
      <c r="AA480" s="150"/>
      <c r="AB480" s="223" t="str">
        <f>INDEX(Data!$AH$3:$AH$502, MATCH(B480, Data!$AB$3:$AB$502, 0))</f>
        <v/>
      </c>
      <c r="AC480" s="224"/>
      <c r="AD480" s="224"/>
      <c r="AE480" s="224"/>
      <c r="AF480" s="225"/>
      <c r="AG480" s="3"/>
    </row>
    <row r="481" spans="1:33" s="5" customFormat="1" ht="15" customHeight="1" x14ac:dyDescent="0.25">
      <c r="A481" s="3"/>
      <c r="B481" s="139">
        <v>472</v>
      </c>
      <c r="C481" s="135"/>
      <c r="D481" s="151"/>
      <c r="E481" s="152"/>
      <c r="F481" s="153"/>
      <c r="G481" s="154"/>
      <c r="H481" s="155"/>
      <c r="I481" s="154"/>
      <c r="J481" s="155"/>
      <c r="K481" s="154"/>
      <c r="L481" s="155"/>
      <c r="M481" s="156"/>
      <c r="N481" s="150"/>
      <c r="O481" s="136" t="str">
        <f t="shared" si="21"/>
        <v/>
      </c>
      <c r="P481" s="150"/>
      <c r="Q481" s="223" t="str">
        <f t="shared" si="22"/>
        <v/>
      </c>
      <c r="R481" s="224"/>
      <c r="S481" s="224"/>
      <c r="T481" s="224" t="str">
        <f t="shared" si="23"/>
        <v/>
      </c>
      <c r="U481" s="224"/>
      <c r="V481" s="225"/>
      <c r="W481" s="150"/>
      <c r="X481" s="223" t="str">
        <f>INDEX(Data!$AF$3:$AF$502, MATCH(B481, Data!$A$3:$A$502, 0))</f>
        <v/>
      </c>
      <c r="Y481" s="224"/>
      <c r="Z481" s="225"/>
      <c r="AA481" s="150"/>
      <c r="AB481" s="223" t="str">
        <f>INDEX(Data!$AH$3:$AH$502, MATCH(B481, Data!$AB$3:$AB$502, 0))</f>
        <v/>
      </c>
      <c r="AC481" s="224"/>
      <c r="AD481" s="224"/>
      <c r="AE481" s="224"/>
      <c r="AF481" s="225"/>
      <c r="AG481" s="3"/>
    </row>
    <row r="482" spans="1:33" s="5" customFormat="1" ht="15" customHeight="1" x14ac:dyDescent="0.25">
      <c r="A482" s="3"/>
      <c r="B482" s="139">
        <v>473</v>
      </c>
      <c r="C482" s="135"/>
      <c r="D482" s="151"/>
      <c r="E482" s="152"/>
      <c r="F482" s="153"/>
      <c r="G482" s="154"/>
      <c r="H482" s="155"/>
      <c r="I482" s="154"/>
      <c r="J482" s="155"/>
      <c r="K482" s="154"/>
      <c r="L482" s="155"/>
      <c r="M482" s="156"/>
      <c r="N482" s="150"/>
      <c r="O482" s="136" t="str">
        <f t="shared" si="21"/>
        <v/>
      </c>
      <c r="P482" s="150"/>
      <c r="Q482" s="223" t="str">
        <f t="shared" si="22"/>
        <v/>
      </c>
      <c r="R482" s="224"/>
      <c r="S482" s="224"/>
      <c r="T482" s="224" t="str">
        <f t="shared" si="23"/>
        <v/>
      </c>
      <c r="U482" s="224"/>
      <c r="V482" s="225"/>
      <c r="W482" s="150"/>
      <c r="X482" s="223" t="str">
        <f>INDEX(Data!$AF$3:$AF$502, MATCH(B482, Data!$A$3:$A$502, 0))</f>
        <v/>
      </c>
      <c r="Y482" s="224"/>
      <c r="Z482" s="225"/>
      <c r="AA482" s="150"/>
      <c r="AB482" s="223" t="str">
        <f>INDEX(Data!$AH$3:$AH$502, MATCH(B482, Data!$AB$3:$AB$502, 0))</f>
        <v/>
      </c>
      <c r="AC482" s="224"/>
      <c r="AD482" s="224"/>
      <c r="AE482" s="224"/>
      <c r="AF482" s="225"/>
      <c r="AG482" s="3"/>
    </row>
    <row r="483" spans="1:33" s="5" customFormat="1" ht="15" customHeight="1" x14ac:dyDescent="0.25">
      <c r="A483" s="3"/>
      <c r="B483" s="139">
        <v>474</v>
      </c>
      <c r="C483" s="135"/>
      <c r="D483" s="151"/>
      <c r="E483" s="152"/>
      <c r="F483" s="153"/>
      <c r="G483" s="154"/>
      <c r="H483" s="155"/>
      <c r="I483" s="154"/>
      <c r="J483" s="155"/>
      <c r="K483" s="154"/>
      <c r="L483" s="155"/>
      <c r="M483" s="156"/>
      <c r="N483" s="150"/>
      <c r="O483" s="136" t="str">
        <f t="shared" si="21"/>
        <v/>
      </c>
      <c r="P483" s="150"/>
      <c r="Q483" s="223" t="str">
        <f t="shared" si="22"/>
        <v/>
      </c>
      <c r="R483" s="224"/>
      <c r="S483" s="224"/>
      <c r="T483" s="224" t="str">
        <f t="shared" si="23"/>
        <v/>
      </c>
      <c r="U483" s="224"/>
      <c r="V483" s="225"/>
      <c r="W483" s="150"/>
      <c r="X483" s="223" t="str">
        <f>INDEX(Data!$AF$3:$AF$502, MATCH(B483, Data!$A$3:$A$502, 0))</f>
        <v/>
      </c>
      <c r="Y483" s="224"/>
      <c r="Z483" s="225"/>
      <c r="AA483" s="150"/>
      <c r="AB483" s="223" t="str">
        <f>INDEX(Data!$AH$3:$AH$502, MATCH(B483, Data!$AB$3:$AB$502, 0))</f>
        <v/>
      </c>
      <c r="AC483" s="224"/>
      <c r="AD483" s="224"/>
      <c r="AE483" s="224"/>
      <c r="AF483" s="225"/>
      <c r="AG483" s="3"/>
    </row>
    <row r="484" spans="1:33" s="5" customFormat="1" ht="15" customHeight="1" x14ac:dyDescent="0.25">
      <c r="A484" s="3"/>
      <c r="B484" s="139">
        <v>475</v>
      </c>
      <c r="C484" s="135"/>
      <c r="D484" s="151"/>
      <c r="E484" s="152"/>
      <c r="F484" s="153"/>
      <c r="G484" s="154"/>
      <c r="H484" s="155"/>
      <c r="I484" s="154"/>
      <c r="J484" s="155"/>
      <c r="K484" s="154"/>
      <c r="L484" s="155"/>
      <c r="M484" s="156"/>
      <c r="N484" s="150"/>
      <c r="O484" s="136" t="str">
        <f t="shared" si="21"/>
        <v/>
      </c>
      <c r="P484" s="150"/>
      <c r="Q484" s="223" t="str">
        <f t="shared" si="22"/>
        <v/>
      </c>
      <c r="R484" s="224"/>
      <c r="S484" s="224"/>
      <c r="T484" s="224" t="str">
        <f t="shared" si="23"/>
        <v/>
      </c>
      <c r="U484" s="224"/>
      <c r="V484" s="225"/>
      <c r="W484" s="150"/>
      <c r="X484" s="223" t="str">
        <f>INDEX(Data!$AF$3:$AF$502, MATCH(B484, Data!$A$3:$A$502, 0))</f>
        <v/>
      </c>
      <c r="Y484" s="224"/>
      <c r="Z484" s="225"/>
      <c r="AA484" s="150"/>
      <c r="AB484" s="223" t="str">
        <f>INDEX(Data!$AH$3:$AH$502, MATCH(B484, Data!$AB$3:$AB$502, 0))</f>
        <v/>
      </c>
      <c r="AC484" s="224"/>
      <c r="AD484" s="224"/>
      <c r="AE484" s="224"/>
      <c r="AF484" s="225"/>
      <c r="AG484" s="3"/>
    </row>
    <row r="485" spans="1:33" s="5" customFormat="1" ht="15" customHeight="1" x14ac:dyDescent="0.25">
      <c r="A485" s="3"/>
      <c r="B485" s="139">
        <v>476</v>
      </c>
      <c r="C485" s="135"/>
      <c r="D485" s="151"/>
      <c r="E485" s="152"/>
      <c r="F485" s="153"/>
      <c r="G485" s="154"/>
      <c r="H485" s="155"/>
      <c r="I485" s="154"/>
      <c r="J485" s="155"/>
      <c r="K485" s="154"/>
      <c r="L485" s="155"/>
      <c r="M485" s="156"/>
      <c r="N485" s="150"/>
      <c r="O485" s="136" t="str">
        <f t="shared" si="21"/>
        <v/>
      </c>
      <c r="P485" s="150"/>
      <c r="Q485" s="223" t="str">
        <f t="shared" si="22"/>
        <v/>
      </c>
      <c r="R485" s="224"/>
      <c r="S485" s="224"/>
      <c r="T485" s="224" t="str">
        <f t="shared" si="23"/>
        <v/>
      </c>
      <c r="U485" s="224"/>
      <c r="V485" s="225"/>
      <c r="W485" s="150"/>
      <c r="X485" s="223" t="str">
        <f>INDEX(Data!$AF$3:$AF$502, MATCH(B485, Data!$A$3:$A$502, 0))</f>
        <v/>
      </c>
      <c r="Y485" s="224"/>
      <c r="Z485" s="225"/>
      <c r="AA485" s="150"/>
      <c r="AB485" s="223" t="str">
        <f>INDEX(Data!$AH$3:$AH$502, MATCH(B485, Data!$AB$3:$AB$502, 0))</f>
        <v/>
      </c>
      <c r="AC485" s="224"/>
      <c r="AD485" s="224"/>
      <c r="AE485" s="224"/>
      <c r="AF485" s="225"/>
      <c r="AG485" s="3"/>
    </row>
    <row r="486" spans="1:33" s="5" customFormat="1" ht="15" customHeight="1" x14ac:dyDescent="0.25">
      <c r="A486" s="3"/>
      <c r="B486" s="139">
        <v>477</v>
      </c>
      <c r="C486" s="135"/>
      <c r="D486" s="151"/>
      <c r="E486" s="152"/>
      <c r="F486" s="153"/>
      <c r="G486" s="154"/>
      <c r="H486" s="155"/>
      <c r="I486" s="154"/>
      <c r="J486" s="155"/>
      <c r="K486" s="154"/>
      <c r="L486" s="155"/>
      <c r="M486" s="156"/>
      <c r="N486" s="150"/>
      <c r="O486" s="136" t="str">
        <f t="shared" si="21"/>
        <v/>
      </c>
      <c r="P486" s="150"/>
      <c r="Q486" s="223" t="str">
        <f t="shared" si="22"/>
        <v/>
      </c>
      <c r="R486" s="224"/>
      <c r="S486" s="224"/>
      <c r="T486" s="224" t="str">
        <f t="shared" si="23"/>
        <v/>
      </c>
      <c r="U486" s="224"/>
      <c r="V486" s="225"/>
      <c r="W486" s="150"/>
      <c r="X486" s="223" t="str">
        <f>INDEX(Data!$AF$3:$AF$502, MATCH(B486, Data!$A$3:$A$502, 0))</f>
        <v/>
      </c>
      <c r="Y486" s="224"/>
      <c r="Z486" s="225"/>
      <c r="AA486" s="150"/>
      <c r="AB486" s="223" t="str">
        <f>INDEX(Data!$AH$3:$AH$502, MATCH(B486, Data!$AB$3:$AB$502, 0))</f>
        <v/>
      </c>
      <c r="AC486" s="224"/>
      <c r="AD486" s="224"/>
      <c r="AE486" s="224"/>
      <c r="AF486" s="225"/>
      <c r="AG486" s="3"/>
    </row>
    <row r="487" spans="1:33" s="5" customFormat="1" ht="15" customHeight="1" x14ac:dyDescent="0.25">
      <c r="A487" s="3"/>
      <c r="B487" s="139">
        <v>478</v>
      </c>
      <c r="C487" s="135"/>
      <c r="D487" s="151"/>
      <c r="E487" s="152"/>
      <c r="F487" s="153"/>
      <c r="G487" s="154"/>
      <c r="H487" s="155"/>
      <c r="I487" s="154"/>
      <c r="J487" s="155"/>
      <c r="K487" s="154"/>
      <c r="L487" s="155"/>
      <c r="M487" s="156"/>
      <c r="N487" s="150"/>
      <c r="O487" s="136" t="str">
        <f t="shared" si="21"/>
        <v/>
      </c>
      <c r="P487" s="150"/>
      <c r="Q487" s="223" t="str">
        <f t="shared" si="22"/>
        <v/>
      </c>
      <c r="R487" s="224"/>
      <c r="S487" s="224"/>
      <c r="T487" s="224" t="str">
        <f t="shared" si="23"/>
        <v/>
      </c>
      <c r="U487" s="224"/>
      <c r="V487" s="225"/>
      <c r="W487" s="150"/>
      <c r="X487" s="223" t="str">
        <f>INDEX(Data!$AF$3:$AF$502, MATCH(B487, Data!$A$3:$A$502, 0))</f>
        <v/>
      </c>
      <c r="Y487" s="224"/>
      <c r="Z487" s="225"/>
      <c r="AA487" s="150"/>
      <c r="AB487" s="223" t="str">
        <f>INDEX(Data!$AH$3:$AH$502, MATCH(B487, Data!$AB$3:$AB$502, 0))</f>
        <v/>
      </c>
      <c r="AC487" s="224"/>
      <c r="AD487" s="224"/>
      <c r="AE487" s="224"/>
      <c r="AF487" s="225"/>
      <c r="AG487" s="3"/>
    </row>
    <row r="488" spans="1:33" s="5" customFormat="1" ht="15" customHeight="1" x14ac:dyDescent="0.25">
      <c r="A488" s="3"/>
      <c r="B488" s="139">
        <v>479</v>
      </c>
      <c r="C488" s="135"/>
      <c r="D488" s="151"/>
      <c r="E488" s="152"/>
      <c r="F488" s="153"/>
      <c r="G488" s="154"/>
      <c r="H488" s="155"/>
      <c r="I488" s="154"/>
      <c r="J488" s="155"/>
      <c r="K488" s="154"/>
      <c r="L488" s="155"/>
      <c r="M488" s="156"/>
      <c r="N488" s="150"/>
      <c r="O488" s="136" t="str">
        <f t="shared" si="21"/>
        <v/>
      </c>
      <c r="P488" s="150"/>
      <c r="Q488" s="223" t="str">
        <f t="shared" si="22"/>
        <v/>
      </c>
      <c r="R488" s="224"/>
      <c r="S488" s="224"/>
      <c r="T488" s="224" t="str">
        <f t="shared" si="23"/>
        <v/>
      </c>
      <c r="U488" s="224"/>
      <c r="V488" s="225"/>
      <c r="W488" s="150"/>
      <c r="X488" s="223" t="str">
        <f>INDEX(Data!$AF$3:$AF$502, MATCH(B488, Data!$A$3:$A$502, 0))</f>
        <v/>
      </c>
      <c r="Y488" s="224"/>
      <c r="Z488" s="225"/>
      <c r="AA488" s="150"/>
      <c r="AB488" s="223" t="str">
        <f>INDEX(Data!$AH$3:$AH$502, MATCH(B488, Data!$AB$3:$AB$502, 0))</f>
        <v/>
      </c>
      <c r="AC488" s="224"/>
      <c r="AD488" s="224"/>
      <c r="AE488" s="224"/>
      <c r="AF488" s="225"/>
      <c r="AG488" s="3"/>
    </row>
    <row r="489" spans="1:33" s="5" customFormat="1" ht="15" customHeight="1" x14ac:dyDescent="0.25">
      <c r="A489" s="3"/>
      <c r="B489" s="139">
        <v>480</v>
      </c>
      <c r="C489" s="135"/>
      <c r="D489" s="151"/>
      <c r="E489" s="152"/>
      <c r="F489" s="153"/>
      <c r="G489" s="154"/>
      <c r="H489" s="155"/>
      <c r="I489" s="154"/>
      <c r="J489" s="155"/>
      <c r="K489" s="154"/>
      <c r="L489" s="155"/>
      <c r="M489" s="156"/>
      <c r="N489" s="150"/>
      <c r="O489" s="136" t="str">
        <f t="shared" si="21"/>
        <v/>
      </c>
      <c r="P489" s="150"/>
      <c r="Q489" s="223" t="str">
        <f t="shared" si="22"/>
        <v/>
      </c>
      <c r="R489" s="224"/>
      <c r="S489" s="224"/>
      <c r="T489" s="224" t="str">
        <f t="shared" si="23"/>
        <v/>
      </c>
      <c r="U489" s="224"/>
      <c r="V489" s="225"/>
      <c r="W489" s="150"/>
      <c r="X489" s="223" t="str">
        <f>INDEX(Data!$AF$3:$AF$502, MATCH(B489, Data!$A$3:$A$502, 0))</f>
        <v/>
      </c>
      <c r="Y489" s="224"/>
      <c r="Z489" s="225"/>
      <c r="AA489" s="150"/>
      <c r="AB489" s="223" t="str">
        <f>INDEX(Data!$AH$3:$AH$502, MATCH(B489, Data!$AB$3:$AB$502, 0))</f>
        <v/>
      </c>
      <c r="AC489" s="224"/>
      <c r="AD489" s="224"/>
      <c r="AE489" s="224"/>
      <c r="AF489" s="225"/>
      <c r="AG489" s="3"/>
    </row>
    <row r="490" spans="1:33" s="5" customFormat="1" ht="15" customHeight="1" x14ac:dyDescent="0.25">
      <c r="A490" s="3"/>
      <c r="B490" s="139">
        <v>481</v>
      </c>
      <c r="C490" s="135"/>
      <c r="D490" s="151"/>
      <c r="E490" s="152"/>
      <c r="F490" s="153"/>
      <c r="G490" s="154"/>
      <c r="H490" s="155"/>
      <c r="I490" s="154"/>
      <c r="J490" s="155"/>
      <c r="K490" s="154"/>
      <c r="L490" s="155"/>
      <c r="M490" s="156"/>
      <c r="N490" s="150"/>
      <c r="O490" s="136" t="str">
        <f t="shared" si="21"/>
        <v/>
      </c>
      <c r="P490" s="150"/>
      <c r="Q490" s="223" t="str">
        <f t="shared" si="22"/>
        <v/>
      </c>
      <c r="R490" s="224"/>
      <c r="S490" s="224"/>
      <c r="T490" s="224" t="str">
        <f t="shared" si="23"/>
        <v/>
      </c>
      <c r="U490" s="224"/>
      <c r="V490" s="225"/>
      <c r="W490" s="150"/>
      <c r="X490" s="223" t="str">
        <f>INDEX(Data!$AF$3:$AF$502, MATCH(B490, Data!$A$3:$A$502, 0))</f>
        <v/>
      </c>
      <c r="Y490" s="224"/>
      <c r="Z490" s="225"/>
      <c r="AA490" s="150"/>
      <c r="AB490" s="223" t="str">
        <f>INDEX(Data!$AH$3:$AH$502, MATCH(B490, Data!$AB$3:$AB$502, 0))</f>
        <v/>
      </c>
      <c r="AC490" s="224"/>
      <c r="AD490" s="224"/>
      <c r="AE490" s="224"/>
      <c r="AF490" s="225"/>
      <c r="AG490" s="3"/>
    </row>
    <row r="491" spans="1:33" s="5" customFormat="1" ht="15" customHeight="1" x14ac:dyDescent="0.25">
      <c r="A491" s="3"/>
      <c r="B491" s="139">
        <v>482</v>
      </c>
      <c r="C491" s="135"/>
      <c r="D491" s="151"/>
      <c r="E491" s="152"/>
      <c r="F491" s="153"/>
      <c r="G491" s="154"/>
      <c r="H491" s="155"/>
      <c r="I491" s="154"/>
      <c r="J491" s="155"/>
      <c r="K491" s="154"/>
      <c r="L491" s="155"/>
      <c r="M491" s="156"/>
      <c r="N491" s="150"/>
      <c r="O491" s="136" t="str">
        <f t="shared" si="21"/>
        <v/>
      </c>
      <c r="P491" s="150"/>
      <c r="Q491" s="223" t="str">
        <f t="shared" si="22"/>
        <v/>
      </c>
      <c r="R491" s="224"/>
      <c r="S491" s="224"/>
      <c r="T491" s="224" t="str">
        <f t="shared" si="23"/>
        <v/>
      </c>
      <c r="U491" s="224"/>
      <c r="V491" s="225"/>
      <c r="W491" s="150"/>
      <c r="X491" s="223" t="str">
        <f>INDEX(Data!$AF$3:$AF$502, MATCH(B491, Data!$A$3:$A$502, 0))</f>
        <v/>
      </c>
      <c r="Y491" s="224"/>
      <c r="Z491" s="225"/>
      <c r="AA491" s="150"/>
      <c r="AB491" s="223" t="str">
        <f>INDEX(Data!$AH$3:$AH$502, MATCH(B491, Data!$AB$3:$AB$502, 0))</f>
        <v/>
      </c>
      <c r="AC491" s="224"/>
      <c r="AD491" s="224"/>
      <c r="AE491" s="224"/>
      <c r="AF491" s="225"/>
      <c r="AG491" s="3"/>
    </row>
    <row r="492" spans="1:33" s="5" customFormat="1" ht="15" customHeight="1" x14ac:dyDescent="0.25">
      <c r="A492" s="3"/>
      <c r="B492" s="139">
        <v>483</v>
      </c>
      <c r="C492" s="135"/>
      <c r="D492" s="151"/>
      <c r="E492" s="152"/>
      <c r="F492" s="153"/>
      <c r="G492" s="154"/>
      <c r="H492" s="155"/>
      <c r="I492" s="154"/>
      <c r="J492" s="155"/>
      <c r="K492" s="154"/>
      <c r="L492" s="155"/>
      <c r="M492" s="156"/>
      <c r="N492" s="150"/>
      <c r="O492" s="136" t="str">
        <f t="shared" si="21"/>
        <v/>
      </c>
      <c r="P492" s="150"/>
      <c r="Q492" s="223" t="str">
        <f t="shared" si="22"/>
        <v/>
      </c>
      <c r="R492" s="224"/>
      <c r="S492" s="224"/>
      <c r="T492" s="224" t="str">
        <f t="shared" si="23"/>
        <v/>
      </c>
      <c r="U492" s="224"/>
      <c r="V492" s="225"/>
      <c r="W492" s="150"/>
      <c r="X492" s="223" t="str">
        <f>INDEX(Data!$AF$3:$AF$502, MATCH(B492, Data!$A$3:$A$502, 0))</f>
        <v/>
      </c>
      <c r="Y492" s="224"/>
      <c r="Z492" s="225"/>
      <c r="AA492" s="150"/>
      <c r="AB492" s="223" t="str">
        <f>INDEX(Data!$AH$3:$AH$502, MATCH(B492, Data!$AB$3:$AB$502, 0))</f>
        <v/>
      </c>
      <c r="AC492" s="224"/>
      <c r="AD492" s="224"/>
      <c r="AE492" s="224"/>
      <c r="AF492" s="225"/>
      <c r="AG492" s="3"/>
    </row>
    <row r="493" spans="1:33" s="5" customFormat="1" ht="15" customHeight="1" x14ac:dyDescent="0.25">
      <c r="A493" s="3"/>
      <c r="B493" s="139">
        <v>484</v>
      </c>
      <c r="C493" s="135"/>
      <c r="D493" s="151"/>
      <c r="E493" s="152"/>
      <c r="F493" s="153"/>
      <c r="G493" s="154"/>
      <c r="H493" s="155"/>
      <c r="I493" s="154"/>
      <c r="J493" s="155"/>
      <c r="K493" s="154"/>
      <c r="L493" s="155"/>
      <c r="M493" s="156"/>
      <c r="N493" s="150"/>
      <c r="O493" s="136" t="str">
        <f t="shared" si="21"/>
        <v/>
      </c>
      <c r="P493" s="150"/>
      <c r="Q493" s="223" t="str">
        <f t="shared" si="22"/>
        <v/>
      </c>
      <c r="R493" s="224"/>
      <c r="S493" s="224"/>
      <c r="T493" s="224" t="str">
        <f t="shared" si="23"/>
        <v/>
      </c>
      <c r="U493" s="224"/>
      <c r="V493" s="225"/>
      <c r="W493" s="150"/>
      <c r="X493" s="223" t="str">
        <f>INDEX(Data!$AF$3:$AF$502, MATCH(B493, Data!$A$3:$A$502, 0))</f>
        <v/>
      </c>
      <c r="Y493" s="224"/>
      <c r="Z493" s="225"/>
      <c r="AA493" s="150"/>
      <c r="AB493" s="223" t="str">
        <f>INDEX(Data!$AH$3:$AH$502, MATCH(B493, Data!$AB$3:$AB$502, 0))</f>
        <v/>
      </c>
      <c r="AC493" s="224"/>
      <c r="AD493" s="224"/>
      <c r="AE493" s="224"/>
      <c r="AF493" s="225"/>
      <c r="AG493" s="3"/>
    </row>
    <row r="494" spans="1:33" s="5" customFormat="1" ht="15" customHeight="1" x14ac:dyDescent="0.25">
      <c r="A494" s="3"/>
      <c r="B494" s="139">
        <v>485</v>
      </c>
      <c r="C494" s="135"/>
      <c r="D494" s="151"/>
      <c r="E494" s="152"/>
      <c r="F494" s="153"/>
      <c r="G494" s="154"/>
      <c r="H494" s="155"/>
      <c r="I494" s="154"/>
      <c r="J494" s="155"/>
      <c r="K494" s="154"/>
      <c r="L494" s="155"/>
      <c r="M494" s="156"/>
      <c r="N494" s="150"/>
      <c r="O494" s="136" t="str">
        <f t="shared" si="21"/>
        <v/>
      </c>
      <c r="P494" s="150"/>
      <c r="Q494" s="223" t="str">
        <f t="shared" si="22"/>
        <v/>
      </c>
      <c r="R494" s="224"/>
      <c r="S494" s="224"/>
      <c r="T494" s="224" t="str">
        <f t="shared" si="23"/>
        <v/>
      </c>
      <c r="U494" s="224"/>
      <c r="V494" s="225"/>
      <c r="W494" s="150"/>
      <c r="X494" s="223" t="str">
        <f>INDEX(Data!$AF$3:$AF$502, MATCH(B494, Data!$A$3:$A$502, 0))</f>
        <v/>
      </c>
      <c r="Y494" s="224"/>
      <c r="Z494" s="225"/>
      <c r="AA494" s="150"/>
      <c r="AB494" s="223" t="str">
        <f>INDEX(Data!$AH$3:$AH$502, MATCH(B494, Data!$AB$3:$AB$502, 0))</f>
        <v/>
      </c>
      <c r="AC494" s="224"/>
      <c r="AD494" s="224"/>
      <c r="AE494" s="224"/>
      <c r="AF494" s="225"/>
      <c r="AG494" s="3"/>
    </row>
    <row r="495" spans="1:33" s="5" customFormat="1" ht="15" customHeight="1" x14ac:dyDescent="0.25">
      <c r="A495" s="3"/>
      <c r="B495" s="139">
        <v>486</v>
      </c>
      <c r="C495" s="135"/>
      <c r="D495" s="151"/>
      <c r="E495" s="152"/>
      <c r="F495" s="153"/>
      <c r="G495" s="154"/>
      <c r="H495" s="155"/>
      <c r="I495" s="154"/>
      <c r="J495" s="155"/>
      <c r="K495" s="154"/>
      <c r="L495" s="155"/>
      <c r="M495" s="156"/>
      <c r="N495" s="150"/>
      <c r="O495" s="136" t="str">
        <f t="shared" si="21"/>
        <v/>
      </c>
      <c r="P495" s="150"/>
      <c r="Q495" s="223" t="str">
        <f t="shared" si="22"/>
        <v/>
      </c>
      <c r="R495" s="224"/>
      <c r="S495" s="224"/>
      <c r="T495" s="224" t="str">
        <f t="shared" si="23"/>
        <v/>
      </c>
      <c r="U495" s="224"/>
      <c r="V495" s="225"/>
      <c r="W495" s="150"/>
      <c r="X495" s="223" t="str">
        <f>INDEX(Data!$AF$3:$AF$502, MATCH(B495, Data!$A$3:$A$502, 0))</f>
        <v/>
      </c>
      <c r="Y495" s="224"/>
      <c r="Z495" s="225"/>
      <c r="AA495" s="150"/>
      <c r="AB495" s="223" t="str">
        <f>INDEX(Data!$AH$3:$AH$502, MATCH(B495, Data!$AB$3:$AB$502, 0))</f>
        <v/>
      </c>
      <c r="AC495" s="224"/>
      <c r="AD495" s="224"/>
      <c r="AE495" s="224"/>
      <c r="AF495" s="225"/>
      <c r="AG495" s="3"/>
    </row>
    <row r="496" spans="1:33" s="5" customFormat="1" ht="15" customHeight="1" x14ac:dyDescent="0.25">
      <c r="A496" s="3"/>
      <c r="B496" s="139">
        <v>487</v>
      </c>
      <c r="C496" s="135"/>
      <c r="D496" s="151"/>
      <c r="E496" s="152"/>
      <c r="F496" s="153"/>
      <c r="G496" s="154"/>
      <c r="H496" s="155"/>
      <c r="I496" s="154"/>
      <c r="J496" s="155"/>
      <c r="K496" s="154"/>
      <c r="L496" s="155"/>
      <c r="M496" s="156"/>
      <c r="N496" s="150"/>
      <c r="O496" s="136" t="str">
        <f t="shared" si="21"/>
        <v/>
      </c>
      <c r="P496" s="150"/>
      <c r="Q496" s="223" t="str">
        <f t="shared" si="22"/>
        <v/>
      </c>
      <c r="R496" s="224"/>
      <c r="S496" s="224"/>
      <c r="T496" s="224" t="str">
        <f t="shared" si="23"/>
        <v/>
      </c>
      <c r="U496" s="224"/>
      <c r="V496" s="225"/>
      <c r="W496" s="150"/>
      <c r="X496" s="223" t="str">
        <f>INDEX(Data!$AF$3:$AF$502, MATCH(B496, Data!$A$3:$A$502, 0))</f>
        <v/>
      </c>
      <c r="Y496" s="224"/>
      <c r="Z496" s="225"/>
      <c r="AA496" s="150"/>
      <c r="AB496" s="223" t="str">
        <f>INDEX(Data!$AH$3:$AH$502, MATCH(B496, Data!$AB$3:$AB$502, 0))</f>
        <v/>
      </c>
      <c r="AC496" s="224"/>
      <c r="AD496" s="224"/>
      <c r="AE496" s="224"/>
      <c r="AF496" s="225"/>
      <c r="AG496" s="3"/>
    </row>
    <row r="497" spans="1:33" s="5" customFormat="1" ht="15" customHeight="1" x14ac:dyDescent="0.25">
      <c r="A497" s="3"/>
      <c r="B497" s="139">
        <v>488</v>
      </c>
      <c r="C497" s="135"/>
      <c r="D497" s="151"/>
      <c r="E497" s="152"/>
      <c r="F497" s="153"/>
      <c r="G497" s="154"/>
      <c r="H497" s="155"/>
      <c r="I497" s="154"/>
      <c r="J497" s="155"/>
      <c r="K497" s="154"/>
      <c r="L497" s="155"/>
      <c r="M497" s="156"/>
      <c r="N497" s="150"/>
      <c r="O497" s="136" t="str">
        <f t="shared" si="21"/>
        <v/>
      </c>
      <c r="P497" s="150"/>
      <c r="Q497" s="223" t="str">
        <f t="shared" si="22"/>
        <v/>
      </c>
      <c r="R497" s="224"/>
      <c r="S497" s="224"/>
      <c r="T497" s="224" t="str">
        <f t="shared" si="23"/>
        <v/>
      </c>
      <c r="U497" s="224"/>
      <c r="V497" s="225"/>
      <c r="W497" s="150"/>
      <c r="X497" s="223" t="str">
        <f>INDEX(Data!$AF$3:$AF$502, MATCH(B497, Data!$A$3:$A$502, 0))</f>
        <v/>
      </c>
      <c r="Y497" s="224"/>
      <c r="Z497" s="225"/>
      <c r="AA497" s="150"/>
      <c r="AB497" s="223" t="str">
        <f>INDEX(Data!$AH$3:$AH$502, MATCH(B497, Data!$AB$3:$AB$502, 0))</f>
        <v/>
      </c>
      <c r="AC497" s="224"/>
      <c r="AD497" s="224"/>
      <c r="AE497" s="224"/>
      <c r="AF497" s="225"/>
      <c r="AG497" s="3"/>
    </row>
    <row r="498" spans="1:33" s="5" customFormat="1" ht="15" customHeight="1" x14ac:dyDescent="0.25">
      <c r="A498" s="3"/>
      <c r="B498" s="139">
        <v>489</v>
      </c>
      <c r="C498" s="135"/>
      <c r="D498" s="151"/>
      <c r="E498" s="152"/>
      <c r="F498" s="153"/>
      <c r="G498" s="154"/>
      <c r="H498" s="155"/>
      <c r="I498" s="154"/>
      <c r="J498" s="155"/>
      <c r="K498" s="154"/>
      <c r="L498" s="155"/>
      <c r="M498" s="156"/>
      <c r="N498" s="150"/>
      <c r="O498" s="136" t="str">
        <f t="shared" si="21"/>
        <v/>
      </c>
      <c r="P498" s="150"/>
      <c r="Q498" s="223" t="str">
        <f t="shared" si="22"/>
        <v/>
      </c>
      <c r="R498" s="224"/>
      <c r="S498" s="224"/>
      <c r="T498" s="224" t="str">
        <f t="shared" si="23"/>
        <v/>
      </c>
      <c r="U498" s="224"/>
      <c r="V498" s="225"/>
      <c r="W498" s="150"/>
      <c r="X498" s="223" t="str">
        <f>INDEX(Data!$AF$3:$AF$502, MATCH(B498, Data!$A$3:$A$502, 0))</f>
        <v/>
      </c>
      <c r="Y498" s="224"/>
      <c r="Z498" s="225"/>
      <c r="AA498" s="150"/>
      <c r="AB498" s="223" t="str">
        <f>INDEX(Data!$AH$3:$AH$502, MATCH(B498, Data!$AB$3:$AB$502, 0))</f>
        <v/>
      </c>
      <c r="AC498" s="224"/>
      <c r="AD498" s="224"/>
      <c r="AE498" s="224"/>
      <c r="AF498" s="225"/>
      <c r="AG498" s="3"/>
    </row>
    <row r="499" spans="1:33" s="5" customFormat="1" ht="15" customHeight="1" x14ac:dyDescent="0.25">
      <c r="A499" s="3"/>
      <c r="B499" s="139">
        <v>490</v>
      </c>
      <c r="C499" s="135"/>
      <c r="D499" s="151"/>
      <c r="E499" s="152"/>
      <c r="F499" s="153"/>
      <c r="G499" s="154"/>
      <c r="H499" s="155"/>
      <c r="I499" s="154"/>
      <c r="J499" s="155"/>
      <c r="K499" s="154"/>
      <c r="L499" s="155"/>
      <c r="M499" s="156"/>
      <c r="N499" s="150"/>
      <c r="O499" s="136" t="str">
        <f t="shared" si="21"/>
        <v/>
      </c>
      <c r="P499" s="150"/>
      <c r="Q499" s="223" t="str">
        <f t="shared" si="22"/>
        <v/>
      </c>
      <c r="R499" s="224"/>
      <c r="S499" s="224"/>
      <c r="T499" s="224" t="str">
        <f t="shared" si="23"/>
        <v/>
      </c>
      <c r="U499" s="224"/>
      <c r="V499" s="225"/>
      <c r="W499" s="150"/>
      <c r="X499" s="223" t="str">
        <f>INDEX(Data!$AF$3:$AF$502, MATCH(B499, Data!$A$3:$A$502, 0))</f>
        <v/>
      </c>
      <c r="Y499" s="224"/>
      <c r="Z499" s="225"/>
      <c r="AA499" s="150"/>
      <c r="AB499" s="223" t="str">
        <f>INDEX(Data!$AH$3:$AH$502, MATCH(B499, Data!$AB$3:$AB$502, 0))</f>
        <v/>
      </c>
      <c r="AC499" s="224"/>
      <c r="AD499" s="224"/>
      <c r="AE499" s="224"/>
      <c r="AF499" s="225"/>
      <c r="AG499" s="3"/>
    </row>
    <row r="500" spans="1:33" s="5" customFormat="1" ht="15" customHeight="1" x14ac:dyDescent="0.25">
      <c r="A500" s="3"/>
      <c r="B500" s="139">
        <v>491</v>
      </c>
      <c r="C500" s="135"/>
      <c r="D500" s="151"/>
      <c r="E500" s="152"/>
      <c r="F500" s="153"/>
      <c r="G500" s="154"/>
      <c r="H500" s="155"/>
      <c r="I500" s="154"/>
      <c r="J500" s="155"/>
      <c r="K500" s="154"/>
      <c r="L500" s="155"/>
      <c r="M500" s="156"/>
      <c r="N500" s="150"/>
      <c r="O500" s="136" t="str">
        <f t="shared" si="21"/>
        <v/>
      </c>
      <c r="P500" s="150"/>
      <c r="Q500" s="223" t="str">
        <f t="shared" si="22"/>
        <v/>
      </c>
      <c r="R500" s="224"/>
      <c r="S500" s="224"/>
      <c r="T500" s="224" t="str">
        <f t="shared" si="23"/>
        <v/>
      </c>
      <c r="U500" s="224"/>
      <c r="V500" s="225"/>
      <c r="W500" s="150"/>
      <c r="X500" s="223" t="str">
        <f>INDEX(Data!$AF$3:$AF$502, MATCH(B500, Data!$A$3:$A$502, 0))</f>
        <v/>
      </c>
      <c r="Y500" s="224"/>
      <c r="Z500" s="225"/>
      <c r="AA500" s="150"/>
      <c r="AB500" s="223" t="str">
        <f>INDEX(Data!$AH$3:$AH$502, MATCH(B500, Data!$AB$3:$AB$502, 0))</f>
        <v/>
      </c>
      <c r="AC500" s="224"/>
      <c r="AD500" s="224"/>
      <c r="AE500" s="224"/>
      <c r="AF500" s="225"/>
      <c r="AG500" s="3"/>
    </row>
    <row r="501" spans="1:33" s="5" customFormat="1" ht="15" customHeight="1" x14ac:dyDescent="0.25">
      <c r="A501" s="3"/>
      <c r="B501" s="139">
        <v>492</v>
      </c>
      <c r="C501" s="135"/>
      <c r="D501" s="151"/>
      <c r="E501" s="152"/>
      <c r="F501" s="153"/>
      <c r="G501" s="154"/>
      <c r="H501" s="155"/>
      <c r="I501" s="154"/>
      <c r="J501" s="155"/>
      <c r="K501" s="154"/>
      <c r="L501" s="155"/>
      <c r="M501" s="156"/>
      <c r="N501" s="150"/>
      <c r="O501" s="136" t="str">
        <f t="shared" si="21"/>
        <v/>
      </c>
      <c r="P501" s="150"/>
      <c r="Q501" s="223" t="str">
        <f t="shared" si="22"/>
        <v/>
      </c>
      <c r="R501" s="224"/>
      <c r="S501" s="224"/>
      <c r="T501" s="224" t="str">
        <f t="shared" si="23"/>
        <v/>
      </c>
      <c r="U501" s="224"/>
      <c r="V501" s="225"/>
      <c r="W501" s="150"/>
      <c r="X501" s="223" t="str">
        <f>INDEX(Data!$AF$3:$AF$502, MATCH(B501, Data!$A$3:$A$502, 0))</f>
        <v/>
      </c>
      <c r="Y501" s="224"/>
      <c r="Z501" s="225"/>
      <c r="AA501" s="150"/>
      <c r="AB501" s="223" t="str">
        <f>INDEX(Data!$AH$3:$AH$502, MATCH(B501, Data!$AB$3:$AB$502, 0))</f>
        <v/>
      </c>
      <c r="AC501" s="224"/>
      <c r="AD501" s="224"/>
      <c r="AE501" s="224"/>
      <c r="AF501" s="225"/>
      <c r="AG501" s="3"/>
    </row>
    <row r="502" spans="1:33" s="5" customFormat="1" ht="15" customHeight="1" x14ac:dyDescent="0.25">
      <c r="A502" s="3"/>
      <c r="B502" s="139">
        <v>493</v>
      </c>
      <c r="C502" s="135"/>
      <c r="D502" s="151"/>
      <c r="E502" s="152"/>
      <c r="F502" s="153"/>
      <c r="G502" s="154"/>
      <c r="H502" s="155"/>
      <c r="I502" s="154"/>
      <c r="J502" s="155"/>
      <c r="K502" s="154"/>
      <c r="L502" s="155"/>
      <c r="M502" s="156"/>
      <c r="N502" s="150"/>
      <c r="O502" s="136" t="str">
        <f t="shared" si="21"/>
        <v/>
      </c>
      <c r="P502" s="150"/>
      <c r="Q502" s="223" t="str">
        <f t="shared" si="22"/>
        <v/>
      </c>
      <c r="R502" s="224"/>
      <c r="S502" s="224"/>
      <c r="T502" s="224" t="str">
        <f t="shared" si="23"/>
        <v/>
      </c>
      <c r="U502" s="224"/>
      <c r="V502" s="225"/>
      <c r="W502" s="150"/>
      <c r="X502" s="223" t="str">
        <f>INDEX(Data!$AF$3:$AF$502, MATCH(B502, Data!$A$3:$A$502, 0))</f>
        <v/>
      </c>
      <c r="Y502" s="224"/>
      <c r="Z502" s="225"/>
      <c r="AA502" s="150"/>
      <c r="AB502" s="223" t="str">
        <f>INDEX(Data!$AH$3:$AH$502, MATCH(B502, Data!$AB$3:$AB$502, 0))</f>
        <v/>
      </c>
      <c r="AC502" s="224"/>
      <c r="AD502" s="224"/>
      <c r="AE502" s="224"/>
      <c r="AF502" s="225"/>
      <c r="AG502" s="3"/>
    </row>
    <row r="503" spans="1:33" s="5" customFormat="1" ht="15" customHeight="1" x14ac:dyDescent="0.25">
      <c r="A503" s="3"/>
      <c r="B503" s="139">
        <v>494</v>
      </c>
      <c r="C503" s="135"/>
      <c r="D503" s="151"/>
      <c r="E503" s="152"/>
      <c r="F503" s="153"/>
      <c r="G503" s="154"/>
      <c r="H503" s="155"/>
      <c r="I503" s="154"/>
      <c r="J503" s="155"/>
      <c r="K503" s="154"/>
      <c r="L503" s="155"/>
      <c r="M503" s="156"/>
      <c r="N503" s="150"/>
      <c r="O503" s="136" t="str">
        <f t="shared" si="21"/>
        <v/>
      </c>
      <c r="P503" s="150"/>
      <c r="Q503" s="223" t="str">
        <f t="shared" si="22"/>
        <v/>
      </c>
      <c r="R503" s="224"/>
      <c r="S503" s="224"/>
      <c r="T503" s="224" t="str">
        <f t="shared" si="23"/>
        <v/>
      </c>
      <c r="U503" s="224"/>
      <c r="V503" s="225"/>
      <c r="W503" s="150"/>
      <c r="X503" s="223" t="str">
        <f>INDEX(Data!$AF$3:$AF$502, MATCH(B503, Data!$A$3:$A$502, 0))</f>
        <v/>
      </c>
      <c r="Y503" s="224"/>
      <c r="Z503" s="225"/>
      <c r="AA503" s="150"/>
      <c r="AB503" s="223" t="str">
        <f>INDEX(Data!$AH$3:$AH$502, MATCH(B503, Data!$AB$3:$AB$502, 0))</f>
        <v/>
      </c>
      <c r="AC503" s="224"/>
      <c r="AD503" s="224"/>
      <c r="AE503" s="224"/>
      <c r="AF503" s="225"/>
      <c r="AG503" s="3"/>
    </row>
    <row r="504" spans="1:33" s="5" customFormat="1" ht="15" customHeight="1" x14ac:dyDescent="0.25">
      <c r="A504" s="3"/>
      <c r="B504" s="139">
        <v>495</v>
      </c>
      <c r="C504" s="135"/>
      <c r="D504" s="151"/>
      <c r="E504" s="152"/>
      <c r="F504" s="153"/>
      <c r="G504" s="154"/>
      <c r="H504" s="155"/>
      <c r="I504" s="154"/>
      <c r="J504" s="155"/>
      <c r="K504" s="154"/>
      <c r="L504" s="155"/>
      <c r="M504" s="156"/>
      <c r="N504" s="150"/>
      <c r="O504" s="136" t="str">
        <f t="shared" si="21"/>
        <v/>
      </c>
      <c r="P504" s="150"/>
      <c r="Q504" s="223" t="str">
        <f t="shared" si="22"/>
        <v/>
      </c>
      <c r="R504" s="224"/>
      <c r="S504" s="224"/>
      <c r="T504" s="224" t="str">
        <f t="shared" si="23"/>
        <v/>
      </c>
      <c r="U504" s="224"/>
      <c r="V504" s="225"/>
      <c r="W504" s="150"/>
      <c r="X504" s="223" t="str">
        <f>INDEX(Data!$AF$3:$AF$502, MATCH(B504, Data!$A$3:$A$502, 0))</f>
        <v/>
      </c>
      <c r="Y504" s="224"/>
      <c r="Z504" s="225"/>
      <c r="AA504" s="150"/>
      <c r="AB504" s="223" t="str">
        <f>INDEX(Data!$AH$3:$AH$502, MATCH(B504, Data!$AB$3:$AB$502, 0))</f>
        <v/>
      </c>
      <c r="AC504" s="224"/>
      <c r="AD504" s="224"/>
      <c r="AE504" s="224"/>
      <c r="AF504" s="225"/>
      <c r="AG504" s="3"/>
    </row>
    <row r="505" spans="1:33" s="5" customFormat="1" ht="15" customHeight="1" x14ac:dyDescent="0.25">
      <c r="A505" s="3"/>
      <c r="B505" s="139">
        <v>496</v>
      </c>
      <c r="C505" s="135"/>
      <c r="D505" s="151"/>
      <c r="E505" s="152"/>
      <c r="F505" s="153"/>
      <c r="G505" s="154"/>
      <c r="H505" s="155"/>
      <c r="I505" s="154"/>
      <c r="J505" s="155"/>
      <c r="K505" s="154"/>
      <c r="L505" s="155"/>
      <c r="M505" s="156"/>
      <c r="N505" s="150"/>
      <c r="O505" s="136" t="str">
        <f t="shared" si="21"/>
        <v/>
      </c>
      <c r="P505" s="150"/>
      <c r="Q505" s="223" t="str">
        <f t="shared" si="22"/>
        <v/>
      </c>
      <c r="R505" s="224"/>
      <c r="S505" s="224"/>
      <c r="T505" s="224" t="str">
        <f t="shared" si="23"/>
        <v/>
      </c>
      <c r="U505" s="224"/>
      <c r="V505" s="225"/>
      <c r="W505" s="150"/>
      <c r="X505" s="223" t="str">
        <f>INDEX(Data!$AF$3:$AF$502, MATCH(B505, Data!$A$3:$A$502, 0))</f>
        <v/>
      </c>
      <c r="Y505" s="224"/>
      <c r="Z505" s="225"/>
      <c r="AA505" s="150"/>
      <c r="AB505" s="223" t="str">
        <f>INDEX(Data!$AH$3:$AH$502, MATCH(B505, Data!$AB$3:$AB$502, 0))</f>
        <v/>
      </c>
      <c r="AC505" s="224"/>
      <c r="AD505" s="224"/>
      <c r="AE505" s="224"/>
      <c r="AF505" s="225"/>
      <c r="AG505" s="3"/>
    </row>
    <row r="506" spans="1:33" s="5" customFormat="1" ht="15" customHeight="1" x14ac:dyDescent="0.25">
      <c r="A506" s="3"/>
      <c r="B506" s="139">
        <v>497</v>
      </c>
      <c r="C506" s="135"/>
      <c r="D506" s="151"/>
      <c r="E506" s="152"/>
      <c r="F506" s="153"/>
      <c r="G506" s="154"/>
      <c r="H506" s="155"/>
      <c r="I506" s="154"/>
      <c r="J506" s="155"/>
      <c r="K506" s="154"/>
      <c r="L506" s="155"/>
      <c r="M506" s="156"/>
      <c r="N506" s="150"/>
      <c r="O506" s="136" t="str">
        <f t="shared" si="21"/>
        <v/>
      </c>
      <c r="P506" s="150"/>
      <c r="Q506" s="223" t="str">
        <f t="shared" si="22"/>
        <v/>
      </c>
      <c r="R506" s="224"/>
      <c r="S506" s="224"/>
      <c r="T506" s="224" t="str">
        <f t="shared" si="23"/>
        <v/>
      </c>
      <c r="U506" s="224"/>
      <c r="V506" s="225"/>
      <c r="W506" s="150"/>
      <c r="X506" s="223" t="str">
        <f>INDEX(Data!$AF$3:$AF$502, MATCH(B506, Data!$A$3:$A$502, 0))</f>
        <v/>
      </c>
      <c r="Y506" s="224"/>
      <c r="Z506" s="225"/>
      <c r="AA506" s="150"/>
      <c r="AB506" s="223" t="str">
        <f>INDEX(Data!$AH$3:$AH$502, MATCH(B506, Data!$AB$3:$AB$502, 0))</f>
        <v/>
      </c>
      <c r="AC506" s="224"/>
      <c r="AD506" s="224"/>
      <c r="AE506" s="224"/>
      <c r="AF506" s="225"/>
      <c r="AG506" s="3"/>
    </row>
    <row r="507" spans="1:33" s="5" customFormat="1" ht="15" customHeight="1" x14ac:dyDescent="0.25">
      <c r="A507" s="3"/>
      <c r="B507" s="139">
        <v>498</v>
      </c>
      <c r="C507" s="135"/>
      <c r="D507" s="151"/>
      <c r="E507" s="152"/>
      <c r="F507" s="153"/>
      <c r="G507" s="154"/>
      <c r="H507" s="155"/>
      <c r="I507" s="154"/>
      <c r="J507" s="155"/>
      <c r="K507" s="154"/>
      <c r="L507" s="155"/>
      <c r="M507" s="156"/>
      <c r="N507" s="150"/>
      <c r="O507" s="136" t="str">
        <f t="shared" si="21"/>
        <v/>
      </c>
      <c r="P507" s="150"/>
      <c r="Q507" s="223" t="str">
        <f t="shared" si="22"/>
        <v/>
      </c>
      <c r="R507" s="224"/>
      <c r="S507" s="224"/>
      <c r="T507" s="224" t="str">
        <f t="shared" si="23"/>
        <v/>
      </c>
      <c r="U507" s="224"/>
      <c r="V507" s="225"/>
      <c r="W507" s="150"/>
      <c r="X507" s="223" t="str">
        <f>INDEX(Data!$AF$3:$AF$502, MATCH(B507, Data!$A$3:$A$502, 0))</f>
        <v/>
      </c>
      <c r="Y507" s="224"/>
      <c r="Z507" s="225"/>
      <c r="AA507" s="150"/>
      <c r="AB507" s="223" t="str">
        <f>INDEX(Data!$AH$3:$AH$502, MATCH(B507, Data!$AB$3:$AB$502, 0))</f>
        <v/>
      </c>
      <c r="AC507" s="224"/>
      <c r="AD507" s="224"/>
      <c r="AE507" s="224"/>
      <c r="AF507" s="225"/>
      <c r="AG507" s="3"/>
    </row>
    <row r="508" spans="1:33" s="5" customFormat="1" ht="15" customHeight="1" x14ac:dyDescent="0.25">
      <c r="A508" s="3"/>
      <c r="B508" s="139">
        <v>499</v>
      </c>
      <c r="C508" s="135"/>
      <c r="D508" s="151"/>
      <c r="E508" s="152"/>
      <c r="F508" s="153"/>
      <c r="G508" s="154"/>
      <c r="H508" s="155"/>
      <c r="I508" s="154"/>
      <c r="J508" s="155"/>
      <c r="K508" s="154"/>
      <c r="L508" s="155"/>
      <c r="M508" s="156"/>
      <c r="N508" s="150"/>
      <c r="O508" s="136" t="str">
        <f t="shared" si="21"/>
        <v/>
      </c>
      <c r="P508" s="150"/>
      <c r="Q508" s="223" t="str">
        <f t="shared" si="22"/>
        <v/>
      </c>
      <c r="R508" s="224"/>
      <c r="S508" s="224"/>
      <c r="T508" s="224" t="str">
        <f t="shared" si="23"/>
        <v/>
      </c>
      <c r="U508" s="224"/>
      <c r="V508" s="225"/>
      <c r="W508" s="150"/>
      <c r="X508" s="223" t="str">
        <f>INDEX(Data!$AF$3:$AF$502, MATCH(B508, Data!$A$3:$A$502, 0))</f>
        <v/>
      </c>
      <c r="Y508" s="224"/>
      <c r="Z508" s="225"/>
      <c r="AA508" s="150"/>
      <c r="AB508" s="223" t="str">
        <f>INDEX(Data!$AH$3:$AH$502, MATCH(B508, Data!$AB$3:$AB$502, 0))</f>
        <v/>
      </c>
      <c r="AC508" s="224"/>
      <c r="AD508" s="224"/>
      <c r="AE508" s="224"/>
      <c r="AF508" s="225"/>
      <c r="AG508" s="3"/>
    </row>
    <row r="509" spans="1:33" s="5" customFormat="1" ht="15" customHeight="1" x14ac:dyDescent="0.25">
      <c r="A509" s="3"/>
      <c r="B509" s="140">
        <v>500</v>
      </c>
      <c r="C509" s="135"/>
      <c r="D509" s="157"/>
      <c r="E509" s="158"/>
      <c r="F509" s="159"/>
      <c r="G509" s="160"/>
      <c r="H509" s="161"/>
      <c r="I509" s="160"/>
      <c r="J509" s="161"/>
      <c r="K509" s="160"/>
      <c r="L509" s="161"/>
      <c r="M509" s="162"/>
      <c r="N509" s="150"/>
      <c r="O509" s="137" t="str">
        <f t="shared" si="21"/>
        <v/>
      </c>
      <c r="P509" s="150"/>
      <c r="Q509" s="218" t="str">
        <f t="shared" si="22"/>
        <v/>
      </c>
      <c r="R509" s="219"/>
      <c r="S509" s="219"/>
      <c r="T509" s="219" t="str">
        <f t="shared" si="23"/>
        <v/>
      </c>
      <c r="U509" s="219"/>
      <c r="V509" s="220"/>
      <c r="W509" s="150"/>
      <c r="X509" s="218" t="str">
        <f>INDEX(Data!$AF$3:$AF$502, MATCH(B509, Data!$A$3:$A$502, 0))</f>
        <v/>
      </c>
      <c r="Y509" s="219"/>
      <c r="Z509" s="220"/>
      <c r="AA509" s="150"/>
      <c r="AB509" s="218" t="str">
        <f>INDEX(Data!$AH$3:$AH$502, MATCH(B509, Data!$AB$3:$AB$502, 0))</f>
        <v/>
      </c>
      <c r="AC509" s="219"/>
      <c r="AD509" s="219"/>
      <c r="AE509" s="219"/>
      <c r="AF509" s="220"/>
      <c r="AG509" s="3"/>
    </row>
    <row r="510" spans="1:33" ht="15" customHeight="1" x14ac:dyDescent="0.25">
      <c r="A510" s="2"/>
      <c r="B510" s="2"/>
      <c r="C510" s="135"/>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row>
  </sheetData>
  <sheetProtection algorithmName="SHA-512" hashValue="+t/6iXLPloxoK71P+4g5kmPpk1sBIq7q33AqAq429kC7gzzMf536OESn4RuV0osL2tYM4pX+ozYAm1oLEYgT2A==" saltValue="8SiX6H1sFi9DZJlhG+GeKg==" spinCount="100000" sheet="1" objects="1" scenarios="1" sort="0" autoFilter="0"/>
  <autoFilter ref="D9:M509" xr:uid="{00000000-0009-0000-0000-000002000000}"/>
  <mergeCells count="2009">
    <mergeCell ref="B2:M3"/>
    <mergeCell ref="B4:M4"/>
    <mergeCell ref="X11:Z11"/>
    <mergeCell ref="AB11:AF11"/>
    <mergeCell ref="X12:Z12"/>
    <mergeCell ref="AB12:AF12"/>
    <mergeCell ref="T11:V11"/>
    <mergeCell ref="T12:V12"/>
    <mergeCell ref="X8:Z8"/>
    <mergeCell ref="AB8:AF8"/>
    <mergeCell ref="Q9:V9"/>
    <mergeCell ref="X9:Z9"/>
    <mergeCell ref="AB9:AF9"/>
    <mergeCell ref="X10:Z10"/>
    <mergeCell ref="AB10:AF10"/>
    <mergeCell ref="Q509:S509"/>
    <mergeCell ref="T509:V509"/>
    <mergeCell ref="T10:V10"/>
    <mergeCell ref="X17:Z17"/>
    <mergeCell ref="AB17:AF17"/>
    <mergeCell ref="X18:Z18"/>
    <mergeCell ref="AB18:AF18"/>
    <mergeCell ref="Q17:S17"/>
    <mergeCell ref="Q18:S18"/>
    <mergeCell ref="T17:V17"/>
    <mergeCell ref="T18:V18"/>
    <mergeCell ref="X15:Z15"/>
    <mergeCell ref="AB15:AF15"/>
    <mergeCell ref="X16:Z16"/>
    <mergeCell ref="AB16:AF16"/>
    <mergeCell ref="Q15:S15"/>
    <mergeCell ref="Q16:S16"/>
    <mergeCell ref="T15:V15"/>
    <mergeCell ref="T16:V16"/>
    <mergeCell ref="X13:Z13"/>
    <mergeCell ref="AB13:AF13"/>
    <mergeCell ref="X14:Z14"/>
    <mergeCell ref="AB14:AF14"/>
    <mergeCell ref="T13:V13"/>
    <mergeCell ref="T14:V14"/>
    <mergeCell ref="X23:Z23"/>
    <mergeCell ref="AB23:AF23"/>
    <mergeCell ref="X24:Z24"/>
    <mergeCell ref="AB24:AF24"/>
    <mergeCell ref="Q23:S23"/>
    <mergeCell ref="Q24:S24"/>
    <mergeCell ref="T23:V23"/>
    <mergeCell ref="T24:V24"/>
    <mergeCell ref="X21:Z21"/>
    <mergeCell ref="AB21:AF21"/>
    <mergeCell ref="X22:Z22"/>
    <mergeCell ref="AB22:AF22"/>
    <mergeCell ref="Q21:S21"/>
    <mergeCell ref="Q22:S22"/>
    <mergeCell ref="T21:V21"/>
    <mergeCell ref="T22:V22"/>
    <mergeCell ref="X19:Z19"/>
    <mergeCell ref="AB19:AF19"/>
    <mergeCell ref="X20:Z20"/>
    <mergeCell ref="AB20:AF20"/>
    <mergeCell ref="Q19:S19"/>
    <mergeCell ref="Q20:S20"/>
    <mergeCell ref="T19:V19"/>
    <mergeCell ref="T20:V20"/>
    <mergeCell ref="X29:Z29"/>
    <mergeCell ref="AB29:AF29"/>
    <mergeCell ref="X30:Z30"/>
    <mergeCell ref="AB30:AF30"/>
    <mergeCell ref="Q29:S29"/>
    <mergeCell ref="Q30:S30"/>
    <mergeCell ref="T29:V29"/>
    <mergeCell ref="T30:V30"/>
    <mergeCell ref="X27:Z27"/>
    <mergeCell ref="AB27:AF27"/>
    <mergeCell ref="X28:Z28"/>
    <mergeCell ref="AB28:AF28"/>
    <mergeCell ref="Q27:S27"/>
    <mergeCell ref="Q28:S28"/>
    <mergeCell ref="T27:V27"/>
    <mergeCell ref="T28:V28"/>
    <mergeCell ref="X25:Z25"/>
    <mergeCell ref="AB25:AF25"/>
    <mergeCell ref="X26:Z26"/>
    <mergeCell ref="AB26:AF26"/>
    <mergeCell ref="Q25:S25"/>
    <mergeCell ref="Q26:S26"/>
    <mergeCell ref="T25:V25"/>
    <mergeCell ref="T26:V26"/>
    <mergeCell ref="X35:Z35"/>
    <mergeCell ref="AB35:AF35"/>
    <mergeCell ref="X36:Z36"/>
    <mergeCell ref="AB36:AF36"/>
    <mergeCell ref="Q35:S35"/>
    <mergeCell ref="Q36:S36"/>
    <mergeCell ref="T35:V35"/>
    <mergeCell ref="T36:V36"/>
    <mergeCell ref="X33:Z33"/>
    <mergeCell ref="AB33:AF33"/>
    <mergeCell ref="X34:Z34"/>
    <mergeCell ref="AB34:AF34"/>
    <mergeCell ref="Q33:S33"/>
    <mergeCell ref="Q34:S34"/>
    <mergeCell ref="T33:V33"/>
    <mergeCell ref="T34:V34"/>
    <mergeCell ref="X31:Z31"/>
    <mergeCell ref="AB31:AF31"/>
    <mergeCell ref="X32:Z32"/>
    <mergeCell ref="AB32:AF32"/>
    <mergeCell ref="Q31:S31"/>
    <mergeCell ref="Q32:S32"/>
    <mergeCell ref="T31:V31"/>
    <mergeCell ref="T32:V32"/>
    <mergeCell ref="X41:Z41"/>
    <mergeCell ref="AB41:AF41"/>
    <mergeCell ref="X42:Z42"/>
    <mergeCell ref="AB42:AF42"/>
    <mergeCell ref="Q41:S41"/>
    <mergeCell ref="Q42:S42"/>
    <mergeCell ref="T41:V41"/>
    <mergeCell ref="T42:V42"/>
    <mergeCell ref="X39:Z39"/>
    <mergeCell ref="AB39:AF39"/>
    <mergeCell ref="X40:Z40"/>
    <mergeCell ref="AB40:AF40"/>
    <mergeCell ref="Q39:S39"/>
    <mergeCell ref="Q40:S40"/>
    <mergeCell ref="T39:V39"/>
    <mergeCell ref="T40:V40"/>
    <mergeCell ref="X37:Z37"/>
    <mergeCell ref="AB37:AF37"/>
    <mergeCell ref="X38:Z38"/>
    <mergeCell ref="AB38:AF38"/>
    <mergeCell ref="Q37:S37"/>
    <mergeCell ref="Q38:S38"/>
    <mergeCell ref="T37:V37"/>
    <mergeCell ref="T38:V38"/>
    <mergeCell ref="X47:Z47"/>
    <mergeCell ref="AB47:AF47"/>
    <mergeCell ref="X48:Z48"/>
    <mergeCell ref="AB48:AF48"/>
    <mergeCell ref="Q47:S47"/>
    <mergeCell ref="Q48:S48"/>
    <mergeCell ref="T47:V47"/>
    <mergeCell ref="T48:V48"/>
    <mergeCell ref="X45:Z45"/>
    <mergeCell ref="AB45:AF45"/>
    <mergeCell ref="X46:Z46"/>
    <mergeCell ref="AB46:AF46"/>
    <mergeCell ref="Q45:S45"/>
    <mergeCell ref="Q46:S46"/>
    <mergeCell ref="T45:V45"/>
    <mergeCell ref="T46:V46"/>
    <mergeCell ref="X43:Z43"/>
    <mergeCell ref="AB43:AF43"/>
    <mergeCell ref="X44:Z44"/>
    <mergeCell ref="AB44:AF44"/>
    <mergeCell ref="Q43:S43"/>
    <mergeCell ref="Q44:S44"/>
    <mergeCell ref="T43:V43"/>
    <mergeCell ref="T44:V44"/>
    <mergeCell ref="X53:Z53"/>
    <mergeCell ref="AB53:AF53"/>
    <mergeCell ref="X54:Z54"/>
    <mergeCell ref="AB54:AF54"/>
    <mergeCell ref="Q53:S53"/>
    <mergeCell ref="Q54:S54"/>
    <mergeCell ref="T53:V53"/>
    <mergeCell ref="T54:V54"/>
    <mergeCell ref="X51:Z51"/>
    <mergeCell ref="AB51:AF51"/>
    <mergeCell ref="X52:Z52"/>
    <mergeCell ref="AB52:AF52"/>
    <mergeCell ref="Q51:S51"/>
    <mergeCell ref="Q52:S52"/>
    <mergeCell ref="T51:V51"/>
    <mergeCell ref="T52:V52"/>
    <mergeCell ref="X49:Z49"/>
    <mergeCell ref="AB49:AF49"/>
    <mergeCell ref="X50:Z50"/>
    <mergeCell ref="AB50:AF50"/>
    <mergeCell ref="Q49:S49"/>
    <mergeCell ref="Q50:S50"/>
    <mergeCell ref="T49:V49"/>
    <mergeCell ref="T50:V50"/>
    <mergeCell ref="X59:Z59"/>
    <mergeCell ref="AB59:AF59"/>
    <mergeCell ref="X60:Z60"/>
    <mergeCell ref="AB60:AF60"/>
    <mergeCell ref="Q59:S59"/>
    <mergeCell ref="Q60:S60"/>
    <mergeCell ref="T59:V59"/>
    <mergeCell ref="T60:V60"/>
    <mergeCell ref="X57:Z57"/>
    <mergeCell ref="AB57:AF57"/>
    <mergeCell ref="X58:Z58"/>
    <mergeCell ref="AB58:AF58"/>
    <mergeCell ref="Q57:S57"/>
    <mergeCell ref="Q58:S58"/>
    <mergeCell ref="T57:V57"/>
    <mergeCell ref="T58:V58"/>
    <mergeCell ref="X55:Z55"/>
    <mergeCell ref="AB55:AF55"/>
    <mergeCell ref="X56:Z56"/>
    <mergeCell ref="AB56:AF56"/>
    <mergeCell ref="Q55:S55"/>
    <mergeCell ref="Q56:S56"/>
    <mergeCell ref="T55:V55"/>
    <mergeCell ref="T56:V56"/>
    <mergeCell ref="X65:Z65"/>
    <mergeCell ref="AB65:AF65"/>
    <mergeCell ref="X66:Z66"/>
    <mergeCell ref="AB66:AF66"/>
    <mergeCell ref="Q65:S65"/>
    <mergeCell ref="Q66:S66"/>
    <mergeCell ref="T65:V65"/>
    <mergeCell ref="T66:V66"/>
    <mergeCell ref="X63:Z63"/>
    <mergeCell ref="AB63:AF63"/>
    <mergeCell ref="X64:Z64"/>
    <mergeCell ref="AB64:AF64"/>
    <mergeCell ref="Q63:S63"/>
    <mergeCell ref="Q64:S64"/>
    <mergeCell ref="T63:V63"/>
    <mergeCell ref="T64:V64"/>
    <mergeCell ref="X61:Z61"/>
    <mergeCell ref="AB61:AF61"/>
    <mergeCell ref="X62:Z62"/>
    <mergeCell ref="AB62:AF62"/>
    <mergeCell ref="Q61:S61"/>
    <mergeCell ref="Q62:S62"/>
    <mergeCell ref="T61:V61"/>
    <mergeCell ref="T62:V62"/>
    <mergeCell ref="X71:Z71"/>
    <mergeCell ref="AB71:AF71"/>
    <mergeCell ref="X72:Z72"/>
    <mergeCell ref="AB72:AF72"/>
    <mergeCell ref="Q71:S71"/>
    <mergeCell ref="Q72:S72"/>
    <mergeCell ref="T71:V71"/>
    <mergeCell ref="T72:V72"/>
    <mergeCell ref="X69:Z69"/>
    <mergeCell ref="AB69:AF69"/>
    <mergeCell ref="X70:Z70"/>
    <mergeCell ref="AB70:AF70"/>
    <mergeCell ref="Q69:S69"/>
    <mergeCell ref="Q70:S70"/>
    <mergeCell ref="T69:V69"/>
    <mergeCell ref="T70:V70"/>
    <mergeCell ref="X67:Z67"/>
    <mergeCell ref="AB67:AF67"/>
    <mergeCell ref="X68:Z68"/>
    <mergeCell ref="AB68:AF68"/>
    <mergeCell ref="Q67:S67"/>
    <mergeCell ref="Q68:S68"/>
    <mergeCell ref="T67:V67"/>
    <mergeCell ref="T68:V68"/>
    <mergeCell ref="X77:Z77"/>
    <mergeCell ref="AB77:AF77"/>
    <mergeCell ref="X78:Z78"/>
    <mergeCell ref="AB78:AF78"/>
    <mergeCell ref="Q77:S77"/>
    <mergeCell ref="Q78:S78"/>
    <mergeCell ref="T77:V77"/>
    <mergeCell ref="T78:V78"/>
    <mergeCell ref="X75:Z75"/>
    <mergeCell ref="AB75:AF75"/>
    <mergeCell ref="X76:Z76"/>
    <mergeCell ref="AB76:AF76"/>
    <mergeCell ref="Q75:S75"/>
    <mergeCell ref="Q76:S76"/>
    <mergeCell ref="T75:V75"/>
    <mergeCell ref="T76:V76"/>
    <mergeCell ref="X73:Z73"/>
    <mergeCell ref="AB73:AF73"/>
    <mergeCell ref="X74:Z74"/>
    <mergeCell ref="AB74:AF74"/>
    <mergeCell ref="Q73:S73"/>
    <mergeCell ref="Q74:S74"/>
    <mergeCell ref="T73:V73"/>
    <mergeCell ref="T74:V74"/>
    <mergeCell ref="X83:Z83"/>
    <mergeCell ref="AB83:AF83"/>
    <mergeCell ref="X84:Z84"/>
    <mergeCell ref="AB84:AF84"/>
    <mergeCell ref="Q83:S83"/>
    <mergeCell ref="Q84:S84"/>
    <mergeCell ref="T83:V83"/>
    <mergeCell ref="T84:V84"/>
    <mergeCell ref="X81:Z81"/>
    <mergeCell ref="AB81:AF81"/>
    <mergeCell ref="X82:Z82"/>
    <mergeCell ref="AB82:AF82"/>
    <mergeCell ref="Q81:S81"/>
    <mergeCell ref="Q82:S82"/>
    <mergeCell ref="T81:V81"/>
    <mergeCell ref="T82:V82"/>
    <mergeCell ref="X79:Z79"/>
    <mergeCell ref="AB79:AF79"/>
    <mergeCell ref="X80:Z80"/>
    <mergeCell ref="AB80:AF80"/>
    <mergeCell ref="Q79:S79"/>
    <mergeCell ref="Q80:S80"/>
    <mergeCell ref="T79:V79"/>
    <mergeCell ref="T80:V80"/>
    <mergeCell ref="X89:Z89"/>
    <mergeCell ref="AB89:AF89"/>
    <mergeCell ref="X90:Z90"/>
    <mergeCell ref="AB90:AF90"/>
    <mergeCell ref="Q89:S89"/>
    <mergeCell ref="Q90:S90"/>
    <mergeCell ref="T89:V89"/>
    <mergeCell ref="T90:V90"/>
    <mergeCell ref="X87:Z87"/>
    <mergeCell ref="AB87:AF87"/>
    <mergeCell ref="X88:Z88"/>
    <mergeCell ref="AB88:AF88"/>
    <mergeCell ref="Q87:S87"/>
    <mergeCell ref="Q88:S88"/>
    <mergeCell ref="T87:V87"/>
    <mergeCell ref="T88:V88"/>
    <mergeCell ref="X85:Z85"/>
    <mergeCell ref="AB85:AF85"/>
    <mergeCell ref="X86:Z86"/>
    <mergeCell ref="AB86:AF86"/>
    <mergeCell ref="Q85:S85"/>
    <mergeCell ref="Q86:S86"/>
    <mergeCell ref="T85:V85"/>
    <mergeCell ref="T86:V86"/>
    <mergeCell ref="X95:Z95"/>
    <mergeCell ref="AB95:AF95"/>
    <mergeCell ref="X96:Z96"/>
    <mergeCell ref="AB96:AF96"/>
    <mergeCell ref="Q95:S95"/>
    <mergeCell ref="Q96:S96"/>
    <mergeCell ref="T95:V95"/>
    <mergeCell ref="T96:V96"/>
    <mergeCell ref="X93:Z93"/>
    <mergeCell ref="AB93:AF93"/>
    <mergeCell ref="X94:Z94"/>
    <mergeCell ref="AB94:AF94"/>
    <mergeCell ref="Q93:S93"/>
    <mergeCell ref="Q94:S94"/>
    <mergeCell ref="T93:V93"/>
    <mergeCell ref="T94:V94"/>
    <mergeCell ref="X91:Z91"/>
    <mergeCell ref="AB91:AF91"/>
    <mergeCell ref="X92:Z92"/>
    <mergeCell ref="AB92:AF92"/>
    <mergeCell ref="Q91:S91"/>
    <mergeCell ref="Q92:S92"/>
    <mergeCell ref="T91:V91"/>
    <mergeCell ref="T92:V92"/>
    <mergeCell ref="X101:Z101"/>
    <mergeCell ref="AB101:AF101"/>
    <mergeCell ref="X102:Z102"/>
    <mergeCell ref="AB102:AF102"/>
    <mergeCell ref="Q101:S101"/>
    <mergeCell ref="Q102:S102"/>
    <mergeCell ref="T101:V101"/>
    <mergeCell ref="T102:V102"/>
    <mergeCell ref="X99:Z99"/>
    <mergeCell ref="AB99:AF99"/>
    <mergeCell ref="X100:Z100"/>
    <mergeCell ref="AB100:AF100"/>
    <mergeCell ref="Q99:S99"/>
    <mergeCell ref="Q100:S100"/>
    <mergeCell ref="T99:V99"/>
    <mergeCell ref="T100:V100"/>
    <mergeCell ref="X97:Z97"/>
    <mergeCell ref="AB97:AF97"/>
    <mergeCell ref="X98:Z98"/>
    <mergeCell ref="AB98:AF98"/>
    <mergeCell ref="Q97:S97"/>
    <mergeCell ref="Q98:S98"/>
    <mergeCell ref="T97:V97"/>
    <mergeCell ref="T98:V98"/>
    <mergeCell ref="X107:Z107"/>
    <mergeCell ref="AB107:AF107"/>
    <mergeCell ref="X108:Z108"/>
    <mergeCell ref="AB108:AF108"/>
    <mergeCell ref="Q107:S107"/>
    <mergeCell ref="Q108:S108"/>
    <mergeCell ref="T107:V107"/>
    <mergeCell ref="T108:V108"/>
    <mergeCell ref="X105:Z105"/>
    <mergeCell ref="AB105:AF105"/>
    <mergeCell ref="X106:Z106"/>
    <mergeCell ref="AB106:AF106"/>
    <mergeCell ref="Q105:S105"/>
    <mergeCell ref="Q106:S106"/>
    <mergeCell ref="T105:V105"/>
    <mergeCell ref="T106:V106"/>
    <mergeCell ref="X103:Z103"/>
    <mergeCell ref="AB103:AF103"/>
    <mergeCell ref="X104:Z104"/>
    <mergeCell ref="AB104:AF104"/>
    <mergeCell ref="Q103:S103"/>
    <mergeCell ref="Q104:S104"/>
    <mergeCell ref="T103:V103"/>
    <mergeCell ref="T104:V104"/>
    <mergeCell ref="X113:Z113"/>
    <mergeCell ref="AB113:AF113"/>
    <mergeCell ref="X114:Z114"/>
    <mergeCell ref="AB114:AF114"/>
    <mergeCell ref="Q113:S113"/>
    <mergeCell ref="Q114:S114"/>
    <mergeCell ref="T113:V113"/>
    <mergeCell ref="T114:V114"/>
    <mergeCell ref="X111:Z111"/>
    <mergeCell ref="AB111:AF111"/>
    <mergeCell ref="X112:Z112"/>
    <mergeCell ref="AB112:AF112"/>
    <mergeCell ref="Q111:S111"/>
    <mergeCell ref="Q112:S112"/>
    <mergeCell ref="T111:V111"/>
    <mergeCell ref="T112:V112"/>
    <mergeCell ref="X109:Z109"/>
    <mergeCell ref="AB109:AF109"/>
    <mergeCell ref="X110:Z110"/>
    <mergeCell ref="AB110:AF110"/>
    <mergeCell ref="Q109:S109"/>
    <mergeCell ref="Q110:S110"/>
    <mergeCell ref="T109:V109"/>
    <mergeCell ref="T110:V110"/>
    <mergeCell ref="X119:Z119"/>
    <mergeCell ref="AB119:AF119"/>
    <mergeCell ref="X120:Z120"/>
    <mergeCell ref="AB120:AF120"/>
    <mergeCell ref="Q119:S119"/>
    <mergeCell ref="Q120:S120"/>
    <mergeCell ref="T119:V119"/>
    <mergeCell ref="T120:V120"/>
    <mergeCell ref="X117:Z117"/>
    <mergeCell ref="AB117:AF117"/>
    <mergeCell ref="X118:Z118"/>
    <mergeCell ref="AB118:AF118"/>
    <mergeCell ref="Q117:S117"/>
    <mergeCell ref="Q118:S118"/>
    <mergeCell ref="T117:V117"/>
    <mergeCell ref="T118:V118"/>
    <mergeCell ref="X115:Z115"/>
    <mergeCell ref="AB115:AF115"/>
    <mergeCell ref="X116:Z116"/>
    <mergeCell ref="AB116:AF116"/>
    <mergeCell ref="Q115:S115"/>
    <mergeCell ref="Q116:S116"/>
    <mergeCell ref="T115:V115"/>
    <mergeCell ref="T116:V116"/>
    <mergeCell ref="X125:Z125"/>
    <mergeCell ref="AB125:AF125"/>
    <mergeCell ref="X126:Z126"/>
    <mergeCell ref="AB126:AF126"/>
    <mergeCell ref="Q125:S125"/>
    <mergeCell ref="Q126:S126"/>
    <mergeCell ref="T125:V125"/>
    <mergeCell ref="T126:V126"/>
    <mergeCell ref="X123:Z123"/>
    <mergeCell ref="AB123:AF123"/>
    <mergeCell ref="X124:Z124"/>
    <mergeCell ref="AB124:AF124"/>
    <mergeCell ref="Q123:S123"/>
    <mergeCell ref="Q124:S124"/>
    <mergeCell ref="T123:V123"/>
    <mergeCell ref="T124:V124"/>
    <mergeCell ref="X121:Z121"/>
    <mergeCell ref="AB121:AF121"/>
    <mergeCell ref="X122:Z122"/>
    <mergeCell ref="AB122:AF122"/>
    <mergeCell ref="Q121:S121"/>
    <mergeCell ref="Q122:S122"/>
    <mergeCell ref="T121:V121"/>
    <mergeCell ref="T122:V122"/>
    <mergeCell ref="X131:Z131"/>
    <mergeCell ref="AB131:AF131"/>
    <mergeCell ref="X132:Z132"/>
    <mergeCell ref="AB132:AF132"/>
    <mergeCell ref="Q131:S131"/>
    <mergeCell ref="Q132:S132"/>
    <mergeCell ref="T131:V131"/>
    <mergeCell ref="T132:V132"/>
    <mergeCell ref="X129:Z129"/>
    <mergeCell ref="AB129:AF129"/>
    <mergeCell ref="X130:Z130"/>
    <mergeCell ref="AB130:AF130"/>
    <mergeCell ref="Q129:S129"/>
    <mergeCell ref="Q130:S130"/>
    <mergeCell ref="T129:V129"/>
    <mergeCell ref="T130:V130"/>
    <mergeCell ref="X127:Z127"/>
    <mergeCell ref="AB127:AF127"/>
    <mergeCell ref="X128:Z128"/>
    <mergeCell ref="AB128:AF128"/>
    <mergeCell ref="Q127:S127"/>
    <mergeCell ref="Q128:S128"/>
    <mergeCell ref="T127:V127"/>
    <mergeCell ref="T128:V128"/>
    <mergeCell ref="X137:Z137"/>
    <mergeCell ref="AB137:AF137"/>
    <mergeCell ref="X138:Z138"/>
    <mergeCell ref="AB138:AF138"/>
    <mergeCell ref="Q137:S137"/>
    <mergeCell ref="Q138:S138"/>
    <mergeCell ref="T137:V137"/>
    <mergeCell ref="T138:V138"/>
    <mergeCell ref="X135:Z135"/>
    <mergeCell ref="AB135:AF135"/>
    <mergeCell ref="X136:Z136"/>
    <mergeCell ref="AB136:AF136"/>
    <mergeCell ref="Q135:S135"/>
    <mergeCell ref="Q136:S136"/>
    <mergeCell ref="T135:V135"/>
    <mergeCell ref="T136:V136"/>
    <mergeCell ref="X133:Z133"/>
    <mergeCell ref="AB133:AF133"/>
    <mergeCell ref="X134:Z134"/>
    <mergeCell ref="AB134:AF134"/>
    <mergeCell ref="Q133:S133"/>
    <mergeCell ref="Q134:S134"/>
    <mergeCell ref="T133:V133"/>
    <mergeCell ref="T134:V134"/>
    <mergeCell ref="X143:Z143"/>
    <mergeCell ref="AB143:AF143"/>
    <mergeCell ref="X144:Z144"/>
    <mergeCell ref="AB144:AF144"/>
    <mergeCell ref="Q143:S143"/>
    <mergeCell ref="Q144:S144"/>
    <mergeCell ref="T143:V143"/>
    <mergeCell ref="T144:V144"/>
    <mergeCell ref="X141:Z141"/>
    <mergeCell ref="AB141:AF141"/>
    <mergeCell ref="X142:Z142"/>
    <mergeCell ref="AB142:AF142"/>
    <mergeCell ref="Q141:S141"/>
    <mergeCell ref="Q142:S142"/>
    <mergeCell ref="T141:V141"/>
    <mergeCell ref="T142:V142"/>
    <mergeCell ref="X139:Z139"/>
    <mergeCell ref="AB139:AF139"/>
    <mergeCell ref="X140:Z140"/>
    <mergeCell ref="AB140:AF140"/>
    <mergeCell ref="Q139:S139"/>
    <mergeCell ref="Q140:S140"/>
    <mergeCell ref="T139:V139"/>
    <mergeCell ref="T140:V140"/>
    <mergeCell ref="X149:Z149"/>
    <mergeCell ref="AB149:AF149"/>
    <mergeCell ref="X150:Z150"/>
    <mergeCell ref="AB150:AF150"/>
    <mergeCell ref="Q149:S149"/>
    <mergeCell ref="Q150:S150"/>
    <mergeCell ref="T149:V149"/>
    <mergeCell ref="T150:V150"/>
    <mergeCell ref="X147:Z147"/>
    <mergeCell ref="AB147:AF147"/>
    <mergeCell ref="X148:Z148"/>
    <mergeCell ref="AB148:AF148"/>
    <mergeCell ref="Q147:S147"/>
    <mergeCell ref="Q148:S148"/>
    <mergeCell ref="T147:V147"/>
    <mergeCell ref="T148:V148"/>
    <mergeCell ref="X145:Z145"/>
    <mergeCell ref="AB145:AF145"/>
    <mergeCell ref="X146:Z146"/>
    <mergeCell ref="AB146:AF146"/>
    <mergeCell ref="Q145:S145"/>
    <mergeCell ref="Q146:S146"/>
    <mergeCell ref="T145:V145"/>
    <mergeCell ref="T146:V146"/>
    <mergeCell ref="X155:Z155"/>
    <mergeCell ref="AB155:AF155"/>
    <mergeCell ref="X156:Z156"/>
    <mergeCell ref="AB156:AF156"/>
    <mergeCell ref="Q155:S155"/>
    <mergeCell ref="Q156:S156"/>
    <mergeCell ref="T155:V155"/>
    <mergeCell ref="T156:V156"/>
    <mergeCell ref="X153:Z153"/>
    <mergeCell ref="AB153:AF153"/>
    <mergeCell ref="X154:Z154"/>
    <mergeCell ref="AB154:AF154"/>
    <mergeCell ref="Q153:S153"/>
    <mergeCell ref="Q154:S154"/>
    <mergeCell ref="T153:V153"/>
    <mergeCell ref="T154:V154"/>
    <mergeCell ref="X151:Z151"/>
    <mergeCell ref="AB151:AF151"/>
    <mergeCell ref="X152:Z152"/>
    <mergeCell ref="AB152:AF152"/>
    <mergeCell ref="Q151:S151"/>
    <mergeCell ref="Q152:S152"/>
    <mergeCell ref="T151:V151"/>
    <mergeCell ref="T152:V152"/>
    <mergeCell ref="X161:Z161"/>
    <mergeCell ref="AB161:AF161"/>
    <mergeCell ref="X162:Z162"/>
    <mergeCell ref="AB162:AF162"/>
    <mergeCell ref="Q161:S161"/>
    <mergeCell ref="Q162:S162"/>
    <mergeCell ref="T161:V161"/>
    <mergeCell ref="T162:V162"/>
    <mergeCell ref="X159:Z159"/>
    <mergeCell ref="AB159:AF159"/>
    <mergeCell ref="X160:Z160"/>
    <mergeCell ref="AB160:AF160"/>
    <mergeCell ref="Q159:S159"/>
    <mergeCell ref="Q160:S160"/>
    <mergeCell ref="T159:V159"/>
    <mergeCell ref="T160:V160"/>
    <mergeCell ref="X157:Z157"/>
    <mergeCell ref="AB157:AF157"/>
    <mergeCell ref="X158:Z158"/>
    <mergeCell ref="AB158:AF158"/>
    <mergeCell ref="Q157:S157"/>
    <mergeCell ref="Q158:S158"/>
    <mergeCell ref="T157:V157"/>
    <mergeCell ref="T158:V158"/>
    <mergeCell ref="X167:Z167"/>
    <mergeCell ref="AB167:AF167"/>
    <mergeCell ref="X168:Z168"/>
    <mergeCell ref="AB168:AF168"/>
    <mergeCell ref="Q167:S167"/>
    <mergeCell ref="Q168:S168"/>
    <mergeCell ref="T167:V167"/>
    <mergeCell ref="T168:V168"/>
    <mergeCell ref="X165:Z165"/>
    <mergeCell ref="AB165:AF165"/>
    <mergeCell ref="X166:Z166"/>
    <mergeCell ref="AB166:AF166"/>
    <mergeCell ref="Q165:S165"/>
    <mergeCell ref="Q166:S166"/>
    <mergeCell ref="T165:V165"/>
    <mergeCell ref="T166:V166"/>
    <mergeCell ref="X163:Z163"/>
    <mergeCell ref="AB163:AF163"/>
    <mergeCell ref="X164:Z164"/>
    <mergeCell ref="AB164:AF164"/>
    <mergeCell ref="Q163:S163"/>
    <mergeCell ref="Q164:S164"/>
    <mergeCell ref="T163:V163"/>
    <mergeCell ref="T164:V164"/>
    <mergeCell ref="X173:Z173"/>
    <mergeCell ref="AB173:AF173"/>
    <mergeCell ref="X174:Z174"/>
    <mergeCell ref="AB174:AF174"/>
    <mergeCell ref="Q173:S173"/>
    <mergeCell ref="Q174:S174"/>
    <mergeCell ref="T173:V173"/>
    <mergeCell ref="T174:V174"/>
    <mergeCell ref="X171:Z171"/>
    <mergeCell ref="AB171:AF171"/>
    <mergeCell ref="X172:Z172"/>
    <mergeCell ref="AB172:AF172"/>
    <mergeCell ref="Q171:S171"/>
    <mergeCell ref="Q172:S172"/>
    <mergeCell ref="T171:V171"/>
    <mergeCell ref="T172:V172"/>
    <mergeCell ref="X169:Z169"/>
    <mergeCell ref="AB169:AF169"/>
    <mergeCell ref="X170:Z170"/>
    <mergeCell ref="AB170:AF170"/>
    <mergeCell ref="Q169:S169"/>
    <mergeCell ref="Q170:S170"/>
    <mergeCell ref="T169:V169"/>
    <mergeCell ref="T170:V170"/>
    <mergeCell ref="X179:Z179"/>
    <mergeCell ref="AB179:AF179"/>
    <mergeCell ref="X180:Z180"/>
    <mergeCell ref="AB180:AF180"/>
    <mergeCell ref="Q179:S179"/>
    <mergeCell ref="Q180:S180"/>
    <mergeCell ref="T179:V179"/>
    <mergeCell ref="T180:V180"/>
    <mergeCell ref="X177:Z177"/>
    <mergeCell ref="AB177:AF177"/>
    <mergeCell ref="X178:Z178"/>
    <mergeCell ref="AB178:AF178"/>
    <mergeCell ref="Q177:S177"/>
    <mergeCell ref="Q178:S178"/>
    <mergeCell ref="T177:V177"/>
    <mergeCell ref="T178:V178"/>
    <mergeCell ref="X175:Z175"/>
    <mergeCell ref="AB175:AF175"/>
    <mergeCell ref="X176:Z176"/>
    <mergeCell ref="AB176:AF176"/>
    <mergeCell ref="Q175:S175"/>
    <mergeCell ref="Q176:S176"/>
    <mergeCell ref="T175:V175"/>
    <mergeCell ref="T176:V176"/>
    <mergeCell ref="X185:Z185"/>
    <mergeCell ref="AB185:AF185"/>
    <mergeCell ref="X186:Z186"/>
    <mergeCell ref="AB186:AF186"/>
    <mergeCell ref="Q185:S185"/>
    <mergeCell ref="Q186:S186"/>
    <mergeCell ref="T185:V185"/>
    <mergeCell ref="T186:V186"/>
    <mergeCell ref="X183:Z183"/>
    <mergeCell ref="AB183:AF183"/>
    <mergeCell ref="X184:Z184"/>
    <mergeCell ref="AB184:AF184"/>
    <mergeCell ref="Q183:S183"/>
    <mergeCell ref="Q184:S184"/>
    <mergeCell ref="T183:V183"/>
    <mergeCell ref="T184:V184"/>
    <mergeCell ref="X181:Z181"/>
    <mergeCell ref="AB181:AF181"/>
    <mergeCell ref="X182:Z182"/>
    <mergeCell ref="AB182:AF182"/>
    <mergeCell ref="Q181:S181"/>
    <mergeCell ref="Q182:S182"/>
    <mergeCell ref="T181:V181"/>
    <mergeCell ref="T182:V182"/>
    <mergeCell ref="X191:Z191"/>
    <mergeCell ref="AB191:AF191"/>
    <mergeCell ref="X192:Z192"/>
    <mergeCell ref="AB192:AF192"/>
    <mergeCell ref="Q191:S191"/>
    <mergeCell ref="Q192:S192"/>
    <mergeCell ref="T191:V191"/>
    <mergeCell ref="T192:V192"/>
    <mergeCell ref="X189:Z189"/>
    <mergeCell ref="AB189:AF189"/>
    <mergeCell ref="X190:Z190"/>
    <mergeCell ref="AB190:AF190"/>
    <mergeCell ref="Q189:S189"/>
    <mergeCell ref="Q190:S190"/>
    <mergeCell ref="T189:V189"/>
    <mergeCell ref="T190:V190"/>
    <mergeCell ref="X187:Z187"/>
    <mergeCell ref="AB187:AF187"/>
    <mergeCell ref="X188:Z188"/>
    <mergeCell ref="AB188:AF188"/>
    <mergeCell ref="Q187:S187"/>
    <mergeCell ref="Q188:S188"/>
    <mergeCell ref="T187:V187"/>
    <mergeCell ref="T188:V188"/>
    <mergeCell ref="X197:Z197"/>
    <mergeCell ref="AB197:AF197"/>
    <mergeCell ref="X198:Z198"/>
    <mergeCell ref="AB198:AF198"/>
    <mergeCell ref="Q197:S197"/>
    <mergeCell ref="Q198:S198"/>
    <mergeCell ref="T197:V197"/>
    <mergeCell ref="T198:V198"/>
    <mergeCell ref="X195:Z195"/>
    <mergeCell ref="AB195:AF195"/>
    <mergeCell ref="X196:Z196"/>
    <mergeCell ref="AB196:AF196"/>
    <mergeCell ref="Q195:S195"/>
    <mergeCell ref="Q196:S196"/>
    <mergeCell ref="T195:V195"/>
    <mergeCell ref="T196:V196"/>
    <mergeCell ref="X193:Z193"/>
    <mergeCell ref="AB193:AF193"/>
    <mergeCell ref="X194:Z194"/>
    <mergeCell ref="AB194:AF194"/>
    <mergeCell ref="Q193:S193"/>
    <mergeCell ref="Q194:S194"/>
    <mergeCell ref="T193:V193"/>
    <mergeCell ref="T194:V194"/>
    <mergeCell ref="X203:Z203"/>
    <mergeCell ref="AB203:AF203"/>
    <mergeCell ref="X204:Z204"/>
    <mergeCell ref="AB204:AF204"/>
    <mergeCell ref="Q203:S203"/>
    <mergeCell ref="Q204:S204"/>
    <mergeCell ref="T203:V203"/>
    <mergeCell ref="T204:V204"/>
    <mergeCell ref="X201:Z201"/>
    <mergeCell ref="AB201:AF201"/>
    <mergeCell ref="X202:Z202"/>
    <mergeCell ref="AB202:AF202"/>
    <mergeCell ref="Q201:S201"/>
    <mergeCell ref="Q202:S202"/>
    <mergeCell ref="T201:V201"/>
    <mergeCell ref="T202:V202"/>
    <mergeCell ref="X199:Z199"/>
    <mergeCell ref="AB199:AF199"/>
    <mergeCell ref="X200:Z200"/>
    <mergeCell ref="AB200:AF200"/>
    <mergeCell ref="Q199:S199"/>
    <mergeCell ref="Q200:S200"/>
    <mergeCell ref="T199:V199"/>
    <mergeCell ref="T200:V200"/>
    <mergeCell ref="X209:Z209"/>
    <mergeCell ref="AB209:AF209"/>
    <mergeCell ref="X210:Z210"/>
    <mergeCell ref="AB210:AF210"/>
    <mergeCell ref="Q209:S209"/>
    <mergeCell ref="Q210:S210"/>
    <mergeCell ref="T209:V209"/>
    <mergeCell ref="T210:V210"/>
    <mergeCell ref="X207:Z207"/>
    <mergeCell ref="AB207:AF207"/>
    <mergeCell ref="X208:Z208"/>
    <mergeCell ref="AB208:AF208"/>
    <mergeCell ref="Q207:S207"/>
    <mergeCell ref="Q208:S208"/>
    <mergeCell ref="T207:V207"/>
    <mergeCell ref="T208:V208"/>
    <mergeCell ref="X205:Z205"/>
    <mergeCell ref="AB205:AF205"/>
    <mergeCell ref="X206:Z206"/>
    <mergeCell ref="AB206:AF206"/>
    <mergeCell ref="Q205:S205"/>
    <mergeCell ref="Q206:S206"/>
    <mergeCell ref="T205:V205"/>
    <mergeCell ref="T206:V206"/>
    <mergeCell ref="X215:Z215"/>
    <mergeCell ref="AB215:AF215"/>
    <mergeCell ref="X216:Z216"/>
    <mergeCell ref="AB216:AF216"/>
    <mergeCell ref="Q215:S215"/>
    <mergeCell ref="Q216:S216"/>
    <mergeCell ref="T215:V215"/>
    <mergeCell ref="T216:V216"/>
    <mergeCell ref="X213:Z213"/>
    <mergeCell ref="AB213:AF213"/>
    <mergeCell ref="X214:Z214"/>
    <mergeCell ref="AB214:AF214"/>
    <mergeCell ref="Q213:S213"/>
    <mergeCell ref="Q214:S214"/>
    <mergeCell ref="T213:V213"/>
    <mergeCell ref="T214:V214"/>
    <mergeCell ref="X211:Z211"/>
    <mergeCell ref="AB211:AF211"/>
    <mergeCell ref="X212:Z212"/>
    <mergeCell ref="AB212:AF212"/>
    <mergeCell ref="Q211:S211"/>
    <mergeCell ref="Q212:S212"/>
    <mergeCell ref="T211:V211"/>
    <mergeCell ref="T212:V212"/>
    <mergeCell ref="X221:Z221"/>
    <mergeCell ref="AB221:AF221"/>
    <mergeCell ref="X222:Z222"/>
    <mergeCell ref="AB222:AF222"/>
    <mergeCell ref="Q221:S221"/>
    <mergeCell ref="Q222:S222"/>
    <mergeCell ref="T221:V221"/>
    <mergeCell ref="T222:V222"/>
    <mergeCell ref="X219:Z219"/>
    <mergeCell ref="AB219:AF219"/>
    <mergeCell ref="X220:Z220"/>
    <mergeCell ref="AB220:AF220"/>
    <mergeCell ref="Q219:S219"/>
    <mergeCell ref="Q220:S220"/>
    <mergeCell ref="T219:V219"/>
    <mergeCell ref="T220:V220"/>
    <mergeCell ref="X217:Z217"/>
    <mergeCell ref="AB217:AF217"/>
    <mergeCell ref="X218:Z218"/>
    <mergeCell ref="AB218:AF218"/>
    <mergeCell ref="Q217:S217"/>
    <mergeCell ref="Q218:S218"/>
    <mergeCell ref="T217:V217"/>
    <mergeCell ref="T218:V218"/>
    <mergeCell ref="X227:Z227"/>
    <mergeCell ref="AB227:AF227"/>
    <mergeCell ref="X228:Z228"/>
    <mergeCell ref="AB228:AF228"/>
    <mergeCell ref="Q227:S227"/>
    <mergeCell ref="Q228:S228"/>
    <mergeCell ref="T227:V227"/>
    <mergeCell ref="T228:V228"/>
    <mergeCell ref="X225:Z225"/>
    <mergeCell ref="AB225:AF225"/>
    <mergeCell ref="X226:Z226"/>
    <mergeCell ref="AB226:AF226"/>
    <mergeCell ref="Q225:S225"/>
    <mergeCell ref="Q226:S226"/>
    <mergeCell ref="T225:V225"/>
    <mergeCell ref="T226:V226"/>
    <mergeCell ref="X223:Z223"/>
    <mergeCell ref="AB223:AF223"/>
    <mergeCell ref="X224:Z224"/>
    <mergeCell ref="AB224:AF224"/>
    <mergeCell ref="Q223:S223"/>
    <mergeCell ref="Q224:S224"/>
    <mergeCell ref="T223:V223"/>
    <mergeCell ref="T224:V224"/>
    <mergeCell ref="X233:Z233"/>
    <mergeCell ref="AB233:AF233"/>
    <mergeCell ref="X234:Z234"/>
    <mergeCell ref="AB234:AF234"/>
    <mergeCell ref="Q233:S233"/>
    <mergeCell ref="Q234:S234"/>
    <mergeCell ref="T233:V233"/>
    <mergeCell ref="T234:V234"/>
    <mergeCell ref="X231:Z231"/>
    <mergeCell ref="AB231:AF231"/>
    <mergeCell ref="X232:Z232"/>
    <mergeCell ref="AB232:AF232"/>
    <mergeCell ref="Q231:S231"/>
    <mergeCell ref="Q232:S232"/>
    <mergeCell ref="T231:V231"/>
    <mergeCell ref="T232:V232"/>
    <mergeCell ref="X229:Z229"/>
    <mergeCell ref="AB229:AF229"/>
    <mergeCell ref="X230:Z230"/>
    <mergeCell ref="AB230:AF230"/>
    <mergeCell ref="Q229:S229"/>
    <mergeCell ref="Q230:S230"/>
    <mergeCell ref="T229:V229"/>
    <mergeCell ref="T230:V230"/>
    <mergeCell ref="X239:Z239"/>
    <mergeCell ref="AB239:AF239"/>
    <mergeCell ref="X240:Z240"/>
    <mergeCell ref="AB240:AF240"/>
    <mergeCell ref="Q239:S239"/>
    <mergeCell ref="Q240:S240"/>
    <mergeCell ref="T239:V239"/>
    <mergeCell ref="T240:V240"/>
    <mergeCell ref="X237:Z237"/>
    <mergeCell ref="AB237:AF237"/>
    <mergeCell ref="X238:Z238"/>
    <mergeCell ref="AB238:AF238"/>
    <mergeCell ref="Q237:S237"/>
    <mergeCell ref="Q238:S238"/>
    <mergeCell ref="T237:V237"/>
    <mergeCell ref="T238:V238"/>
    <mergeCell ref="X235:Z235"/>
    <mergeCell ref="AB235:AF235"/>
    <mergeCell ref="X236:Z236"/>
    <mergeCell ref="AB236:AF236"/>
    <mergeCell ref="Q235:S235"/>
    <mergeCell ref="Q236:S236"/>
    <mergeCell ref="T235:V235"/>
    <mergeCell ref="T236:V236"/>
    <mergeCell ref="X245:Z245"/>
    <mergeCell ref="AB245:AF245"/>
    <mergeCell ref="X246:Z246"/>
    <mergeCell ref="AB246:AF246"/>
    <mergeCell ref="Q245:S245"/>
    <mergeCell ref="Q246:S246"/>
    <mergeCell ref="T245:V245"/>
    <mergeCell ref="T246:V246"/>
    <mergeCell ref="X243:Z243"/>
    <mergeCell ref="AB243:AF243"/>
    <mergeCell ref="X244:Z244"/>
    <mergeCell ref="AB244:AF244"/>
    <mergeCell ref="Q243:S243"/>
    <mergeCell ref="Q244:S244"/>
    <mergeCell ref="T243:V243"/>
    <mergeCell ref="T244:V244"/>
    <mergeCell ref="X241:Z241"/>
    <mergeCell ref="AB241:AF241"/>
    <mergeCell ref="X242:Z242"/>
    <mergeCell ref="AB242:AF242"/>
    <mergeCell ref="Q241:S241"/>
    <mergeCell ref="Q242:S242"/>
    <mergeCell ref="T241:V241"/>
    <mergeCell ref="T242:V242"/>
    <mergeCell ref="X251:Z251"/>
    <mergeCell ref="AB251:AF251"/>
    <mergeCell ref="X252:Z252"/>
    <mergeCell ref="AB252:AF252"/>
    <mergeCell ref="Q251:S251"/>
    <mergeCell ref="Q252:S252"/>
    <mergeCell ref="T251:V251"/>
    <mergeCell ref="T252:V252"/>
    <mergeCell ref="X249:Z249"/>
    <mergeCell ref="AB249:AF249"/>
    <mergeCell ref="X250:Z250"/>
    <mergeCell ref="AB250:AF250"/>
    <mergeCell ref="Q249:S249"/>
    <mergeCell ref="Q250:S250"/>
    <mergeCell ref="T249:V249"/>
    <mergeCell ref="T250:V250"/>
    <mergeCell ref="X247:Z247"/>
    <mergeCell ref="AB247:AF247"/>
    <mergeCell ref="X248:Z248"/>
    <mergeCell ref="AB248:AF248"/>
    <mergeCell ref="Q247:S247"/>
    <mergeCell ref="Q248:S248"/>
    <mergeCell ref="T247:V247"/>
    <mergeCell ref="T248:V248"/>
    <mergeCell ref="X257:Z257"/>
    <mergeCell ref="AB257:AF257"/>
    <mergeCell ref="X258:Z258"/>
    <mergeCell ref="AB258:AF258"/>
    <mergeCell ref="Q257:S257"/>
    <mergeCell ref="Q258:S258"/>
    <mergeCell ref="T257:V257"/>
    <mergeCell ref="T258:V258"/>
    <mergeCell ref="X255:Z255"/>
    <mergeCell ref="AB255:AF255"/>
    <mergeCell ref="X256:Z256"/>
    <mergeCell ref="AB256:AF256"/>
    <mergeCell ref="Q255:S255"/>
    <mergeCell ref="Q256:S256"/>
    <mergeCell ref="T255:V255"/>
    <mergeCell ref="T256:V256"/>
    <mergeCell ref="X253:Z253"/>
    <mergeCell ref="AB253:AF253"/>
    <mergeCell ref="X254:Z254"/>
    <mergeCell ref="AB254:AF254"/>
    <mergeCell ref="Q253:S253"/>
    <mergeCell ref="Q254:S254"/>
    <mergeCell ref="T253:V253"/>
    <mergeCell ref="T254:V254"/>
    <mergeCell ref="X263:Z263"/>
    <mergeCell ref="AB263:AF263"/>
    <mergeCell ref="X264:Z264"/>
    <mergeCell ref="AB264:AF264"/>
    <mergeCell ref="Q263:S263"/>
    <mergeCell ref="Q264:S264"/>
    <mergeCell ref="T263:V263"/>
    <mergeCell ref="T264:V264"/>
    <mergeCell ref="X261:Z261"/>
    <mergeCell ref="AB261:AF261"/>
    <mergeCell ref="X262:Z262"/>
    <mergeCell ref="AB262:AF262"/>
    <mergeCell ref="Q261:S261"/>
    <mergeCell ref="Q262:S262"/>
    <mergeCell ref="T261:V261"/>
    <mergeCell ref="T262:V262"/>
    <mergeCell ref="X259:Z259"/>
    <mergeCell ref="AB259:AF259"/>
    <mergeCell ref="X260:Z260"/>
    <mergeCell ref="AB260:AF260"/>
    <mergeCell ref="Q259:S259"/>
    <mergeCell ref="Q260:S260"/>
    <mergeCell ref="T259:V259"/>
    <mergeCell ref="T260:V260"/>
    <mergeCell ref="X269:Z269"/>
    <mergeCell ref="AB269:AF269"/>
    <mergeCell ref="X270:Z270"/>
    <mergeCell ref="AB270:AF270"/>
    <mergeCell ref="Q269:S269"/>
    <mergeCell ref="Q270:S270"/>
    <mergeCell ref="T269:V269"/>
    <mergeCell ref="T270:V270"/>
    <mergeCell ref="X267:Z267"/>
    <mergeCell ref="AB267:AF267"/>
    <mergeCell ref="X268:Z268"/>
    <mergeCell ref="AB268:AF268"/>
    <mergeCell ref="Q267:S267"/>
    <mergeCell ref="Q268:S268"/>
    <mergeCell ref="T267:V267"/>
    <mergeCell ref="T268:V268"/>
    <mergeCell ref="X265:Z265"/>
    <mergeCell ref="AB265:AF265"/>
    <mergeCell ref="X266:Z266"/>
    <mergeCell ref="AB266:AF266"/>
    <mergeCell ref="Q265:S265"/>
    <mergeCell ref="Q266:S266"/>
    <mergeCell ref="T265:V265"/>
    <mergeCell ref="T266:V266"/>
    <mergeCell ref="X275:Z275"/>
    <mergeCell ref="AB275:AF275"/>
    <mergeCell ref="X276:Z276"/>
    <mergeCell ref="AB276:AF276"/>
    <mergeCell ref="Q275:S275"/>
    <mergeCell ref="Q276:S276"/>
    <mergeCell ref="T275:V275"/>
    <mergeCell ref="T276:V276"/>
    <mergeCell ref="X273:Z273"/>
    <mergeCell ref="AB273:AF273"/>
    <mergeCell ref="X274:Z274"/>
    <mergeCell ref="AB274:AF274"/>
    <mergeCell ref="Q273:S273"/>
    <mergeCell ref="Q274:S274"/>
    <mergeCell ref="T273:V273"/>
    <mergeCell ref="T274:V274"/>
    <mergeCell ref="X271:Z271"/>
    <mergeCell ref="AB271:AF271"/>
    <mergeCell ref="X272:Z272"/>
    <mergeCell ref="AB272:AF272"/>
    <mergeCell ref="Q271:S271"/>
    <mergeCell ref="Q272:S272"/>
    <mergeCell ref="T271:V271"/>
    <mergeCell ref="T272:V272"/>
    <mergeCell ref="X281:Z281"/>
    <mergeCell ref="AB281:AF281"/>
    <mergeCell ref="X282:Z282"/>
    <mergeCell ref="AB282:AF282"/>
    <mergeCell ref="Q281:S281"/>
    <mergeCell ref="Q282:S282"/>
    <mergeCell ref="T281:V281"/>
    <mergeCell ref="T282:V282"/>
    <mergeCell ref="X279:Z279"/>
    <mergeCell ref="AB279:AF279"/>
    <mergeCell ref="X280:Z280"/>
    <mergeCell ref="AB280:AF280"/>
    <mergeCell ref="Q279:S279"/>
    <mergeCell ref="Q280:S280"/>
    <mergeCell ref="T279:V279"/>
    <mergeCell ref="T280:V280"/>
    <mergeCell ref="X277:Z277"/>
    <mergeCell ref="AB277:AF277"/>
    <mergeCell ref="X278:Z278"/>
    <mergeCell ref="AB278:AF278"/>
    <mergeCell ref="Q277:S277"/>
    <mergeCell ref="Q278:S278"/>
    <mergeCell ref="T277:V277"/>
    <mergeCell ref="T278:V278"/>
    <mergeCell ref="X287:Z287"/>
    <mergeCell ref="AB287:AF287"/>
    <mergeCell ref="X288:Z288"/>
    <mergeCell ref="AB288:AF288"/>
    <mergeCell ref="Q287:S287"/>
    <mergeCell ref="Q288:S288"/>
    <mergeCell ref="T287:V287"/>
    <mergeCell ref="T288:V288"/>
    <mergeCell ref="X285:Z285"/>
    <mergeCell ref="AB285:AF285"/>
    <mergeCell ref="X286:Z286"/>
    <mergeCell ref="AB286:AF286"/>
    <mergeCell ref="Q285:S285"/>
    <mergeCell ref="Q286:S286"/>
    <mergeCell ref="T285:V285"/>
    <mergeCell ref="T286:V286"/>
    <mergeCell ref="X283:Z283"/>
    <mergeCell ref="AB283:AF283"/>
    <mergeCell ref="X284:Z284"/>
    <mergeCell ref="AB284:AF284"/>
    <mergeCell ref="Q283:S283"/>
    <mergeCell ref="Q284:S284"/>
    <mergeCell ref="T283:V283"/>
    <mergeCell ref="T284:V284"/>
    <mergeCell ref="X293:Z293"/>
    <mergeCell ref="AB293:AF293"/>
    <mergeCell ref="X294:Z294"/>
    <mergeCell ref="AB294:AF294"/>
    <mergeCell ref="Q293:S293"/>
    <mergeCell ref="Q294:S294"/>
    <mergeCell ref="T293:V293"/>
    <mergeCell ref="T294:V294"/>
    <mergeCell ref="X291:Z291"/>
    <mergeCell ref="AB291:AF291"/>
    <mergeCell ref="X292:Z292"/>
    <mergeCell ref="AB292:AF292"/>
    <mergeCell ref="Q291:S291"/>
    <mergeCell ref="Q292:S292"/>
    <mergeCell ref="T291:V291"/>
    <mergeCell ref="T292:V292"/>
    <mergeCell ref="X289:Z289"/>
    <mergeCell ref="AB289:AF289"/>
    <mergeCell ref="X290:Z290"/>
    <mergeCell ref="AB290:AF290"/>
    <mergeCell ref="Q289:S289"/>
    <mergeCell ref="Q290:S290"/>
    <mergeCell ref="T289:V289"/>
    <mergeCell ref="T290:V290"/>
    <mergeCell ref="X299:Z299"/>
    <mergeCell ref="AB299:AF299"/>
    <mergeCell ref="X300:Z300"/>
    <mergeCell ref="AB300:AF300"/>
    <mergeCell ref="Q299:S299"/>
    <mergeCell ref="Q300:S300"/>
    <mergeCell ref="T299:V299"/>
    <mergeCell ref="T300:V300"/>
    <mergeCell ref="X297:Z297"/>
    <mergeCell ref="AB297:AF297"/>
    <mergeCell ref="X298:Z298"/>
    <mergeCell ref="AB298:AF298"/>
    <mergeCell ref="Q297:S297"/>
    <mergeCell ref="Q298:S298"/>
    <mergeCell ref="T297:V297"/>
    <mergeCell ref="T298:V298"/>
    <mergeCell ref="X295:Z295"/>
    <mergeCell ref="AB295:AF295"/>
    <mergeCell ref="X296:Z296"/>
    <mergeCell ref="AB296:AF296"/>
    <mergeCell ref="Q295:S295"/>
    <mergeCell ref="Q296:S296"/>
    <mergeCell ref="T295:V295"/>
    <mergeCell ref="T296:V296"/>
    <mergeCell ref="X305:Z305"/>
    <mergeCell ref="AB305:AF305"/>
    <mergeCell ref="X306:Z306"/>
    <mergeCell ref="AB306:AF306"/>
    <mergeCell ref="Q305:S305"/>
    <mergeCell ref="Q306:S306"/>
    <mergeCell ref="T305:V305"/>
    <mergeCell ref="T306:V306"/>
    <mergeCell ref="X303:Z303"/>
    <mergeCell ref="AB303:AF303"/>
    <mergeCell ref="X304:Z304"/>
    <mergeCell ref="AB304:AF304"/>
    <mergeCell ref="Q303:S303"/>
    <mergeCell ref="Q304:S304"/>
    <mergeCell ref="T303:V303"/>
    <mergeCell ref="T304:V304"/>
    <mergeCell ref="X301:Z301"/>
    <mergeCell ref="AB301:AF301"/>
    <mergeCell ref="X302:Z302"/>
    <mergeCell ref="AB302:AF302"/>
    <mergeCell ref="Q301:S301"/>
    <mergeCell ref="Q302:S302"/>
    <mergeCell ref="T301:V301"/>
    <mergeCell ref="T302:V302"/>
    <mergeCell ref="X311:Z311"/>
    <mergeCell ref="AB311:AF311"/>
    <mergeCell ref="X312:Z312"/>
    <mergeCell ref="AB312:AF312"/>
    <mergeCell ref="Q311:S311"/>
    <mergeCell ref="Q312:S312"/>
    <mergeCell ref="T311:V311"/>
    <mergeCell ref="T312:V312"/>
    <mergeCell ref="X309:Z309"/>
    <mergeCell ref="AB309:AF309"/>
    <mergeCell ref="X310:Z310"/>
    <mergeCell ref="AB310:AF310"/>
    <mergeCell ref="Q309:S309"/>
    <mergeCell ref="Q310:S310"/>
    <mergeCell ref="T309:V309"/>
    <mergeCell ref="T310:V310"/>
    <mergeCell ref="X307:Z307"/>
    <mergeCell ref="AB307:AF307"/>
    <mergeCell ref="X308:Z308"/>
    <mergeCell ref="AB308:AF308"/>
    <mergeCell ref="Q307:S307"/>
    <mergeCell ref="Q308:S308"/>
    <mergeCell ref="T307:V307"/>
    <mergeCell ref="T308:V308"/>
    <mergeCell ref="X317:Z317"/>
    <mergeCell ref="AB317:AF317"/>
    <mergeCell ref="X318:Z318"/>
    <mergeCell ref="AB318:AF318"/>
    <mergeCell ref="Q317:S317"/>
    <mergeCell ref="Q318:S318"/>
    <mergeCell ref="T317:V317"/>
    <mergeCell ref="T318:V318"/>
    <mergeCell ref="X315:Z315"/>
    <mergeCell ref="AB315:AF315"/>
    <mergeCell ref="X316:Z316"/>
    <mergeCell ref="AB316:AF316"/>
    <mergeCell ref="Q315:S315"/>
    <mergeCell ref="Q316:S316"/>
    <mergeCell ref="T315:V315"/>
    <mergeCell ref="T316:V316"/>
    <mergeCell ref="X313:Z313"/>
    <mergeCell ref="AB313:AF313"/>
    <mergeCell ref="X314:Z314"/>
    <mergeCell ref="AB314:AF314"/>
    <mergeCell ref="Q313:S313"/>
    <mergeCell ref="Q314:S314"/>
    <mergeCell ref="T313:V313"/>
    <mergeCell ref="T314:V314"/>
    <mergeCell ref="X323:Z323"/>
    <mergeCell ref="AB323:AF323"/>
    <mergeCell ref="X324:Z324"/>
    <mergeCell ref="AB324:AF324"/>
    <mergeCell ref="Q323:S323"/>
    <mergeCell ref="Q324:S324"/>
    <mergeCell ref="T323:V323"/>
    <mergeCell ref="T324:V324"/>
    <mergeCell ref="X321:Z321"/>
    <mergeCell ref="AB321:AF321"/>
    <mergeCell ref="X322:Z322"/>
    <mergeCell ref="AB322:AF322"/>
    <mergeCell ref="Q321:S321"/>
    <mergeCell ref="Q322:S322"/>
    <mergeCell ref="T321:V321"/>
    <mergeCell ref="T322:V322"/>
    <mergeCell ref="X319:Z319"/>
    <mergeCell ref="AB319:AF319"/>
    <mergeCell ref="X320:Z320"/>
    <mergeCell ref="AB320:AF320"/>
    <mergeCell ref="Q319:S319"/>
    <mergeCell ref="Q320:S320"/>
    <mergeCell ref="T319:V319"/>
    <mergeCell ref="T320:V320"/>
    <mergeCell ref="X329:Z329"/>
    <mergeCell ref="AB329:AF329"/>
    <mergeCell ref="X330:Z330"/>
    <mergeCell ref="AB330:AF330"/>
    <mergeCell ref="Q329:S329"/>
    <mergeCell ref="Q330:S330"/>
    <mergeCell ref="T329:V329"/>
    <mergeCell ref="T330:V330"/>
    <mergeCell ref="X327:Z327"/>
    <mergeCell ref="AB327:AF327"/>
    <mergeCell ref="X328:Z328"/>
    <mergeCell ref="AB328:AF328"/>
    <mergeCell ref="Q327:S327"/>
    <mergeCell ref="Q328:S328"/>
    <mergeCell ref="T327:V327"/>
    <mergeCell ref="T328:V328"/>
    <mergeCell ref="X325:Z325"/>
    <mergeCell ref="AB325:AF325"/>
    <mergeCell ref="X326:Z326"/>
    <mergeCell ref="AB326:AF326"/>
    <mergeCell ref="Q325:S325"/>
    <mergeCell ref="Q326:S326"/>
    <mergeCell ref="T325:V325"/>
    <mergeCell ref="T326:V326"/>
    <mergeCell ref="X335:Z335"/>
    <mergeCell ref="AB335:AF335"/>
    <mergeCell ref="X336:Z336"/>
    <mergeCell ref="AB336:AF336"/>
    <mergeCell ref="Q335:S335"/>
    <mergeCell ref="Q336:S336"/>
    <mergeCell ref="T335:V335"/>
    <mergeCell ref="T336:V336"/>
    <mergeCell ref="X333:Z333"/>
    <mergeCell ref="AB333:AF333"/>
    <mergeCell ref="X334:Z334"/>
    <mergeCell ref="AB334:AF334"/>
    <mergeCell ref="Q333:S333"/>
    <mergeCell ref="Q334:S334"/>
    <mergeCell ref="T333:V333"/>
    <mergeCell ref="T334:V334"/>
    <mergeCell ref="X331:Z331"/>
    <mergeCell ref="AB331:AF331"/>
    <mergeCell ref="X332:Z332"/>
    <mergeCell ref="AB332:AF332"/>
    <mergeCell ref="Q331:S331"/>
    <mergeCell ref="Q332:S332"/>
    <mergeCell ref="T331:V331"/>
    <mergeCell ref="T332:V332"/>
    <mergeCell ref="X341:Z341"/>
    <mergeCell ref="AB341:AF341"/>
    <mergeCell ref="X342:Z342"/>
    <mergeCell ref="AB342:AF342"/>
    <mergeCell ref="Q341:S341"/>
    <mergeCell ref="Q342:S342"/>
    <mergeCell ref="T341:V341"/>
    <mergeCell ref="T342:V342"/>
    <mergeCell ref="X339:Z339"/>
    <mergeCell ref="AB339:AF339"/>
    <mergeCell ref="X340:Z340"/>
    <mergeCell ref="AB340:AF340"/>
    <mergeCell ref="Q339:S339"/>
    <mergeCell ref="Q340:S340"/>
    <mergeCell ref="T339:V339"/>
    <mergeCell ref="T340:V340"/>
    <mergeCell ref="X337:Z337"/>
    <mergeCell ref="AB337:AF337"/>
    <mergeCell ref="X338:Z338"/>
    <mergeCell ref="AB338:AF338"/>
    <mergeCell ref="Q337:S337"/>
    <mergeCell ref="Q338:S338"/>
    <mergeCell ref="T337:V337"/>
    <mergeCell ref="T338:V338"/>
    <mergeCell ref="X347:Z347"/>
    <mergeCell ref="AB347:AF347"/>
    <mergeCell ref="X348:Z348"/>
    <mergeCell ref="AB348:AF348"/>
    <mergeCell ref="Q347:S347"/>
    <mergeCell ref="Q348:S348"/>
    <mergeCell ref="T347:V347"/>
    <mergeCell ref="T348:V348"/>
    <mergeCell ref="X345:Z345"/>
    <mergeCell ref="AB345:AF345"/>
    <mergeCell ref="X346:Z346"/>
    <mergeCell ref="AB346:AF346"/>
    <mergeCell ref="Q345:S345"/>
    <mergeCell ref="Q346:S346"/>
    <mergeCell ref="T345:V345"/>
    <mergeCell ref="T346:V346"/>
    <mergeCell ref="X343:Z343"/>
    <mergeCell ref="AB343:AF343"/>
    <mergeCell ref="X344:Z344"/>
    <mergeCell ref="AB344:AF344"/>
    <mergeCell ref="Q343:S343"/>
    <mergeCell ref="Q344:S344"/>
    <mergeCell ref="T343:V343"/>
    <mergeCell ref="T344:V344"/>
    <mergeCell ref="X353:Z353"/>
    <mergeCell ref="AB353:AF353"/>
    <mergeCell ref="X354:Z354"/>
    <mergeCell ref="AB354:AF354"/>
    <mergeCell ref="Q353:S353"/>
    <mergeCell ref="Q354:S354"/>
    <mergeCell ref="T353:V353"/>
    <mergeCell ref="T354:V354"/>
    <mergeCell ref="X351:Z351"/>
    <mergeCell ref="AB351:AF351"/>
    <mergeCell ref="X352:Z352"/>
    <mergeCell ref="AB352:AF352"/>
    <mergeCell ref="Q351:S351"/>
    <mergeCell ref="Q352:S352"/>
    <mergeCell ref="T351:V351"/>
    <mergeCell ref="T352:V352"/>
    <mergeCell ref="X349:Z349"/>
    <mergeCell ref="AB349:AF349"/>
    <mergeCell ref="X350:Z350"/>
    <mergeCell ref="AB350:AF350"/>
    <mergeCell ref="Q349:S349"/>
    <mergeCell ref="Q350:S350"/>
    <mergeCell ref="T349:V349"/>
    <mergeCell ref="T350:V350"/>
    <mergeCell ref="X359:Z359"/>
    <mergeCell ref="AB359:AF359"/>
    <mergeCell ref="X360:Z360"/>
    <mergeCell ref="AB360:AF360"/>
    <mergeCell ref="Q359:S359"/>
    <mergeCell ref="Q360:S360"/>
    <mergeCell ref="T359:V359"/>
    <mergeCell ref="T360:V360"/>
    <mergeCell ref="X357:Z357"/>
    <mergeCell ref="AB357:AF357"/>
    <mergeCell ref="X358:Z358"/>
    <mergeCell ref="AB358:AF358"/>
    <mergeCell ref="Q357:S357"/>
    <mergeCell ref="Q358:S358"/>
    <mergeCell ref="T357:V357"/>
    <mergeCell ref="T358:V358"/>
    <mergeCell ref="X355:Z355"/>
    <mergeCell ref="AB355:AF355"/>
    <mergeCell ref="X356:Z356"/>
    <mergeCell ref="AB356:AF356"/>
    <mergeCell ref="Q355:S355"/>
    <mergeCell ref="Q356:S356"/>
    <mergeCell ref="T355:V355"/>
    <mergeCell ref="T356:V356"/>
    <mergeCell ref="X365:Z365"/>
    <mergeCell ref="AB365:AF365"/>
    <mergeCell ref="X366:Z366"/>
    <mergeCell ref="AB366:AF366"/>
    <mergeCell ref="Q365:S365"/>
    <mergeCell ref="Q366:S366"/>
    <mergeCell ref="T365:V365"/>
    <mergeCell ref="T366:V366"/>
    <mergeCell ref="X363:Z363"/>
    <mergeCell ref="AB363:AF363"/>
    <mergeCell ref="X364:Z364"/>
    <mergeCell ref="AB364:AF364"/>
    <mergeCell ref="Q363:S363"/>
    <mergeCell ref="Q364:S364"/>
    <mergeCell ref="T363:V363"/>
    <mergeCell ref="T364:V364"/>
    <mergeCell ref="X361:Z361"/>
    <mergeCell ref="AB361:AF361"/>
    <mergeCell ref="X362:Z362"/>
    <mergeCell ref="AB362:AF362"/>
    <mergeCell ref="Q361:S361"/>
    <mergeCell ref="Q362:S362"/>
    <mergeCell ref="T361:V361"/>
    <mergeCell ref="T362:V362"/>
    <mergeCell ref="X371:Z371"/>
    <mergeCell ref="AB371:AF371"/>
    <mergeCell ref="X372:Z372"/>
    <mergeCell ref="AB372:AF372"/>
    <mergeCell ref="Q371:S371"/>
    <mergeCell ref="Q372:S372"/>
    <mergeCell ref="T371:V371"/>
    <mergeCell ref="T372:V372"/>
    <mergeCell ref="X369:Z369"/>
    <mergeCell ref="AB369:AF369"/>
    <mergeCell ref="X370:Z370"/>
    <mergeCell ref="AB370:AF370"/>
    <mergeCell ref="Q369:S369"/>
    <mergeCell ref="Q370:S370"/>
    <mergeCell ref="T369:V369"/>
    <mergeCell ref="T370:V370"/>
    <mergeCell ref="X367:Z367"/>
    <mergeCell ref="AB367:AF367"/>
    <mergeCell ref="X368:Z368"/>
    <mergeCell ref="AB368:AF368"/>
    <mergeCell ref="Q367:S367"/>
    <mergeCell ref="Q368:S368"/>
    <mergeCell ref="T367:V367"/>
    <mergeCell ref="T368:V368"/>
    <mergeCell ref="X377:Z377"/>
    <mergeCell ref="AB377:AF377"/>
    <mergeCell ref="X378:Z378"/>
    <mergeCell ref="AB378:AF378"/>
    <mergeCell ref="Q377:S377"/>
    <mergeCell ref="Q378:S378"/>
    <mergeCell ref="T377:V377"/>
    <mergeCell ref="T378:V378"/>
    <mergeCell ref="X375:Z375"/>
    <mergeCell ref="AB375:AF375"/>
    <mergeCell ref="X376:Z376"/>
    <mergeCell ref="AB376:AF376"/>
    <mergeCell ref="Q375:S375"/>
    <mergeCell ref="Q376:S376"/>
    <mergeCell ref="T375:V375"/>
    <mergeCell ref="T376:V376"/>
    <mergeCell ref="X373:Z373"/>
    <mergeCell ref="AB373:AF373"/>
    <mergeCell ref="X374:Z374"/>
    <mergeCell ref="AB374:AF374"/>
    <mergeCell ref="Q373:S373"/>
    <mergeCell ref="Q374:S374"/>
    <mergeCell ref="T373:V373"/>
    <mergeCell ref="T374:V374"/>
    <mergeCell ref="X383:Z383"/>
    <mergeCell ref="AB383:AF383"/>
    <mergeCell ref="X384:Z384"/>
    <mergeCell ref="AB384:AF384"/>
    <mergeCell ref="Q383:S383"/>
    <mergeCell ref="Q384:S384"/>
    <mergeCell ref="T383:V383"/>
    <mergeCell ref="T384:V384"/>
    <mergeCell ref="X381:Z381"/>
    <mergeCell ref="AB381:AF381"/>
    <mergeCell ref="X382:Z382"/>
    <mergeCell ref="AB382:AF382"/>
    <mergeCell ref="Q381:S381"/>
    <mergeCell ref="Q382:S382"/>
    <mergeCell ref="T381:V381"/>
    <mergeCell ref="T382:V382"/>
    <mergeCell ref="X379:Z379"/>
    <mergeCell ref="AB379:AF379"/>
    <mergeCell ref="X380:Z380"/>
    <mergeCell ref="AB380:AF380"/>
    <mergeCell ref="Q379:S379"/>
    <mergeCell ref="Q380:S380"/>
    <mergeCell ref="T379:V379"/>
    <mergeCell ref="T380:V380"/>
    <mergeCell ref="X389:Z389"/>
    <mergeCell ref="AB389:AF389"/>
    <mergeCell ref="X390:Z390"/>
    <mergeCell ref="AB390:AF390"/>
    <mergeCell ref="Q389:S389"/>
    <mergeCell ref="Q390:S390"/>
    <mergeCell ref="T389:V389"/>
    <mergeCell ref="T390:V390"/>
    <mergeCell ref="X387:Z387"/>
    <mergeCell ref="AB387:AF387"/>
    <mergeCell ref="X388:Z388"/>
    <mergeCell ref="AB388:AF388"/>
    <mergeCell ref="Q387:S387"/>
    <mergeCell ref="Q388:S388"/>
    <mergeCell ref="T387:V387"/>
    <mergeCell ref="T388:V388"/>
    <mergeCell ref="X385:Z385"/>
    <mergeCell ref="AB385:AF385"/>
    <mergeCell ref="X386:Z386"/>
    <mergeCell ref="AB386:AF386"/>
    <mergeCell ref="Q385:S385"/>
    <mergeCell ref="Q386:S386"/>
    <mergeCell ref="T385:V385"/>
    <mergeCell ref="T386:V386"/>
    <mergeCell ref="X395:Z395"/>
    <mergeCell ref="AB395:AF395"/>
    <mergeCell ref="X396:Z396"/>
    <mergeCell ref="AB396:AF396"/>
    <mergeCell ref="Q395:S395"/>
    <mergeCell ref="Q396:S396"/>
    <mergeCell ref="T395:V395"/>
    <mergeCell ref="T396:V396"/>
    <mergeCell ref="X393:Z393"/>
    <mergeCell ref="AB393:AF393"/>
    <mergeCell ref="X394:Z394"/>
    <mergeCell ref="AB394:AF394"/>
    <mergeCell ref="Q393:S393"/>
    <mergeCell ref="Q394:S394"/>
    <mergeCell ref="T393:V393"/>
    <mergeCell ref="T394:V394"/>
    <mergeCell ref="X391:Z391"/>
    <mergeCell ref="AB391:AF391"/>
    <mergeCell ref="X392:Z392"/>
    <mergeCell ref="AB392:AF392"/>
    <mergeCell ref="Q391:S391"/>
    <mergeCell ref="Q392:S392"/>
    <mergeCell ref="T391:V391"/>
    <mergeCell ref="T392:V392"/>
    <mergeCell ref="X401:Z401"/>
    <mergeCell ref="AB401:AF401"/>
    <mergeCell ref="X402:Z402"/>
    <mergeCell ref="AB402:AF402"/>
    <mergeCell ref="Q401:S401"/>
    <mergeCell ref="Q402:S402"/>
    <mergeCell ref="T401:V401"/>
    <mergeCell ref="T402:V402"/>
    <mergeCell ref="X399:Z399"/>
    <mergeCell ref="AB399:AF399"/>
    <mergeCell ref="X400:Z400"/>
    <mergeCell ref="AB400:AF400"/>
    <mergeCell ref="Q399:S399"/>
    <mergeCell ref="Q400:S400"/>
    <mergeCell ref="T399:V399"/>
    <mergeCell ref="T400:V400"/>
    <mergeCell ref="X397:Z397"/>
    <mergeCell ref="AB397:AF397"/>
    <mergeCell ref="X398:Z398"/>
    <mergeCell ref="AB398:AF398"/>
    <mergeCell ref="Q397:S397"/>
    <mergeCell ref="Q398:S398"/>
    <mergeCell ref="T397:V397"/>
    <mergeCell ref="T398:V398"/>
    <mergeCell ref="X407:Z407"/>
    <mergeCell ref="AB407:AF407"/>
    <mergeCell ref="X408:Z408"/>
    <mergeCell ref="AB408:AF408"/>
    <mergeCell ref="Q407:S407"/>
    <mergeCell ref="Q408:S408"/>
    <mergeCell ref="T407:V407"/>
    <mergeCell ref="T408:V408"/>
    <mergeCell ref="X405:Z405"/>
    <mergeCell ref="AB405:AF405"/>
    <mergeCell ref="X406:Z406"/>
    <mergeCell ref="AB406:AF406"/>
    <mergeCell ref="Q405:S405"/>
    <mergeCell ref="Q406:S406"/>
    <mergeCell ref="T405:V405"/>
    <mergeCell ref="T406:V406"/>
    <mergeCell ref="X403:Z403"/>
    <mergeCell ref="AB403:AF403"/>
    <mergeCell ref="X404:Z404"/>
    <mergeCell ref="AB404:AF404"/>
    <mergeCell ref="Q403:S403"/>
    <mergeCell ref="Q404:S404"/>
    <mergeCell ref="T403:V403"/>
    <mergeCell ref="T404:V404"/>
    <mergeCell ref="X413:Z413"/>
    <mergeCell ref="AB413:AF413"/>
    <mergeCell ref="X414:Z414"/>
    <mergeCell ref="AB414:AF414"/>
    <mergeCell ref="Q413:S413"/>
    <mergeCell ref="Q414:S414"/>
    <mergeCell ref="T413:V413"/>
    <mergeCell ref="T414:V414"/>
    <mergeCell ref="X411:Z411"/>
    <mergeCell ref="AB411:AF411"/>
    <mergeCell ref="X412:Z412"/>
    <mergeCell ref="AB412:AF412"/>
    <mergeCell ref="Q411:S411"/>
    <mergeCell ref="Q412:S412"/>
    <mergeCell ref="T411:V411"/>
    <mergeCell ref="T412:V412"/>
    <mergeCell ref="X409:Z409"/>
    <mergeCell ref="AB409:AF409"/>
    <mergeCell ref="X410:Z410"/>
    <mergeCell ref="AB410:AF410"/>
    <mergeCell ref="Q409:S409"/>
    <mergeCell ref="Q410:S410"/>
    <mergeCell ref="T409:V409"/>
    <mergeCell ref="T410:V410"/>
    <mergeCell ref="X419:Z419"/>
    <mergeCell ref="AB419:AF419"/>
    <mergeCell ref="X420:Z420"/>
    <mergeCell ref="AB420:AF420"/>
    <mergeCell ref="Q419:S419"/>
    <mergeCell ref="Q420:S420"/>
    <mergeCell ref="T419:V419"/>
    <mergeCell ref="T420:V420"/>
    <mergeCell ref="X417:Z417"/>
    <mergeCell ref="AB417:AF417"/>
    <mergeCell ref="X418:Z418"/>
    <mergeCell ref="AB418:AF418"/>
    <mergeCell ref="Q417:S417"/>
    <mergeCell ref="Q418:S418"/>
    <mergeCell ref="T417:V417"/>
    <mergeCell ref="T418:V418"/>
    <mergeCell ref="X415:Z415"/>
    <mergeCell ref="AB415:AF415"/>
    <mergeCell ref="X416:Z416"/>
    <mergeCell ref="AB416:AF416"/>
    <mergeCell ref="Q415:S415"/>
    <mergeCell ref="Q416:S416"/>
    <mergeCell ref="T415:V415"/>
    <mergeCell ref="T416:V416"/>
    <mergeCell ref="X425:Z425"/>
    <mergeCell ref="AB425:AF425"/>
    <mergeCell ref="X426:Z426"/>
    <mergeCell ref="AB426:AF426"/>
    <mergeCell ref="Q425:S425"/>
    <mergeCell ref="Q426:S426"/>
    <mergeCell ref="T425:V425"/>
    <mergeCell ref="T426:V426"/>
    <mergeCell ref="X423:Z423"/>
    <mergeCell ref="AB423:AF423"/>
    <mergeCell ref="X424:Z424"/>
    <mergeCell ref="AB424:AF424"/>
    <mergeCell ref="Q423:S423"/>
    <mergeCell ref="Q424:S424"/>
    <mergeCell ref="T423:V423"/>
    <mergeCell ref="T424:V424"/>
    <mergeCell ref="X421:Z421"/>
    <mergeCell ref="AB421:AF421"/>
    <mergeCell ref="X422:Z422"/>
    <mergeCell ref="AB422:AF422"/>
    <mergeCell ref="Q421:S421"/>
    <mergeCell ref="Q422:S422"/>
    <mergeCell ref="T421:V421"/>
    <mergeCell ref="T422:V422"/>
    <mergeCell ref="X431:Z431"/>
    <mergeCell ref="AB431:AF431"/>
    <mergeCell ref="X432:Z432"/>
    <mergeCell ref="AB432:AF432"/>
    <mergeCell ref="Q431:S431"/>
    <mergeCell ref="Q432:S432"/>
    <mergeCell ref="T431:V431"/>
    <mergeCell ref="T432:V432"/>
    <mergeCell ref="X429:Z429"/>
    <mergeCell ref="AB429:AF429"/>
    <mergeCell ref="X430:Z430"/>
    <mergeCell ref="AB430:AF430"/>
    <mergeCell ref="Q429:S429"/>
    <mergeCell ref="Q430:S430"/>
    <mergeCell ref="T429:V429"/>
    <mergeCell ref="T430:V430"/>
    <mergeCell ref="X427:Z427"/>
    <mergeCell ref="AB427:AF427"/>
    <mergeCell ref="X428:Z428"/>
    <mergeCell ref="AB428:AF428"/>
    <mergeCell ref="Q427:S427"/>
    <mergeCell ref="Q428:S428"/>
    <mergeCell ref="T427:V427"/>
    <mergeCell ref="T428:V428"/>
    <mergeCell ref="X437:Z437"/>
    <mergeCell ref="AB437:AF437"/>
    <mergeCell ref="X438:Z438"/>
    <mergeCell ref="AB438:AF438"/>
    <mergeCell ref="Q437:S437"/>
    <mergeCell ref="Q438:S438"/>
    <mergeCell ref="T437:V437"/>
    <mergeCell ref="T438:V438"/>
    <mergeCell ref="X435:Z435"/>
    <mergeCell ref="AB435:AF435"/>
    <mergeCell ref="X436:Z436"/>
    <mergeCell ref="AB436:AF436"/>
    <mergeCell ref="Q435:S435"/>
    <mergeCell ref="Q436:S436"/>
    <mergeCell ref="T435:V435"/>
    <mergeCell ref="T436:V436"/>
    <mergeCell ref="X433:Z433"/>
    <mergeCell ref="AB433:AF433"/>
    <mergeCell ref="X434:Z434"/>
    <mergeCell ref="AB434:AF434"/>
    <mergeCell ref="Q433:S433"/>
    <mergeCell ref="Q434:S434"/>
    <mergeCell ref="T433:V433"/>
    <mergeCell ref="T434:V434"/>
    <mergeCell ref="X443:Z443"/>
    <mergeCell ref="AB443:AF443"/>
    <mergeCell ref="X444:Z444"/>
    <mergeCell ref="AB444:AF444"/>
    <mergeCell ref="Q443:S443"/>
    <mergeCell ref="Q444:S444"/>
    <mergeCell ref="T443:V443"/>
    <mergeCell ref="T444:V444"/>
    <mergeCell ref="X441:Z441"/>
    <mergeCell ref="AB441:AF441"/>
    <mergeCell ref="X442:Z442"/>
    <mergeCell ref="AB442:AF442"/>
    <mergeCell ref="Q441:S441"/>
    <mergeCell ref="Q442:S442"/>
    <mergeCell ref="T441:V441"/>
    <mergeCell ref="T442:V442"/>
    <mergeCell ref="X439:Z439"/>
    <mergeCell ref="AB439:AF439"/>
    <mergeCell ref="X440:Z440"/>
    <mergeCell ref="AB440:AF440"/>
    <mergeCell ref="Q439:S439"/>
    <mergeCell ref="Q440:S440"/>
    <mergeCell ref="T439:V439"/>
    <mergeCell ref="T440:V440"/>
    <mergeCell ref="X449:Z449"/>
    <mergeCell ref="AB449:AF449"/>
    <mergeCell ref="X450:Z450"/>
    <mergeCell ref="AB450:AF450"/>
    <mergeCell ref="Q449:S449"/>
    <mergeCell ref="Q450:S450"/>
    <mergeCell ref="T449:V449"/>
    <mergeCell ref="T450:V450"/>
    <mergeCell ref="X447:Z447"/>
    <mergeCell ref="AB447:AF447"/>
    <mergeCell ref="X448:Z448"/>
    <mergeCell ref="AB448:AF448"/>
    <mergeCell ref="Q447:S447"/>
    <mergeCell ref="Q448:S448"/>
    <mergeCell ref="T447:V447"/>
    <mergeCell ref="T448:V448"/>
    <mergeCell ref="X445:Z445"/>
    <mergeCell ref="AB445:AF445"/>
    <mergeCell ref="X446:Z446"/>
    <mergeCell ref="AB446:AF446"/>
    <mergeCell ref="Q445:S445"/>
    <mergeCell ref="Q446:S446"/>
    <mergeCell ref="T445:V445"/>
    <mergeCell ref="T446:V446"/>
    <mergeCell ref="X455:Z455"/>
    <mergeCell ref="AB455:AF455"/>
    <mergeCell ref="X456:Z456"/>
    <mergeCell ref="AB456:AF456"/>
    <mergeCell ref="Q455:S455"/>
    <mergeCell ref="Q456:S456"/>
    <mergeCell ref="T455:V455"/>
    <mergeCell ref="T456:V456"/>
    <mergeCell ref="X453:Z453"/>
    <mergeCell ref="AB453:AF453"/>
    <mergeCell ref="X454:Z454"/>
    <mergeCell ref="AB454:AF454"/>
    <mergeCell ref="Q453:S453"/>
    <mergeCell ref="Q454:S454"/>
    <mergeCell ref="T453:V453"/>
    <mergeCell ref="T454:V454"/>
    <mergeCell ref="X451:Z451"/>
    <mergeCell ref="AB451:AF451"/>
    <mergeCell ref="X452:Z452"/>
    <mergeCell ref="AB452:AF452"/>
    <mergeCell ref="Q451:S451"/>
    <mergeCell ref="Q452:S452"/>
    <mergeCell ref="T451:V451"/>
    <mergeCell ref="T452:V452"/>
    <mergeCell ref="X461:Z461"/>
    <mergeCell ref="AB461:AF461"/>
    <mergeCell ref="X462:Z462"/>
    <mergeCell ref="AB462:AF462"/>
    <mergeCell ref="Q461:S461"/>
    <mergeCell ref="Q462:S462"/>
    <mergeCell ref="T461:V461"/>
    <mergeCell ref="T462:V462"/>
    <mergeCell ref="X459:Z459"/>
    <mergeCell ref="AB459:AF459"/>
    <mergeCell ref="X460:Z460"/>
    <mergeCell ref="AB460:AF460"/>
    <mergeCell ref="Q459:S459"/>
    <mergeCell ref="Q460:S460"/>
    <mergeCell ref="T459:V459"/>
    <mergeCell ref="T460:V460"/>
    <mergeCell ref="X457:Z457"/>
    <mergeCell ref="AB457:AF457"/>
    <mergeCell ref="X458:Z458"/>
    <mergeCell ref="AB458:AF458"/>
    <mergeCell ref="Q457:S457"/>
    <mergeCell ref="Q458:S458"/>
    <mergeCell ref="T457:V457"/>
    <mergeCell ref="T458:V458"/>
    <mergeCell ref="X467:Z467"/>
    <mergeCell ref="AB467:AF467"/>
    <mergeCell ref="X468:Z468"/>
    <mergeCell ref="AB468:AF468"/>
    <mergeCell ref="Q467:S467"/>
    <mergeCell ref="Q468:S468"/>
    <mergeCell ref="T467:V467"/>
    <mergeCell ref="T468:V468"/>
    <mergeCell ref="X465:Z465"/>
    <mergeCell ref="AB465:AF465"/>
    <mergeCell ref="X466:Z466"/>
    <mergeCell ref="AB466:AF466"/>
    <mergeCell ref="Q465:S465"/>
    <mergeCell ref="Q466:S466"/>
    <mergeCell ref="T465:V465"/>
    <mergeCell ref="T466:V466"/>
    <mergeCell ref="X463:Z463"/>
    <mergeCell ref="AB463:AF463"/>
    <mergeCell ref="X464:Z464"/>
    <mergeCell ref="AB464:AF464"/>
    <mergeCell ref="Q463:S463"/>
    <mergeCell ref="Q464:S464"/>
    <mergeCell ref="T463:V463"/>
    <mergeCell ref="T464:V464"/>
    <mergeCell ref="X473:Z473"/>
    <mergeCell ref="AB473:AF473"/>
    <mergeCell ref="X474:Z474"/>
    <mergeCell ref="AB474:AF474"/>
    <mergeCell ref="Q473:S473"/>
    <mergeCell ref="Q474:S474"/>
    <mergeCell ref="T473:V473"/>
    <mergeCell ref="T474:V474"/>
    <mergeCell ref="X471:Z471"/>
    <mergeCell ref="AB471:AF471"/>
    <mergeCell ref="X472:Z472"/>
    <mergeCell ref="AB472:AF472"/>
    <mergeCell ref="Q471:S471"/>
    <mergeCell ref="Q472:S472"/>
    <mergeCell ref="T471:V471"/>
    <mergeCell ref="T472:V472"/>
    <mergeCell ref="X469:Z469"/>
    <mergeCell ref="AB469:AF469"/>
    <mergeCell ref="X470:Z470"/>
    <mergeCell ref="AB470:AF470"/>
    <mergeCell ref="Q469:S469"/>
    <mergeCell ref="Q470:S470"/>
    <mergeCell ref="T469:V469"/>
    <mergeCell ref="T470:V470"/>
    <mergeCell ref="X479:Z479"/>
    <mergeCell ref="AB479:AF479"/>
    <mergeCell ref="X480:Z480"/>
    <mergeCell ref="AB480:AF480"/>
    <mergeCell ref="Q479:S479"/>
    <mergeCell ref="Q480:S480"/>
    <mergeCell ref="T479:V479"/>
    <mergeCell ref="T480:V480"/>
    <mergeCell ref="X477:Z477"/>
    <mergeCell ref="AB477:AF477"/>
    <mergeCell ref="X478:Z478"/>
    <mergeCell ref="AB478:AF478"/>
    <mergeCell ref="Q477:S477"/>
    <mergeCell ref="Q478:S478"/>
    <mergeCell ref="T477:V477"/>
    <mergeCell ref="T478:V478"/>
    <mergeCell ref="X475:Z475"/>
    <mergeCell ref="AB475:AF475"/>
    <mergeCell ref="X476:Z476"/>
    <mergeCell ref="AB476:AF476"/>
    <mergeCell ref="Q475:S475"/>
    <mergeCell ref="Q476:S476"/>
    <mergeCell ref="T475:V475"/>
    <mergeCell ref="T476:V476"/>
    <mergeCell ref="X485:Z485"/>
    <mergeCell ref="AB485:AF485"/>
    <mergeCell ref="X486:Z486"/>
    <mergeCell ref="AB486:AF486"/>
    <mergeCell ref="Q485:S485"/>
    <mergeCell ref="Q486:S486"/>
    <mergeCell ref="T485:V485"/>
    <mergeCell ref="T486:V486"/>
    <mergeCell ref="X483:Z483"/>
    <mergeCell ref="AB483:AF483"/>
    <mergeCell ref="X484:Z484"/>
    <mergeCell ref="AB484:AF484"/>
    <mergeCell ref="Q483:S483"/>
    <mergeCell ref="Q484:S484"/>
    <mergeCell ref="T483:V483"/>
    <mergeCell ref="T484:V484"/>
    <mergeCell ref="X481:Z481"/>
    <mergeCell ref="AB481:AF481"/>
    <mergeCell ref="X482:Z482"/>
    <mergeCell ref="AB482:AF482"/>
    <mergeCell ref="Q481:S481"/>
    <mergeCell ref="Q482:S482"/>
    <mergeCell ref="T481:V481"/>
    <mergeCell ref="T482:V482"/>
    <mergeCell ref="X491:Z491"/>
    <mergeCell ref="AB491:AF491"/>
    <mergeCell ref="X492:Z492"/>
    <mergeCell ref="AB492:AF492"/>
    <mergeCell ref="Q491:S491"/>
    <mergeCell ref="Q492:S492"/>
    <mergeCell ref="T491:V491"/>
    <mergeCell ref="T492:V492"/>
    <mergeCell ref="X489:Z489"/>
    <mergeCell ref="AB489:AF489"/>
    <mergeCell ref="X490:Z490"/>
    <mergeCell ref="AB490:AF490"/>
    <mergeCell ref="Q489:S489"/>
    <mergeCell ref="Q490:S490"/>
    <mergeCell ref="T489:V489"/>
    <mergeCell ref="T490:V490"/>
    <mergeCell ref="X487:Z487"/>
    <mergeCell ref="AB487:AF487"/>
    <mergeCell ref="X488:Z488"/>
    <mergeCell ref="AB488:AF488"/>
    <mergeCell ref="Q487:S487"/>
    <mergeCell ref="Q488:S488"/>
    <mergeCell ref="T487:V487"/>
    <mergeCell ref="T488:V488"/>
    <mergeCell ref="X497:Z497"/>
    <mergeCell ref="AB497:AF497"/>
    <mergeCell ref="X498:Z498"/>
    <mergeCell ref="AB498:AF498"/>
    <mergeCell ref="Q497:S497"/>
    <mergeCell ref="Q498:S498"/>
    <mergeCell ref="T497:V497"/>
    <mergeCell ref="T498:V498"/>
    <mergeCell ref="X495:Z495"/>
    <mergeCell ref="AB495:AF495"/>
    <mergeCell ref="X496:Z496"/>
    <mergeCell ref="AB496:AF496"/>
    <mergeCell ref="Q495:S495"/>
    <mergeCell ref="Q496:S496"/>
    <mergeCell ref="T495:V495"/>
    <mergeCell ref="T496:V496"/>
    <mergeCell ref="X493:Z493"/>
    <mergeCell ref="AB493:AF493"/>
    <mergeCell ref="X494:Z494"/>
    <mergeCell ref="AB494:AF494"/>
    <mergeCell ref="Q493:S493"/>
    <mergeCell ref="Q494:S494"/>
    <mergeCell ref="T493:V493"/>
    <mergeCell ref="T494:V494"/>
    <mergeCell ref="T504:V504"/>
    <mergeCell ref="X501:Z501"/>
    <mergeCell ref="AB501:AF501"/>
    <mergeCell ref="X502:Z502"/>
    <mergeCell ref="AB502:AF502"/>
    <mergeCell ref="Q501:S501"/>
    <mergeCell ref="Q502:S502"/>
    <mergeCell ref="T501:V501"/>
    <mergeCell ref="T502:V502"/>
    <mergeCell ref="X499:Z499"/>
    <mergeCell ref="AB499:AF499"/>
    <mergeCell ref="X500:Z500"/>
    <mergeCell ref="AB500:AF500"/>
    <mergeCell ref="Q499:S499"/>
    <mergeCell ref="Q500:S500"/>
    <mergeCell ref="T499:V499"/>
    <mergeCell ref="T500:V500"/>
    <mergeCell ref="X509:Z509"/>
    <mergeCell ref="AB509:AF509"/>
    <mergeCell ref="Q8:S8"/>
    <mergeCell ref="T8:V8"/>
    <mergeCell ref="Q10:S10"/>
    <mergeCell ref="Q11:S11"/>
    <mergeCell ref="Q12:S12"/>
    <mergeCell ref="Q13:S13"/>
    <mergeCell ref="Q14:S14"/>
    <mergeCell ref="X507:Z507"/>
    <mergeCell ref="AB507:AF507"/>
    <mergeCell ref="X508:Z508"/>
    <mergeCell ref="AB508:AF508"/>
    <mergeCell ref="Q507:S507"/>
    <mergeCell ref="Q508:S508"/>
    <mergeCell ref="T507:V507"/>
    <mergeCell ref="T508:V508"/>
    <mergeCell ref="X505:Z505"/>
    <mergeCell ref="AB505:AF505"/>
    <mergeCell ref="X506:Z506"/>
    <mergeCell ref="AB506:AF506"/>
    <mergeCell ref="Q505:S505"/>
    <mergeCell ref="Q506:S506"/>
    <mergeCell ref="T505:V505"/>
    <mergeCell ref="T506:V506"/>
    <mergeCell ref="X503:Z503"/>
    <mergeCell ref="AB503:AF503"/>
    <mergeCell ref="X504:Z504"/>
    <mergeCell ref="AB504:AF504"/>
    <mergeCell ref="Q503:S503"/>
    <mergeCell ref="Q504:S504"/>
    <mergeCell ref="T503:V503"/>
  </mergeCells>
  <conditionalFormatting sqref="Q10:V509">
    <cfRule type="expression" dxfId="20" priority="5">
      <formula>Q10=$AM$5</formula>
    </cfRule>
    <cfRule type="expression" dxfId="19" priority="6">
      <formula>Q10=$AM$4</formula>
    </cfRule>
  </conditionalFormatting>
  <conditionalFormatting sqref="AB10:AF509">
    <cfRule type="expression" dxfId="18" priority="2">
      <formula>AB10="Both"</formula>
    </cfRule>
    <cfRule type="expression" dxfId="17" priority="3">
      <formula>AB10="Rare"</formula>
    </cfRule>
    <cfRule type="expression" dxfId="16" priority="4">
      <formula>AB10="Common"</formula>
    </cfRule>
  </conditionalFormatting>
  <conditionalFormatting sqref="F10:F509">
    <cfRule type="expression" dxfId="15" priority="1">
      <formula>F10="Yes"</formula>
    </cfRule>
  </conditionalFormatting>
  <dataValidations count="1">
    <dataValidation type="list" allowBlank="1" showInputMessage="1" showErrorMessage="1" sqref="F10:F509" xr:uid="{00000000-0002-0000-0200-000000000000}">
      <formula1>"Yes"</formula1>
    </dataValidation>
  </dataValidations>
  <pageMargins left="0.7" right="0.7" top="0.75" bottom="0.75" header="0.3" footer="0.3"/>
  <pageSetup paperSize="9" scale="59" orientation="landscape"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7030A0"/>
  </sheetPr>
  <dimension ref="A1:BK92"/>
  <sheetViews>
    <sheetView zoomScaleNormal="100" workbookViewId="0"/>
  </sheetViews>
  <sheetFormatPr defaultColWidth="0" defaultRowHeight="15" zeroHeight="1" x14ac:dyDescent="0.25"/>
  <cols>
    <col min="1" max="52" width="2.85546875" style="9" customWidth="1"/>
    <col min="53" max="55" width="2.85546875" style="9" hidden="1" customWidth="1"/>
    <col min="56" max="56" width="5.7109375" style="9" hidden="1" customWidth="1"/>
    <col min="57" max="63" width="4.28515625" style="9" hidden="1" customWidth="1"/>
    <col min="64" max="16384" width="2.85546875" style="9" hidden="1"/>
  </cols>
  <sheetData>
    <row r="1" spans="1:63" x14ac:dyDescent="0.25">
      <c r="A1" s="8"/>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row>
    <row r="2" spans="1:63" x14ac:dyDescent="0.25">
      <c r="A2" s="8"/>
      <c r="B2" s="8"/>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D2" s="168"/>
    </row>
    <row r="3" spans="1:63" x14ac:dyDescent="0.25">
      <c r="A3" s="8"/>
      <c r="B3" s="431" t="str">
        <f>"Common and Rare Birds from "&amp;IF('Intro &amp; Setup'!G17="", "the ", "")&amp;""&amp;'Birding Tally List'!B2&amp;""</f>
        <v xml:space="preserve">Common and Rare Birds from the </v>
      </c>
      <c r="C3" s="432"/>
      <c r="D3" s="432"/>
      <c r="E3" s="432"/>
      <c r="F3" s="432"/>
      <c r="G3" s="432"/>
      <c r="H3" s="432"/>
      <c r="I3" s="432"/>
      <c r="J3" s="432"/>
      <c r="K3" s="432"/>
      <c r="L3" s="432"/>
      <c r="M3" s="432"/>
      <c r="N3" s="432"/>
      <c r="O3" s="432"/>
      <c r="P3" s="432"/>
      <c r="Q3" s="432"/>
      <c r="R3" s="432"/>
      <c r="S3" s="432"/>
      <c r="T3" s="432"/>
      <c r="U3" s="432"/>
      <c r="V3" s="432"/>
      <c r="W3" s="432"/>
      <c r="X3" s="432"/>
      <c r="Y3" s="432"/>
      <c r="Z3" s="432"/>
      <c r="AA3" s="432"/>
      <c r="AB3" s="432"/>
      <c r="AC3" s="432"/>
      <c r="AD3" s="432"/>
      <c r="AE3" s="432"/>
      <c r="AF3" s="432"/>
      <c r="AG3" s="432"/>
      <c r="AH3" s="432"/>
      <c r="AI3" s="432"/>
      <c r="AJ3" s="432"/>
      <c r="AK3" s="432"/>
      <c r="AL3" s="432"/>
      <c r="AM3" s="432"/>
      <c r="AN3" s="432"/>
      <c r="AO3" s="432"/>
      <c r="AP3" s="432"/>
      <c r="AQ3" s="432"/>
      <c r="AR3" s="432"/>
      <c r="AS3" s="432"/>
      <c r="AT3" s="432"/>
      <c r="AU3" s="432"/>
      <c r="AV3" s="432"/>
      <c r="AW3" s="432"/>
      <c r="AX3" s="432"/>
      <c r="AY3" s="433"/>
      <c r="AZ3" s="8"/>
      <c r="BD3" s="166" t="s">
        <v>115</v>
      </c>
    </row>
    <row r="4" spans="1:63" x14ac:dyDescent="0.25">
      <c r="A4" s="8"/>
      <c r="B4" s="434"/>
      <c r="C4" s="435"/>
      <c r="D4" s="435"/>
      <c r="E4" s="435"/>
      <c r="F4" s="435"/>
      <c r="G4" s="435"/>
      <c r="H4" s="435"/>
      <c r="I4" s="435"/>
      <c r="J4" s="435"/>
      <c r="K4" s="435"/>
      <c r="L4" s="435"/>
      <c r="M4" s="435"/>
      <c r="N4" s="435"/>
      <c r="O4" s="435"/>
      <c r="P4" s="435"/>
      <c r="Q4" s="435"/>
      <c r="R4" s="435"/>
      <c r="S4" s="435"/>
      <c r="T4" s="435"/>
      <c r="U4" s="435"/>
      <c r="V4" s="435"/>
      <c r="W4" s="435"/>
      <c r="X4" s="435"/>
      <c r="Y4" s="435"/>
      <c r="Z4" s="435"/>
      <c r="AA4" s="435"/>
      <c r="AB4" s="435"/>
      <c r="AC4" s="435"/>
      <c r="AD4" s="435"/>
      <c r="AE4" s="435"/>
      <c r="AF4" s="435"/>
      <c r="AG4" s="435"/>
      <c r="AH4" s="435"/>
      <c r="AI4" s="435"/>
      <c r="AJ4" s="435"/>
      <c r="AK4" s="435"/>
      <c r="AL4" s="435"/>
      <c r="AM4" s="435"/>
      <c r="AN4" s="435"/>
      <c r="AO4" s="435"/>
      <c r="AP4" s="435"/>
      <c r="AQ4" s="435"/>
      <c r="AR4" s="435"/>
      <c r="AS4" s="435"/>
      <c r="AT4" s="435"/>
      <c r="AU4" s="435"/>
      <c r="AV4" s="435"/>
      <c r="AW4" s="435"/>
      <c r="AX4" s="435"/>
      <c r="AY4" s="436"/>
      <c r="AZ4" s="8"/>
      <c r="BD4" s="167" t="s">
        <v>116</v>
      </c>
    </row>
    <row r="5" spans="1:63" x14ac:dyDescent="0.25">
      <c r="A5" s="8"/>
      <c r="B5" s="434"/>
      <c r="C5" s="435"/>
      <c r="D5" s="435"/>
      <c r="E5" s="435"/>
      <c r="F5" s="435"/>
      <c r="G5" s="435"/>
      <c r="H5" s="435"/>
      <c r="I5" s="435"/>
      <c r="J5" s="435"/>
      <c r="K5" s="435"/>
      <c r="L5" s="435"/>
      <c r="M5" s="435"/>
      <c r="N5" s="435"/>
      <c r="O5" s="435"/>
      <c r="P5" s="435"/>
      <c r="Q5" s="435"/>
      <c r="R5" s="435"/>
      <c r="S5" s="435"/>
      <c r="T5" s="435"/>
      <c r="U5" s="435"/>
      <c r="V5" s="435"/>
      <c r="W5" s="435"/>
      <c r="X5" s="435"/>
      <c r="Y5" s="435"/>
      <c r="Z5" s="435"/>
      <c r="AA5" s="435"/>
      <c r="AB5" s="435"/>
      <c r="AC5" s="435"/>
      <c r="AD5" s="435"/>
      <c r="AE5" s="435"/>
      <c r="AF5" s="435"/>
      <c r="AG5" s="435"/>
      <c r="AH5" s="435"/>
      <c r="AI5" s="435"/>
      <c r="AJ5" s="435"/>
      <c r="AK5" s="435"/>
      <c r="AL5" s="435"/>
      <c r="AM5" s="435"/>
      <c r="AN5" s="435"/>
      <c r="AO5" s="435"/>
      <c r="AP5" s="435"/>
      <c r="AQ5" s="435"/>
      <c r="AR5" s="435"/>
      <c r="AS5" s="435"/>
      <c r="AT5" s="435"/>
      <c r="AU5" s="435"/>
      <c r="AV5" s="435"/>
      <c r="AW5" s="435"/>
      <c r="AX5" s="435"/>
      <c r="AY5" s="436"/>
      <c r="AZ5" s="8"/>
    </row>
    <row r="6" spans="1:63" ht="15" customHeight="1" x14ac:dyDescent="0.25">
      <c r="A6" s="8"/>
      <c r="B6" s="437"/>
      <c r="C6" s="438"/>
      <c r="D6" s="438"/>
      <c r="E6" s="438"/>
      <c r="F6" s="438"/>
      <c r="G6" s="438"/>
      <c r="H6" s="438"/>
      <c r="I6" s="438"/>
      <c r="J6" s="438"/>
      <c r="K6" s="438"/>
      <c r="L6" s="438"/>
      <c r="M6" s="438"/>
      <c r="N6" s="438"/>
      <c r="O6" s="438"/>
      <c r="P6" s="438"/>
      <c r="Q6" s="438"/>
      <c r="R6" s="438"/>
      <c r="S6" s="438"/>
      <c r="T6" s="438"/>
      <c r="U6" s="438"/>
      <c r="V6" s="438"/>
      <c r="W6" s="438"/>
      <c r="X6" s="438"/>
      <c r="Y6" s="438"/>
      <c r="Z6" s="438"/>
      <c r="AA6" s="438"/>
      <c r="AB6" s="438"/>
      <c r="AC6" s="438"/>
      <c r="AD6" s="438"/>
      <c r="AE6" s="438"/>
      <c r="AF6" s="438"/>
      <c r="AG6" s="438"/>
      <c r="AH6" s="438"/>
      <c r="AI6" s="438"/>
      <c r="AJ6" s="438"/>
      <c r="AK6" s="438"/>
      <c r="AL6" s="438"/>
      <c r="AM6" s="438"/>
      <c r="AN6" s="438"/>
      <c r="AO6" s="438"/>
      <c r="AP6" s="438"/>
      <c r="AQ6" s="438"/>
      <c r="AR6" s="438"/>
      <c r="AS6" s="438"/>
      <c r="AT6" s="438"/>
      <c r="AU6" s="438"/>
      <c r="AV6" s="438"/>
      <c r="AW6" s="438"/>
      <c r="AX6" s="438"/>
      <c r="AY6" s="439"/>
      <c r="AZ6" s="8"/>
    </row>
    <row r="7" spans="1:63" ht="15" customHeight="1" x14ac:dyDescent="0.25">
      <c r="A7" s="8"/>
      <c r="B7" s="10"/>
      <c r="C7" s="10"/>
      <c r="D7" s="10"/>
      <c r="E7" s="10"/>
      <c r="F7" s="10"/>
      <c r="G7" s="10"/>
      <c r="H7" s="10"/>
      <c r="I7" s="10"/>
      <c r="J7" s="10"/>
      <c r="K7" s="10"/>
      <c r="L7" s="10"/>
      <c r="M7" s="10"/>
      <c r="N7" s="10"/>
      <c r="O7" s="10"/>
      <c r="P7" s="10"/>
      <c r="Q7" s="10"/>
      <c r="R7" s="10"/>
      <c r="S7" s="10"/>
      <c r="T7" s="10"/>
      <c r="U7" s="10"/>
      <c r="V7" s="10"/>
      <c r="W7" s="10"/>
      <c r="X7" s="10"/>
      <c r="Y7" s="10"/>
      <c r="Z7" s="10"/>
      <c r="AA7" s="10"/>
      <c r="AB7" s="10"/>
      <c r="AC7" s="10"/>
      <c r="AD7" s="10"/>
      <c r="AE7" s="10"/>
      <c r="AF7" s="10"/>
      <c r="AG7" s="10"/>
      <c r="AH7" s="10"/>
      <c r="AI7" s="10"/>
      <c r="AJ7" s="10"/>
      <c r="AK7" s="10"/>
      <c r="AL7" s="10"/>
      <c r="AM7" s="10"/>
      <c r="AN7" s="10"/>
      <c r="AO7" s="10"/>
      <c r="AP7" s="10"/>
      <c r="AQ7" s="10"/>
      <c r="AR7" s="10"/>
      <c r="AS7" s="10"/>
      <c r="AT7" s="10"/>
      <c r="AU7" s="10"/>
      <c r="AV7" s="10"/>
      <c r="AW7" s="10"/>
      <c r="AX7" s="10"/>
      <c r="AY7" s="10"/>
      <c r="AZ7" s="8"/>
    </row>
    <row r="8" spans="1:63" ht="15" customHeight="1" x14ac:dyDescent="0.25">
      <c r="A8" s="8"/>
      <c r="B8" s="10"/>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c r="AZ8" s="8"/>
    </row>
    <row r="9" spans="1:63" ht="15" customHeight="1" x14ac:dyDescent="0.25">
      <c r="A9" s="8"/>
      <c r="B9" s="8"/>
      <c r="C9" s="8"/>
      <c r="D9" s="8"/>
      <c r="E9" s="8"/>
      <c r="F9" s="8"/>
      <c r="G9" s="8"/>
      <c r="H9" s="8"/>
      <c r="I9" s="8"/>
      <c r="J9" s="8"/>
      <c r="K9" s="8"/>
      <c r="L9" s="8"/>
      <c r="M9" s="8"/>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row>
    <row r="10" spans="1:63" ht="15" customHeight="1" x14ac:dyDescent="0.25">
      <c r="A10" s="8"/>
      <c r="B10" s="258" t="s">
        <v>17</v>
      </c>
      <c r="C10" s="259"/>
      <c r="D10" s="259"/>
      <c r="E10" s="259"/>
      <c r="F10" s="259"/>
      <c r="G10" s="259"/>
      <c r="H10" s="259"/>
      <c r="I10" s="259"/>
      <c r="J10" s="259"/>
      <c r="K10" s="259"/>
      <c r="L10" s="259"/>
      <c r="M10" s="259"/>
      <c r="N10" s="259"/>
      <c r="O10" s="259"/>
      <c r="P10" s="259"/>
      <c r="Q10" s="260"/>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row>
    <row r="11" spans="1:63" ht="15" customHeight="1" x14ac:dyDescent="0.25">
      <c r="A11" s="8"/>
      <c r="B11" s="261"/>
      <c r="C11" s="262"/>
      <c r="D11" s="262"/>
      <c r="E11" s="262"/>
      <c r="F11" s="262"/>
      <c r="G11" s="262"/>
      <c r="H11" s="262"/>
      <c r="I11" s="262"/>
      <c r="J11" s="262"/>
      <c r="K11" s="262"/>
      <c r="L11" s="262"/>
      <c r="M11" s="262"/>
      <c r="N11" s="262"/>
      <c r="O11" s="262"/>
      <c r="P11" s="262"/>
      <c r="Q11" s="263"/>
      <c r="R11" s="8"/>
      <c r="S11" s="8"/>
      <c r="T11" s="8"/>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c r="AZ11" s="8"/>
    </row>
    <row r="12" spans="1:63" ht="15" customHeight="1" x14ac:dyDescent="0.25">
      <c r="A12" s="8"/>
      <c r="B12" s="11"/>
      <c r="C12" s="11"/>
      <c r="D12" s="11"/>
      <c r="E12" s="11"/>
      <c r="F12" s="11"/>
      <c r="G12" s="11"/>
      <c r="H12" s="11"/>
      <c r="I12" s="11"/>
      <c r="J12" s="11"/>
      <c r="K12" s="11"/>
      <c r="L12" s="11"/>
      <c r="M12" s="11"/>
      <c r="N12" s="11"/>
      <c r="O12" s="11"/>
      <c r="P12" s="11"/>
      <c r="Q12" s="11"/>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D12" s="13"/>
      <c r="BE12" s="14" t="str">
        <f>S14</f>
        <v/>
      </c>
      <c r="BF12" s="14" t="str">
        <f>W14</f>
        <v/>
      </c>
      <c r="BG12" s="14" t="str">
        <f>AA14</f>
        <v/>
      </c>
      <c r="BH12" s="14" t="str">
        <f>AE14</f>
        <v/>
      </c>
      <c r="BI12" s="14" t="str">
        <f>AI14</f>
        <v/>
      </c>
      <c r="BJ12" s="14" t="str">
        <f>AM14</f>
        <v/>
      </c>
      <c r="BK12" s="14" t="str">
        <f>AQ14</f>
        <v/>
      </c>
    </row>
    <row r="13" spans="1:63" ht="15" customHeight="1" x14ac:dyDescent="0.25">
      <c r="A13" s="8"/>
      <c r="B13" s="8"/>
      <c r="C13" s="8"/>
      <c r="D13" s="8"/>
      <c r="E13" s="8"/>
      <c r="F13" s="8"/>
      <c r="G13" s="8"/>
      <c r="H13" s="8"/>
      <c r="I13" s="8"/>
      <c r="J13" s="8"/>
      <c r="K13" s="8"/>
      <c r="L13" s="8"/>
      <c r="M13" s="8"/>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c r="AT13" s="8"/>
      <c r="AU13" s="8"/>
      <c r="AV13" s="8"/>
      <c r="AW13" s="8"/>
      <c r="AX13" s="8"/>
      <c r="AY13" s="8"/>
      <c r="AZ13" s="8"/>
      <c r="BD13" s="17" t="str">
        <f>F15</f>
        <v/>
      </c>
      <c r="BE13" s="18" t="str">
        <f>S15</f>
        <v/>
      </c>
      <c r="BF13" s="19" t="str">
        <f>W15</f>
        <v/>
      </c>
      <c r="BG13" s="19" t="str">
        <f>AA15</f>
        <v/>
      </c>
      <c r="BH13" s="19" t="str">
        <f>AE15</f>
        <v/>
      </c>
      <c r="BI13" s="19" t="str">
        <f>AI15</f>
        <v/>
      </c>
      <c r="BJ13" s="19" t="str">
        <f>AM15</f>
        <v/>
      </c>
      <c r="BK13" s="20" t="str">
        <f>AQ15</f>
        <v/>
      </c>
    </row>
    <row r="14" spans="1:63" ht="15" customHeight="1" x14ac:dyDescent="0.25">
      <c r="A14" s="8"/>
      <c r="B14" s="459" t="s">
        <v>2</v>
      </c>
      <c r="C14" s="460"/>
      <c r="D14" s="460" t="s">
        <v>3</v>
      </c>
      <c r="E14" s="460"/>
      <c r="F14" s="460" t="s">
        <v>5</v>
      </c>
      <c r="G14" s="460"/>
      <c r="H14" s="460"/>
      <c r="I14" s="460"/>
      <c r="J14" s="460"/>
      <c r="K14" s="460"/>
      <c r="L14" s="460"/>
      <c r="M14" s="460"/>
      <c r="N14" s="460"/>
      <c r="O14" s="460"/>
      <c r="P14" s="461" t="s">
        <v>9</v>
      </c>
      <c r="Q14" s="462"/>
      <c r="R14" s="15"/>
      <c r="S14" s="463" t="str">
        <f>IF('Intro &amp; Setup'!$G$22="", "", 'Intro &amp; Setup'!$G$22)</f>
        <v/>
      </c>
      <c r="T14" s="464"/>
      <c r="U14" s="464"/>
      <c r="V14" s="464"/>
      <c r="W14" s="464" t="str">
        <f>IF('Intro &amp; Setup'!$G$23="", "", 'Intro &amp; Setup'!$G$23)</f>
        <v/>
      </c>
      <c r="X14" s="464"/>
      <c r="Y14" s="464"/>
      <c r="Z14" s="464"/>
      <c r="AA14" s="464" t="str">
        <f>IF('Intro &amp; Setup'!$G$24="", "", 'Intro &amp; Setup'!$G$24)</f>
        <v/>
      </c>
      <c r="AB14" s="464"/>
      <c r="AC14" s="464"/>
      <c r="AD14" s="464"/>
      <c r="AE14" s="464" t="str">
        <f>IF('Intro &amp; Setup'!$G$25="", "", 'Intro &amp; Setup'!$G$25)</f>
        <v/>
      </c>
      <c r="AF14" s="464"/>
      <c r="AG14" s="464"/>
      <c r="AH14" s="464"/>
      <c r="AI14" s="464" t="str">
        <f>IF('Intro &amp; Setup'!$G$26="", "", 'Intro &amp; Setup'!$G$26)</f>
        <v/>
      </c>
      <c r="AJ14" s="464"/>
      <c r="AK14" s="464"/>
      <c r="AL14" s="464"/>
      <c r="AM14" s="464" t="str">
        <f>IF('Intro &amp; Setup'!$G$27="", "", 'Intro &amp; Setup'!$G$27)</f>
        <v/>
      </c>
      <c r="AN14" s="464"/>
      <c r="AO14" s="464"/>
      <c r="AP14" s="464"/>
      <c r="AQ14" s="464" t="str">
        <f>IF('Intro &amp; Setup'!$G$28="", "", 'Intro &amp; Setup'!$G$28)</f>
        <v/>
      </c>
      <c r="AR14" s="464"/>
      <c r="AS14" s="464"/>
      <c r="AT14" s="464"/>
      <c r="AU14" s="460" t="s">
        <v>8</v>
      </c>
      <c r="AV14" s="465"/>
      <c r="AW14" s="16"/>
      <c r="AX14" s="466" t="s">
        <v>9</v>
      </c>
      <c r="AY14" s="462"/>
      <c r="AZ14" s="8"/>
      <c r="BD14" s="17" t="str">
        <f t="shared" ref="BD14:BD22" si="0">F16</f>
        <v/>
      </c>
      <c r="BE14" s="22" t="str">
        <f t="shared" ref="BE14:BE22" si="1">S16</f>
        <v/>
      </c>
      <c r="BF14" s="23" t="str">
        <f t="shared" ref="BF14:BF22" si="2">W16</f>
        <v/>
      </c>
      <c r="BG14" s="23" t="str">
        <f t="shared" ref="BG14:BG22" si="3">AA16</f>
        <v/>
      </c>
      <c r="BH14" s="23" t="str">
        <f t="shared" ref="BH14:BH22" si="4">AE16</f>
        <v/>
      </c>
      <c r="BI14" s="23" t="str">
        <f t="shared" ref="BI14:BI22" si="5">AI16</f>
        <v/>
      </c>
      <c r="BJ14" s="23" t="str">
        <f t="shared" ref="BJ14:BJ22" si="6">AM16</f>
        <v/>
      </c>
      <c r="BK14" s="24" t="str">
        <f t="shared" ref="BK14:BK22" si="7">AQ16</f>
        <v/>
      </c>
    </row>
    <row r="15" spans="1:63" ht="15" customHeight="1" x14ac:dyDescent="0.25">
      <c r="A15" s="8"/>
      <c r="B15" s="228" t="str">
        <f>IFERROR(INDEX(Data!$AA$3:$AA$502, MATCH("C1", Data!$AD$3:$AD$502, 0)), "")</f>
        <v/>
      </c>
      <c r="C15" s="229"/>
      <c r="D15" s="230" t="str">
        <f>IFERROR(INDEX(Data!$AB$3:$AB$502, MATCH("C1", Data!$AD$3:$AD$502, 0)), "")</f>
        <v/>
      </c>
      <c r="E15" s="230"/>
      <c r="F15" s="231" t="str">
        <f>IFERROR(INDEX(Data!$B$3:$B$502, MATCH(D15, Data!$A$3:$A$502, 0)), "")</f>
        <v/>
      </c>
      <c r="G15" s="232"/>
      <c r="H15" s="232" t="e">
        <f>INDEX(Data!$AB$3:$AB$502, MATCH("C1", Data!$AD$3:$AD$502, 0))</f>
        <v>#N/A</v>
      </c>
      <c r="I15" s="232"/>
      <c r="J15" s="232" t="e">
        <f>INDEX(Data!$AB$3:$AB$502, MATCH("C1", Data!$AD$3:$AD$502, 0))</f>
        <v>#N/A</v>
      </c>
      <c r="K15" s="232"/>
      <c r="L15" s="232" t="e">
        <f>INDEX(Data!$AB$3:$AB$502, MATCH("C1", Data!$AD$3:$AD$502, 0))</f>
        <v>#N/A</v>
      </c>
      <c r="M15" s="232"/>
      <c r="N15" s="232" t="e">
        <f>INDEX(Data!$AB$3:$AB$502, MATCH("C1", Data!$AD$3:$AD$502, 0))</f>
        <v>#N/A</v>
      </c>
      <c r="O15" s="233"/>
      <c r="P15" s="234" t="str">
        <f>IFERROR(INDEX(Data!$AJ$3:$AJ$502, MATCH(D15, Data!$A$3:$A$502, 0)), "")</f>
        <v/>
      </c>
      <c r="Q15" s="235"/>
      <c r="R15" s="21"/>
      <c r="S15" s="236" t="str">
        <f>IFERROR(INDEX(Data!$C$3:$C$502, MATCH($D15, Data!$A$3:$A$502, 0)), "")</f>
        <v/>
      </c>
      <c r="T15" s="237"/>
      <c r="U15" s="237"/>
      <c r="V15" s="237"/>
      <c r="W15" s="238" t="str">
        <f>IFERROR(INDEX(Data!$D$3:$D$502, MATCH($D15, Data!$A$3:$A$502, 0)), "")</f>
        <v/>
      </c>
      <c r="X15" s="238"/>
      <c r="Y15" s="238"/>
      <c r="Z15" s="238"/>
      <c r="AA15" s="237" t="str">
        <f>IFERROR(INDEX(Data!$E$3:$E$502, MATCH($D15, Data!$A$3:$A$502, 0)), "")</f>
        <v/>
      </c>
      <c r="AB15" s="237"/>
      <c r="AC15" s="237"/>
      <c r="AD15" s="237"/>
      <c r="AE15" s="238" t="str">
        <f>IFERROR(INDEX(Data!$F$3:$F$502, MATCH($D15, Data!$A$3:$A$502, 0)), "")</f>
        <v/>
      </c>
      <c r="AF15" s="238"/>
      <c r="AG15" s="238"/>
      <c r="AH15" s="238"/>
      <c r="AI15" s="237" t="str">
        <f>IFERROR(INDEX(Data!$G$3:$G$502, MATCH($D15, Data!$A$3:$A$502, 0)), "")</f>
        <v/>
      </c>
      <c r="AJ15" s="237"/>
      <c r="AK15" s="237"/>
      <c r="AL15" s="237"/>
      <c r="AM15" s="238" t="str">
        <f>IFERROR(INDEX(Data!$H$3:$H$502, MATCH($D15, Data!$A$3:$A$502, 0)), "")</f>
        <v/>
      </c>
      <c r="AN15" s="238"/>
      <c r="AO15" s="238"/>
      <c r="AP15" s="238"/>
      <c r="AQ15" s="237" t="str">
        <f>IFERROR(INDEX(Data!$I$3:$I$502, MATCH($D15, Data!$A$3:$A$502, 0)), "")</f>
        <v/>
      </c>
      <c r="AR15" s="237"/>
      <c r="AS15" s="237"/>
      <c r="AT15" s="239"/>
      <c r="AU15" s="234" t="str">
        <f>IFERROR(INDEX(Data!$J$3:$J$502, MATCH($D15, Data!$A$3:$A$502, 0)), "")</f>
        <v/>
      </c>
      <c r="AV15" s="235"/>
      <c r="AW15" s="21"/>
      <c r="AX15" s="240" t="str">
        <f>IFERROR(IF(F15="", "", IF(AU15&gt;=P15, $BD$3, $BD$4)), "")</f>
        <v/>
      </c>
      <c r="AY15" s="241"/>
      <c r="AZ15" s="8"/>
      <c r="BD15" s="17" t="str">
        <f t="shared" si="0"/>
        <v/>
      </c>
      <c r="BE15" s="22" t="str">
        <f t="shared" si="1"/>
        <v/>
      </c>
      <c r="BF15" s="23" t="str">
        <f t="shared" si="2"/>
        <v/>
      </c>
      <c r="BG15" s="23" t="str">
        <f t="shared" si="3"/>
        <v/>
      </c>
      <c r="BH15" s="23" t="str">
        <f t="shared" si="4"/>
        <v/>
      </c>
      <c r="BI15" s="23" t="str">
        <f t="shared" si="5"/>
        <v/>
      </c>
      <c r="BJ15" s="23" t="str">
        <f t="shared" si="6"/>
        <v/>
      </c>
      <c r="BK15" s="24" t="str">
        <f t="shared" si="7"/>
        <v/>
      </c>
    </row>
    <row r="16" spans="1:63" x14ac:dyDescent="0.25">
      <c r="A16" s="8"/>
      <c r="B16" s="242" t="str">
        <f>IFERROR(INDEX(Data!$AA$3:$AA$502, MATCH("C2", Data!$AD$3:$AD$502, 0)), "")</f>
        <v/>
      </c>
      <c r="C16" s="243"/>
      <c r="D16" s="244" t="str">
        <f>IFERROR(INDEX(Data!$AB$3:$AB$502, MATCH("C2", Data!$AD$3:$AD$502, 0)), "")</f>
        <v/>
      </c>
      <c r="E16" s="244"/>
      <c r="F16" s="245" t="str">
        <f>IFERROR(INDEX(Data!$B$3:$B$502, MATCH(D16, Data!$A$3:$A$502, 0)), "")</f>
        <v/>
      </c>
      <c r="G16" s="246"/>
      <c r="H16" s="246" t="e">
        <f>INDEX(Data!$AB$3:$AB$502, MATCH("C1", Data!$AD$3:$AD$502, 0))</f>
        <v>#N/A</v>
      </c>
      <c r="I16" s="246"/>
      <c r="J16" s="246" t="e">
        <f>INDEX(Data!$AB$3:$AB$502, MATCH("C1", Data!$AD$3:$AD$502, 0))</f>
        <v>#N/A</v>
      </c>
      <c r="K16" s="246"/>
      <c r="L16" s="246" t="e">
        <f>INDEX(Data!$AB$3:$AB$502, MATCH("C1", Data!$AD$3:$AD$502, 0))</f>
        <v>#N/A</v>
      </c>
      <c r="M16" s="246"/>
      <c r="N16" s="246" t="e">
        <f>INDEX(Data!$AB$3:$AB$502, MATCH("C1", Data!$AD$3:$AD$502, 0))</f>
        <v>#N/A</v>
      </c>
      <c r="O16" s="247"/>
      <c r="P16" s="248" t="str">
        <f>IFERROR(INDEX(Data!$AJ$3:$AJ$502, MATCH(D16, Data!$A$3:$A$502, 0)), "")</f>
        <v/>
      </c>
      <c r="Q16" s="249"/>
      <c r="R16" s="21"/>
      <c r="S16" s="250" t="str">
        <f>IFERROR(INDEX(Data!$C$3:$C$502, MATCH($D16, Data!$A$3:$A$502, 0)), "")</f>
        <v/>
      </c>
      <c r="T16" s="251"/>
      <c r="U16" s="251"/>
      <c r="V16" s="251"/>
      <c r="W16" s="252" t="str">
        <f>IFERROR(INDEX(Data!$D$3:$D$502, MATCH($D16, Data!$A$3:$A$502, 0)), "")</f>
        <v/>
      </c>
      <c r="X16" s="252"/>
      <c r="Y16" s="252"/>
      <c r="Z16" s="252"/>
      <c r="AA16" s="251" t="str">
        <f>IFERROR(INDEX(Data!$E$3:$E$502, MATCH($D16, Data!$A$3:$A$502, 0)), "")</f>
        <v/>
      </c>
      <c r="AB16" s="251"/>
      <c r="AC16" s="251"/>
      <c r="AD16" s="251"/>
      <c r="AE16" s="252" t="str">
        <f>IFERROR(INDEX(Data!$F$3:$F$502, MATCH($D16, Data!$A$3:$A$502, 0)), "")</f>
        <v/>
      </c>
      <c r="AF16" s="252"/>
      <c r="AG16" s="252"/>
      <c r="AH16" s="252"/>
      <c r="AI16" s="251" t="str">
        <f>IFERROR(INDEX(Data!$G$3:$G$502, MATCH($D16, Data!$A$3:$A$502, 0)), "")</f>
        <v/>
      </c>
      <c r="AJ16" s="251"/>
      <c r="AK16" s="251"/>
      <c r="AL16" s="251"/>
      <c r="AM16" s="252" t="str">
        <f>IFERROR(INDEX(Data!$H$3:$H$502, MATCH($D16, Data!$A$3:$A$502, 0)), "")</f>
        <v/>
      </c>
      <c r="AN16" s="252"/>
      <c r="AO16" s="252"/>
      <c r="AP16" s="252"/>
      <c r="AQ16" s="251" t="str">
        <f>IFERROR(INDEX(Data!$I$3:$I$502, MATCH($D16, Data!$A$3:$A$502, 0)), "")</f>
        <v/>
      </c>
      <c r="AR16" s="251"/>
      <c r="AS16" s="251"/>
      <c r="AT16" s="253"/>
      <c r="AU16" s="248" t="str">
        <f>IFERROR(INDEX(Data!$J$3:$J$502, MATCH($D16, Data!$A$3:$A$502, 0)), "")</f>
        <v/>
      </c>
      <c r="AV16" s="249"/>
      <c r="AW16" s="21"/>
      <c r="AX16" s="254" t="str">
        <f t="shared" ref="AX16:AX24" si="8">IFERROR(IF(F16="", "", IF(AU16&gt;=P16, $BD$3, $BD$4)), "")</f>
        <v/>
      </c>
      <c r="AY16" s="255"/>
      <c r="AZ16" s="8"/>
      <c r="BD16" s="17" t="str">
        <f t="shared" si="0"/>
        <v/>
      </c>
      <c r="BE16" s="22" t="str">
        <f t="shared" si="1"/>
        <v/>
      </c>
      <c r="BF16" s="23" t="str">
        <f t="shared" si="2"/>
        <v/>
      </c>
      <c r="BG16" s="23" t="str">
        <f t="shared" si="3"/>
        <v/>
      </c>
      <c r="BH16" s="23" t="str">
        <f t="shared" si="4"/>
        <v/>
      </c>
      <c r="BI16" s="23" t="str">
        <f t="shared" si="5"/>
        <v/>
      </c>
      <c r="BJ16" s="23" t="str">
        <f t="shared" si="6"/>
        <v/>
      </c>
      <c r="BK16" s="24" t="str">
        <f t="shared" si="7"/>
        <v/>
      </c>
    </row>
    <row r="17" spans="1:63" x14ac:dyDescent="0.25">
      <c r="A17" s="8"/>
      <c r="B17" s="242" t="str">
        <f>IFERROR(INDEX(Data!$AA$3:$AA$502, MATCH("C3", Data!$AD$3:$AD$502, 0)), "")</f>
        <v/>
      </c>
      <c r="C17" s="243"/>
      <c r="D17" s="244" t="str">
        <f>IFERROR(INDEX(Data!$AB$3:$AB$502, MATCH("C3", Data!$AD$3:$AD$502, 0)), "")</f>
        <v/>
      </c>
      <c r="E17" s="244"/>
      <c r="F17" s="245" t="str">
        <f>IFERROR(INDEX(Data!$B$3:$B$502, MATCH(D17, Data!$A$3:$A$502, 0)), "")</f>
        <v/>
      </c>
      <c r="G17" s="246"/>
      <c r="H17" s="246" t="e">
        <f>INDEX(Data!$AB$3:$AB$502, MATCH("C1", Data!$AD$3:$AD$502, 0))</f>
        <v>#N/A</v>
      </c>
      <c r="I17" s="246"/>
      <c r="J17" s="246" t="e">
        <f>INDEX(Data!$AB$3:$AB$502, MATCH("C1", Data!$AD$3:$AD$502, 0))</f>
        <v>#N/A</v>
      </c>
      <c r="K17" s="246"/>
      <c r="L17" s="246" t="e">
        <f>INDEX(Data!$AB$3:$AB$502, MATCH("C1", Data!$AD$3:$AD$502, 0))</f>
        <v>#N/A</v>
      </c>
      <c r="M17" s="246"/>
      <c r="N17" s="246" t="e">
        <f>INDEX(Data!$AB$3:$AB$502, MATCH("C1", Data!$AD$3:$AD$502, 0))</f>
        <v>#N/A</v>
      </c>
      <c r="O17" s="247"/>
      <c r="P17" s="248" t="str">
        <f>IFERROR(INDEX(Data!$AJ$3:$AJ$502, MATCH(D17, Data!$A$3:$A$502, 0)), "")</f>
        <v/>
      </c>
      <c r="Q17" s="249"/>
      <c r="R17" s="21"/>
      <c r="S17" s="250" t="str">
        <f>IFERROR(INDEX(Data!$C$3:$C$502, MATCH($D17, Data!$A$3:$A$502, 0)), "")</f>
        <v/>
      </c>
      <c r="T17" s="251"/>
      <c r="U17" s="251"/>
      <c r="V17" s="251"/>
      <c r="W17" s="252" t="str">
        <f>IFERROR(INDEX(Data!$D$3:$D$502, MATCH($D17, Data!$A$3:$A$502, 0)), "")</f>
        <v/>
      </c>
      <c r="X17" s="252"/>
      <c r="Y17" s="252"/>
      <c r="Z17" s="252"/>
      <c r="AA17" s="251" t="str">
        <f>IFERROR(INDEX(Data!$E$3:$E$502, MATCH($D17, Data!$A$3:$A$502, 0)), "")</f>
        <v/>
      </c>
      <c r="AB17" s="251"/>
      <c r="AC17" s="251"/>
      <c r="AD17" s="251"/>
      <c r="AE17" s="252" t="str">
        <f>IFERROR(INDEX(Data!$F$3:$F$502, MATCH($D17, Data!$A$3:$A$502, 0)), "")</f>
        <v/>
      </c>
      <c r="AF17" s="252"/>
      <c r="AG17" s="252"/>
      <c r="AH17" s="252"/>
      <c r="AI17" s="251" t="str">
        <f>IFERROR(INDEX(Data!$G$3:$G$502, MATCH($D17, Data!$A$3:$A$502, 0)), "")</f>
        <v/>
      </c>
      <c r="AJ17" s="251"/>
      <c r="AK17" s="251"/>
      <c r="AL17" s="251"/>
      <c r="AM17" s="252" t="str">
        <f>IFERROR(INDEX(Data!$H$3:$H$502, MATCH($D17, Data!$A$3:$A$502, 0)), "")</f>
        <v/>
      </c>
      <c r="AN17" s="252"/>
      <c r="AO17" s="252"/>
      <c r="AP17" s="252"/>
      <c r="AQ17" s="251" t="str">
        <f>IFERROR(INDEX(Data!$I$3:$I$502, MATCH($D17, Data!$A$3:$A$502, 0)), "")</f>
        <v/>
      </c>
      <c r="AR17" s="251"/>
      <c r="AS17" s="251"/>
      <c r="AT17" s="253"/>
      <c r="AU17" s="248" t="str">
        <f>IFERROR(INDEX(Data!$J$3:$J$502, MATCH($D17, Data!$A$3:$A$502, 0)), "")</f>
        <v/>
      </c>
      <c r="AV17" s="249"/>
      <c r="AW17" s="21"/>
      <c r="AX17" s="254" t="str">
        <f t="shared" si="8"/>
        <v/>
      </c>
      <c r="AY17" s="255"/>
      <c r="AZ17" s="8"/>
      <c r="BD17" s="17" t="str">
        <f t="shared" si="0"/>
        <v/>
      </c>
      <c r="BE17" s="22" t="str">
        <f t="shared" si="1"/>
        <v/>
      </c>
      <c r="BF17" s="23" t="str">
        <f t="shared" si="2"/>
        <v/>
      </c>
      <c r="BG17" s="23" t="str">
        <f t="shared" si="3"/>
        <v/>
      </c>
      <c r="BH17" s="23" t="str">
        <f t="shared" si="4"/>
        <v/>
      </c>
      <c r="BI17" s="23" t="str">
        <f t="shared" si="5"/>
        <v/>
      </c>
      <c r="BJ17" s="23" t="str">
        <f t="shared" si="6"/>
        <v/>
      </c>
      <c r="BK17" s="24" t="str">
        <f t="shared" si="7"/>
        <v/>
      </c>
    </row>
    <row r="18" spans="1:63" x14ac:dyDescent="0.25">
      <c r="A18" s="8"/>
      <c r="B18" s="242" t="str">
        <f>IFERROR(INDEX(Data!$AA$3:$AA$502, MATCH("C4", Data!$AD$3:$AD$502, 0)), "")</f>
        <v/>
      </c>
      <c r="C18" s="243"/>
      <c r="D18" s="244" t="str">
        <f>IFERROR(INDEX(Data!$AB$3:$AB$502, MATCH("C4", Data!$AD$3:$AD$502, 0)), "")</f>
        <v/>
      </c>
      <c r="E18" s="244"/>
      <c r="F18" s="245" t="str">
        <f>IFERROR(INDEX(Data!$B$3:$B$502, MATCH(D18, Data!$A$3:$A$502, 0)), "")</f>
        <v/>
      </c>
      <c r="G18" s="246"/>
      <c r="H18" s="246" t="e">
        <f>INDEX(Data!$AB$3:$AB$502, MATCH("C1", Data!$AD$3:$AD$502, 0))</f>
        <v>#N/A</v>
      </c>
      <c r="I18" s="246"/>
      <c r="J18" s="246" t="e">
        <f>INDEX(Data!$AB$3:$AB$502, MATCH("C1", Data!$AD$3:$AD$502, 0))</f>
        <v>#N/A</v>
      </c>
      <c r="K18" s="246"/>
      <c r="L18" s="246" t="e">
        <f>INDEX(Data!$AB$3:$AB$502, MATCH("C1", Data!$AD$3:$AD$502, 0))</f>
        <v>#N/A</v>
      </c>
      <c r="M18" s="246"/>
      <c r="N18" s="246" t="e">
        <f>INDEX(Data!$AB$3:$AB$502, MATCH("C1", Data!$AD$3:$AD$502, 0))</f>
        <v>#N/A</v>
      </c>
      <c r="O18" s="247"/>
      <c r="P18" s="248" t="str">
        <f>IFERROR(INDEX(Data!$AJ$3:$AJ$502, MATCH(D18, Data!$A$3:$A$502, 0)), "")</f>
        <v/>
      </c>
      <c r="Q18" s="249"/>
      <c r="R18" s="21"/>
      <c r="S18" s="250" t="str">
        <f>IFERROR(INDEX(Data!$C$3:$C$502, MATCH($D18, Data!$A$3:$A$502, 0)), "")</f>
        <v/>
      </c>
      <c r="T18" s="251"/>
      <c r="U18" s="251"/>
      <c r="V18" s="251"/>
      <c r="W18" s="252" t="str">
        <f>IFERROR(INDEX(Data!$D$3:$D$502, MATCH($D18, Data!$A$3:$A$502, 0)), "")</f>
        <v/>
      </c>
      <c r="X18" s="252"/>
      <c r="Y18" s="252"/>
      <c r="Z18" s="252"/>
      <c r="AA18" s="251" t="str">
        <f>IFERROR(INDEX(Data!$E$3:$E$502, MATCH($D18, Data!$A$3:$A$502, 0)), "")</f>
        <v/>
      </c>
      <c r="AB18" s="251"/>
      <c r="AC18" s="251"/>
      <c r="AD18" s="251"/>
      <c r="AE18" s="252" t="str">
        <f>IFERROR(INDEX(Data!$F$3:$F$502, MATCH($D18, Data!$A$3:$A$502, 0)), "")</f>
        <v/>
      </c>
      <c r="AF18" s="252"/>
      <c r="AG18" s="252"/>
      <c r="AH18" s="252"/>
      <c r="AI18" s="251" t="str">
        <f>IFERROR(INDEX(Data!$G$3:$G$502, MATCH($D18, Data!$A$3:$A$502, 0)), "")</f>
        <v/>
      </c>
      <c r="AJ18" s="251"/>
      <c r="AK18" s="251"/>
      <c r="AL18" s="251"/>
      <c r="AM18" s="252" t="str">
        <f>IFERROR(INDEX(Data!$H$3:$H$502, MATCH($D18, Data!$A$3:$A$502, 0)), "")</f>
        <v/>
      </c>
      <c r="AN18" s="252"/>
      <c r="AO18" s="252"/>
      <c r="AP18" s="252"/>
      <c r="AQ18" s="251" t="str">
        <f>IFERROR(INDEX(Data!$I$3:$I$502, MATCH($D18, Data!$A$3:$A$502, 0)), "")</f>
        <v/>
      </c>
      <c r="AR18" s="251"/>
      <c r="AS18" s="251"/>
      <c r="AT18" s="253"/>
      <c r="AU18" s="248" t="str">
        <f>IFERROR(INDEX(Data!$J$3:$J$502, MATCH($D18, Data!$A$3:$A$502, 0)), "")</f>
        <v/>
      </c>
      <c r="AV18" s="249"/>
      <c r="AW18" s="21"/>
      <c r="AX18" s="254" t="str">
        <f t="shared" si="8"/>
        <v/>
      </c>
      <c r="AY18" s="255"/>
      <c r="AZ18" s="8"/>
      <c r="BD18" s="17" t="str">
        <f t="shared" si="0"/>
        <v/>
      </c>
      <c r="BE18" s="22" t="str">
        <f t="shared" si="1"/>
        <v/>
      </c>
      <c r="BF18" s="23" t="str">
        <f t="shared" si="2"/>
        <v/>
      </c>
      <c r="BG18" s="23" t="str">
        <f t="shared" si="3"/>
        <v/>
      </c>
      <c r="BH18" s="23" t="str">
        <f t="shared" si="4"/>
        <v/>
      </c>
      <c r="BI18" s="23" t="str">
        <f t="shared" si="5"/>
        <v/>
      </c>
      <c r="BJ18" s="23" t="str">
        <f t="shared" si="6"/>
        <v/>
      </c>
      <c r="BK18" s="24" t="str">
        <f t="shared" si="7"/>
        <v/>
      </c>
    </row>
    <row r="19" spans="1:63" x14ac:dyDescent="0.25">
      <c r="A19" s="8"/>
      <c r="B19" s="242" t="str">
        <f>IFERROR(INDEX(Data!$AA$3:$AA$502, MATCH("C5", Data!$AD$3:$AD$502, 0)), "")</f>
        <v/>
      </c>
      <c r="C19" s="243"/>
      <c r="D19" s="244" t="str">
        <f>IFERROR(INDEX(Data!$AB$3:$AB$502, MATCH("C5", Data!$AD$3:$AD$502, 0)), "")</f>
        <v/>
      </c>
      <c r="E19" s="244"/>
      <c r="F19" s="245" t="str">
        <f>IFERROR(INDEX(Data!$B$3:$B$502, MATCH(D19, Data!$A$3:$A$502, 0)), "")</f>
        <v/>
      </c>
      <c r="G19" s="246"/>
      <c r="H19" s="246" t="e">
        <f>INDEX(Data!$AB$3:$AB$502, MATCH("C1", Data!$AD$3:$AD$502, 0))</f>
        <v>#N/A</v>
      </c>
      <c r="I19" s="246"/>
      <c r="J19" s="246" t="e">
        <f>INDEX(Data!$AB$3:$AB$502, MATCH("C1", Data!$AD$3:$AD$502, 0))</f>
        <v>#N/A</v>
      </c>
      <c r="K19" s="246"/>
      <c r="L19" s="246" t="e">
        <f>INDEX(Data!$AB$3:$AB$502, MATCH("C1", Data!$AD$3:$AD$502, 0))</f>
        <v>#N/A</v>
      </c>
      <c r="M19" s="246"/>
      <c r="N19" s="246" t="e">
        <f>INDEX(Data!$AB$3:$AB$502, MATCH("C1", Data!$AD$3:$AD$502, 0))</f>
        <v>#N/A</v>
      </c>
      <c r="O19" s="247"/>
      <c r="P19" s="248" t="str">
        <f>IFERROR(INDEX(Data!$AJ$3:$AJ$502, MATCH(D19, Data!$A$3:$A$502, 0)), "")</f>
        <v/>
      </c>
      <c r="Q19" s="249"/>
      <c r="R19" s="21"/>
      <c r="S19" s="250" t="str">
        <f>IFERROR(INDEX(Data!$C$3:$C$502, MATCH($D19, Data!$A$3:$A$502, 0)), "")</f>
        <v/>
      </c>
      <c r="T19" s="251"/>
      <c r="U19" s="251"/>
      <c r="V19" s="251"/>
      <c r="W19" s="252" t="str">
        <f>IFERROR(INDEX(Data!$D$3:$D$502, MATCH($D19, Data!$A$3:$A$502, 0)), "")</f>
        <v/>
      </c>
      <c r="X19" s="252"/>
      <c r="Y19" s="252"/>
      <c r="Z19" s="252"/>
      <c r="AA19" s="251" t="str">
        <f>IFERROR(INDEX(Data!$E$3:$E$502, MATCH($D19, Data!$A$3:$A$502, 0)), "")</f>
        <v/>
      </c>
      <c r="AB19" s="251"/>
      <c r="AC19" s="251"/>
      <c r="AD19" s="251"/>
      <c r="AE19" s="252" t="str">
        <f>IFERROR(INDEX(Data!$F$3:$F$502, MATCH($D19, Data!$A$3:$A$502, 0)), "")</f>
        <v/>
      </c>
      <c r="AF19" s="252"/>
      <c r="AG19" s="252"/>
      <c r="AH19" s="252"/>
      <c r="AI19" s="251" t="str">
        <f>IFERROR(INDEX(Data!$G$3:$G$502, MATCH($D19, Data!$A$3:$A$502, 0)), "")</f>
        <v/>
      </c>
      <c r="AJ19" s="251"/>
      <c r="AK19" s="251"/>
      <c r="AL19" s="251"/>
      <c r="AM19" s="252" t="str">
        <f>IFERROR(INDEX(Data!$H$3:$H$502, MATCH($D19, Data!$A$3:$A$502, 0)), "")</f>
        <v/>
      </c>
      <c r="AN19" s="252"/>
      <c r="AO19" s="252"/>
      <c r="AP19" s="252"/>
      <c r="AQ19" s="251" t="str">
        <f>IFERROR(INDEX(Data!$I$3:$I$502, MATCH($D19, Data!$A$3:$A$502, 0)), "")</f>
        <v/>
      </c>
      <c r="AR19" s="251"/>
      <c r="AS19" s="251"/>
      <c r="AT19" s="253"/>
      <c r="AU19" s="248" t="str">
        <f>IFERROR(INDEX(Data!$J$3:$J$502, MATCH($D19, Data!$A$3:$A$502, 0)), "")</f>
        <v/>
      </c>
      <c r="AV19" s="249"/>
      <c r="AW19" s="21"/>
      <c r="AX19" s="254" t="str">
        <f t="shared" si="8"/>
        <v/>
      </c>
      <c r="AY19" s="255"/>
      <c r="AZ19" s="8"/>
      <c r="BD19" s="17" t="str">
        <f t="shared" si="0"/>
        <v/>
      </c>
      <c r="BE19" s="22" t="str">
        <f t="shared" si="1"/>
        <v/>
      </c>
      <c r="BF19" s="23" t="str">
        <f t="shared" si="2"/>
        <v/>
      </c>
      <c r="BG19" s="23" t="str">
        <f t="shared" si="3"/>
        <v/>
      </c>
      <c r="BH19" s="23" t="str">
        <f t="shared" si="4"/>
        <v/>
      </c>
      <c r="BI19" s="23" t="str">
        <f t="shared" si="5"/>
        <v/>
      </c>
      <c r="BJ19" s="23" t="str">
        <f t="shared" si="6"/>
        <v/>
      </c>
      <c r="BK19" s="24" t="str">
        <f t="shared" si="7"/>
        <v/>
      </c>
    </row>
    <row r="20" spans="1:63" x14ac:dyDescent="0.25">
      <c r="A20" s="8"/>
      <c r="B20" s="242" t="str">
        <f>IFERROR(INDEX(Data!$AA$3:$AA$502, MATCH("C6", Data!$AD$3:$AD$502, 0)), "")</f>
        <v/>
      </c>
      <c r="C20" s="243"/>
      <c r="D20" s="244" t="str">
        <f>IFERROR(INDEX(Data!$AB$3:$AB$502, MATCH("C6", Data!$AD$3:$AD$502, 0)), "")</f>
        <v/>
      </c>
      <c r="E20" s="244"/>
      <c r="F20" s="245" t="str">
        <f>IFERROR(INDEX(Data!$B$3:$B$502, MATCH(D20, Data!$A$3:$A$502, 0)), "")</f>
        <v/>
      </c>
      <c r="G20" s="246"/>
      <c r="H20" s="246" t="e">
        <f>INDEX(Data!$AB$3:$AB$502, MATCH("C1", Data!$AD$3:$AD$502, 0))</f>
        <v>#N/A</v>
      </c>
      <c r="I20" s="246"/>
      <c r="J20" s="246" t="e">
        <f>INDEX(Data!$AB$3:$AB$502, MATCH("C1", Data!$AD$3:$AD$502, 0))</f>
        <v>#N/A</v>
      </c>
      <c r="K20" s="246"/>
      <c r="L20" s="246" t="e">
        <f>INDEX(Data!$AB$3:$AB$502, MATCH("C1", Data!$AD$3:$AD$502, 0))</f>
        <v>#N/A</v>
      </c>
      <c r="M20" s="246"/>
      <c r="N20" s="246" t="e">
        <f>INDEX(Data!$AB$3:$AB$502, MATCH("C1", Data!$AD$3:$AD$502, 0))</f>
        <v>#N/A</v>
      </c>
      <c r="O20" s="247"/>
      <c r="P20" s="248" t="str">
        <f>IFERROR(INDEX(Data!$AJ$3:$AJ$502, MATCH(D20, Data!$A$3:$A$502, 0)), "")</f>
        <v/>
      </c>
      <c r="Q20" s="249"/>
      <c r="R20" s="21"/>
      <c r="S20" s="250" t="str">
        <f>IFERROR(INDEX(Data!$C$3:$C$502, MATCH($D20, Data!$A$3:$A$502, 0)), "")</f>
        <v/>
      </c>
      <c r="T20" s="251"/>
      <c r="U20" s="251"/>
      <c r="V20" s="251"/>
      <c r="W20" s="252" t="str">
        <f>IFERROR(INDEX(Data!$D$3:$D$502, MATCH($D20, Data!$A$3:$A$502, 0)), "")</f>
        <v/>
      </c>
      <c r="X20" s="252"/>
      <c r="Y20" s="252"/>
      <c r="Z20" s="252"/>
      <c r="AA20" s="251" t="str">
        <f>IFERROR(INDEX(Data!$E$3:$E$502, MATCH($D20, Data!$A$3:$A$502, 0)), "")</f>
        <v/>
      </c>
      <c r="AB20" s="251"/>
      <c r="AC20" s="251"/>
      <c r="AD20" s="251"/>
      <c r="AE20" s="252" t="str">
        <f>IFERROR(INDEX(Data!$F$3:$F$502, MATCH($D20, Data!$A$3:$A$502, 0)), "")</f>
        <v/>
      </c>
      <c r="AF20" s="252"/>
      <c r="AG20" s="252"/>
      <c r="AH20" s="252"/>
      <c r="AI20" s="251" t="str">
        <f>IFERROR(INDEX(Data!$G$3:$G$502, MATCH($D20, Data!$A$3:$A$502, 0)), "")</f>
        <v/>
      </c>
      <c r="AJ20" s="251"/>
      <c r="AK20" s="251"/>
      <c r="AL20" s="251"/>
      <c r="AM20" s="252" t="str">
        <f>IFERROR(INDEX(Data!$H$3:$H$502, MATCH($D20, Data!$A$3:$A$502, 0)), "")</f>
        <v/>
      </c>
      <c r="AN20" s="252"/>
      <c r="AO20" s="252"/>
      <c r="AP20" s="252"/>
      <c r="AQ20" s="251" t="str">
        <f>IFERROR(INDEX(Data!$I$3:$I$502, MATCH($D20, Data!$A$3:$A$502, 0)), "")</f>
        <v/>
      </c>
      <c r="AR20" s="251"/>
      <c r="AS20" s="251"/>
      <c r="AT20" s="253"/>
      <c r="AU20" s="248" t="str">
        <f>IFERROR(INDEX(Data!$J$3:$J$502, MATCH($D20, Data!$A$3:$A$502, 0)), "")</f>
        <v/>
      </c>
      <c r="AV20" s="249"/>
      <c r="AW20" s="21"/>
      <c r="AX20" s="254" t="str">
        <f t="shared" si="8"/>
        <v/>
      </c>
      <c r="AY20" s="255"/>
      <c r="AZ20" s="8"/>
      <c r="BD20" s="17" t="str">
        <f t="shared" si="0"/>
        <v/>
      </c>
      <c r="BE20" s="22" t="str">
        <f t="shared" si="1"/>
        <v/>
      </c>
      <c r="BF20" s="23" t="str">
        <f t="shared" si="2"/>
        <v/>
      </c>
      <c r="BG20" s="23" t="str">
        <f t="shared" si="3"/>
        <v/>
      </c>
      <c r="BH20" s="23" t="str">
        <f t="shared" si="4"/>
        <v/>
      </c>
      <c r="BI20" s="23" t="str">
        <f t="shared" si="5"/>
        <v/>
      </c>
      <c r="BJ20" s="23" t="str">
        <f t="shared" si="6"/>
        <v/>
      </c>
      <c r="BK20" s="24" t="str">
        <f t="shared" si="7"/>
        <v/>
      </c>
    </row>
    <row r="21" spans="1:63" x14ac:dyDescent="0.25">
      <c r="A21" s="8"/>
      <c r="B21" s="242" t="str">
        <f>IFERROR(INDEX(Data!$AA$3:$AA$502, MATCH("C7", Data!$AD$3:$AD$502, 0)), "")</f>
        <v/>
      </c>
      <c r="C21" s="243"/>
      <c r="D21" s="244" t="str">
        <f>IFERROR(INDEX(Data!$AB$3:$AB$502, MATCH("C7", Data!$AD$3:$AD$502, 0)), "")</f>
        <v/>
      </c>
      <c r="E21" s="244"/>
      <c r="F21" s="245" t="str">
        <f>IFERROR(INDEX(Data!$B$3:$B$502, MATCH(D21, Data!$A$3:$A$502, 0)), "")</f>
        <v/>
      </c>
      <c r="G21" s="246"/>
      <c r="H21" s="246" t="e">
        <f>INDEX(Data!$AB$3:$AB$502, MATCH("C1", Data!$AD$3:$AD$502, 0))</f>
        <v>#N/A</v>
      </c>
      <c r="I21" s="246"/>
      <c r="J21" s="246" t="e">
        <f>INDEX(Data!$AB$3:$AB$502, MATCH("C1", Data!$AD$3:$AD$502, 0))</f>
        <v>#N/A</v>
      </c>
      <c r="K21" s="246"/>
      <c r="L21" s="246" t="e">
        <f>INDEX(Data!$AB$3:$AB$502, MATCH("C1", Data!$AD$3:$AD$502, 0))</f>
        <v>#N/A</v>
      </c>
      <c r="M21" s="246"/>
      <c r="N21" s="246" t="e">
        <f>INDEX(Data!$AB$3:$AB$502, MATCH("C1", Data!$AD$3:$AD$502, 0))</f>
        <v>#N/A</v>
      </c>
      <c r="O21" s="247"/>
      <c r="P21" s="248" t="str">
        <f>IFERROR(INDEX(Data!$AJ$3:$AJ$502, MATCH(D21, Data!$A$3:$A$502, 0)), "")</f>
        <v/>
      </c>
      <c r="Q21" s="249"/>
      <c r="R21" s="21"/>
      <c r="S21" s="250" t="str">
        <f>IFERROR(INDEX(Data!$C$3:$C$502, MATCH($D21, Data!$A$3:$A$502, 0)), "")</f>
        <v/>
      </c>
      <c r="T21" s="251"/>
      <c r="U21" s="251"/>
      <c r="V21" s="251"/>
      <c r="W21" s="252" t="str">
        <f>IFERROR(INDEX(Data!$D$3:$D$502, MATCH($D21, Data!$A$3:$A$502, 0)), "")</f>
        <v/>
      </c>
      <c r="X21" s="252"/>
      <c r="Y21" s="252"/>
      <c r="Z21" s="252"/>
      <c r="AA21" s="251" t="str">
        <f>IFERROR(INDEX(Data!$E$3:$E$502, MATCH($D21, Data!$A$3:$A$502, 0)), "")</f>
        <v/>
      </c>
      <c r="AB21" s="251"/>
      <c r="AC21" s="251"/>
      <c r="AD21" s="251"/>
      <c r="AE21" s="252" t="str">
        <f>IFERROR(INDEX(Data!$F$3:$F$502, MATCH($D21, Data!$A$3:$A$502, 0)), "")</f>
        <v/>
      </c>
      <c r="AF21" s="252"/>
      <c r="AG21" s="252"/>
      <c r="AH21" s="252"/>
      <c r="AI21" s="251" t="str">
        <f>IFERROR(INDEX(Data!$G$3:$G$502, MATCH($D21, Data!$A$3:$A$502, 0)), "")</f>
        <v/>
      </c>
      <c r="AJ21" s="251"/>
      <c r="AK21" s="251"/>
      <c r="AL21" s="251"/>
      <c r="AM21" s="252" t="str">
        <f>IFERROR(INDEX(Data!$H$3:$H$502, MATCH($D21, Data!$A$3:$A$502, 0)), "")</f>
        <v/>
      </c>
      <c r="AN21" s="252"/>
      <c r="AO21" s="252"/>
      <c r="AP21" s="252"/>
      <c r="AQ21" s="251" t="str">
        <f>IFERROR(INDEX(Data!$I$3:$I$502, MATCH($D21, Data!$A$3:$A$502, 0)), "")</f>
        <v/>
      </c>
      <c r="AR21" s="251"/>
      <c r="AS21" s="251"/>
      <c r="AT21" s="253"/>
      <c r="AU21" s="248" t="str">
        <f>IFERROR(INDEX(Data!$J$3:$J$502, MATCH($D21, Data!$A$3:$A$502, 0)), "")</f>
        <v/>
      </c>
      <c r="AV21" s="249"/>
      <c r="AW21" s="21"/>
      <c r="AX21" s="254" t="str">
        <f t="shared" si="8"/>
        <v/>
      </c>
      <c r="AY21" s="255"/>
      <c r="AZ21" s="8"/>
      <c r="BD21" s="17" t="str">
        <f t="shared" si="0"/>
        <v/>
      </c>
      <c r="BE21" s="22" t="str">
        <f t="shared" si="1"/>
        <v/>
      </c>
      <c r="BF21" s="23" t="str">
        <f t="shared" si="2"/>
        <v/>
      </c>
      <c r="BG21" s="23" t="str">
        <f t="shared" si="3"/>
        <v/>
      </c>
      <c r="BH21" s="23" t="str">
        <f t="shared" si="4"/>
        <v/>
      </c>
      <c r="BI21" s="23" t="str">
        <f t="shared" si="5"/>
        <v/>
      </c>
      <c r="BJ21" s="23" t="str">
        <f t="shared" si="6"/>
        <v/>
      </c>
      <c r="BK21" s="24" t="str">
        <f t="shared" si="7"/>
        <v/>
      </c>
    </row>
    <row r="22" spans="1:63" x14ac:dyDescent="0.25">
      <c r="A22" s="8"/>
      <c r="B22" s="242" t="str">
        <f>IFERROR(INDEX(Data!$AA$3:$AA$502, MATCH("C8", Data!$AD$3:$AD$502, 0)), "")</f>
        <v/>
      </c>
      <c r="C22" s="243"/>
      <c r="D22" s="244" t="str">
        <f>IFERROR(INDEX(Data!$AB$3:$AB$502, MATCH("C8", Data!$AD$3:$AD$502, 0)), "")</f>
        <v/>
      </c>
      <c r="E22" s="244"/>
      <c r="F22" s="245" t="str">
        <f>IFERROR(INDEX(Data!$B$3:$B$502, MATCH(D22, Data!$A$3:$A$502, 0)), "")</f>
        <v/>
      </c>
      <c r="G22" s="246"/>
      <c r="H22" s="246" t="e">
        <f>INDEX(Data!$AB$3:$AB$502, MATCH("C1", Data!$AD$3:$AD$502, 0))</f>
        <v>#N/A</v>
      </c>
      <c r="I22" s="246"/>
      <c r="J22" s="246" t="e">
        <f>INDEX(Data!$AB$3:$AB$502, MATCH("C1", Data!$AD$3:$AD$502, 0))</f>
        <v>#N/A</v>
      </c>
      <c r="K22" s="246"/>
      <c r="L22" s="246" t="e">
        <f>INDEX(Data!$AB$3:$AB$502, MATCH("C1", Data!$AD$3:$AD$502, 0))</f>
        <v>#N/A</v>
      </c>
      <c r="M22" s="246"/>
      <c r="N22" s="246" t="e">
        <f>INDEX(Data!$AB$3:$AB$502, MATCH("C1", Data!$AD$3:$AD$502, 0))</f>
        <v>#N/A</v>
      </c>
      <c r="O22" s="247"/>
      <c r="P22" s="248" t="str">
        <f>IFERROR(INDEX(Data!$AJ$3:$AJ$502, MATCH(D22, Data!$A$3:$A$502, 0)), "")</f>
        <v/>
      </c>
      <c r="Q22" s="249"/>
      <c r="R22" s="21"/>
      <c r="S22" s="250" t="str">
        <f>IFERROR(INDEX(Data!$C$3:$C$502, MATCH($D22, Data!$A$3:$A$502, 0)), "")</f>
        <v/>
      </c>
      <c r="T22" s="251"/>
      <c r="U22" s="251"/>
      <c r="V22" s="251"/>
      <c r="W22" s="252" t="str">
        <f>IFERROR(INDEX(Data!$D$3:$D$502, MATCH($D22, Data!$A$3:$A$502, 0)), "")</f>
        <v/>
      </c>
      <c r="X22" s="252"/>
      <c r="Y22" s="252"/>
      <c r="Z22" s="252"/>
      <c r="AA22" s="251" t="str">
        <f>IFERROR(INDEX(Data!$E$3:$E$502, MATCH($D22, Data!$A$3:$A$502, 0)), "")</f>
        <v/>
      </c>
      <c r="AB22" s="251"/>
      <c r="AC22" s="251"/>
      <c r="AD22" s="251"/>
      <c r="AE22" s="252" t="str">
        <f>IFERROR(INDEX(Data!$F$3:$F$502, MATCH($D22, Data!$A$3:$A$502, 0)), "")</f>
        <v/>
      </c>
      <c r="AF22" s="252"/>
      <c r="AG22" s="252"/>
      <c r="AH22" s="252"/>
      <c r="AI22" s="251" t="str">
        <f>IFERROR(INDEX(Data!$G$3:$G$502, MATCH($D22, Data!$A$3:$A$502, 0)), "")</f>
        <v/>
      </c>
      <c r="AJ22" s="251"/>
      <c r="AK22" s="251"/>
      <c r="AL22" s="251"/>
      <c r="AM22" s="252" t="str">
        <f>IFERROR(INDEX(Data!$H$3:$H$502, MATCH($D22, Data!$A$3:$A$502, 0)), "")</f>
        <v/>
      </c>
      <c r="AN22" s="252"/>
      <c r="AO22" s="252"/>
      <c r="AP22" s="252"/>
      <c r="AQ22" s="251" t="str">
        <f>IFERROR(INDEX(Data!$I$3:$I$502, MATCH($D22, Data!$A$3:$A$502, 0)), "")</f>
        <v/>
      </c>
      <c r="AR22" s="251"/>
      <c r="AS22" s="251"/>
      <c r="AT22" s="253"/>
      <c r="AU22" s="248" t="str">
        <f>IFERROR(INDEX(Data!$J$3:$J$502, MATCH($D22, Data!$A$3:$A$502, 0)), "")</f>
        <v/>
      </c>
      <c r="AV22" s="249"/>
      <c r="AW22" s="21"/>
      <c r="AX22" s="254" t="str">
        <f t="shared" si="8"/>
        <v/>
      </c>
      <c r="AY22" s="255"/>
      <c r="AZ22" s="8"/>
      <c r="BD22" s="17" t="str">
        <f t="shared" si="0"/>
        <v/>
      </c>
      <c r="BE22" s="25" t="str">
        <f t="shared" si="1"/>
        <v/>
      </c>
      <c r="BF22" s="26" t="str">
        <f t="shared" si="2"/>
        <v/>
      </c>
      <c r="BG22" s="26" t="str">
        <f t="shared" si="3"/>
        <v/>
      </c>
      <c r="BH22" s="26" t="str">
        <f t="shared" si="4"/>
        <v/>
      </c>
      <c r="BI22" s="26" t="str">
        <f t="shared" si="5"/>
        <v/>
      </c>
      <c r="BJ22" s="26" t="str">
        <f t="shared" si="6"/>
        <v/>
      </c>
      <c r="BK22" s="27" t="str">
        <f t="shared" si="7"/>
        <v/>
      </c>
    </row>
    <row r="23" spans="1:63" x14ac:dyDescent="0.25">
      <c r="A23" s="8"/>
      <c r="B23" s="242" t="str">
        <f>IFERROR(INDEX(Data!$AA$3:$AA$502, MATCH("C9", Data!$AD$3:$AD$502, 0)), "")</f>
        <v/>
      </c>
      <c r="C23" s="243"/>
      <c r="D23" s="244" t="str">
        <f>IFERROR(INDEX(Data!$AB$3:$AB$502, MATCH("C9", Data!$AD$3:$AD$502, 0)), "")</f>
        <v/>
      </c>
      <c r="E23" s="244"/>
      <c r="F23" s="245" t="str">
        <f>IFERROR(INDEX(Data!$B$3:$B$502, MATCH(D23, Data!$A$3:$A$502, 0)), "")</f>
        <v/>
      </c>
      <c r="G23" s="246"/>
      <c r="H23" s="246" t="e">
        <f>INDEX(Data!$AB$3:$AB$502, MATCH("C1", Data!$AD$3:$AD$502, 0))</f>
        <v>#N/A</v>
      </c>
      <c r="I23" s="246"/>
      <c r="J23" s="246" t="e">
        <f>INDEX(Data!$AB$3:$AB$502, MATCH("C1", Data!$AD$3:$AD$502, 0))</f>
        <v>#N/A</v>
      </c>
      <c r="K23" s="246"/>
      <c r="L23" s="246" t="e">
        <f>INDEX(Data!$AB$3:$AB$502, MATCH("C1", Data!$AD$3:$AD$502, 0))</f>
        <v>#N/A</v>
      </c>
      <c r="M23" s="246"/>
      <c r="N23" s="246" t="e">
        <f>INDEX(Data!$AB$3:$AB$502, MATCH("C1", Data!$AD$3:$AD$502, 0))</f>
        <v>#N/A</v>
      </c>
      <c r="O23" s="247"/>
      <c r="P23" s="248" t="str">
        <f>IFERROR(INDEX(Data!$AJ$3:$AJ$502, MATCH(D23, Data!$A$3:$A$502, 0)), "")</f>
        <v/>
      </c>
      <c r="Q23" s="249"/>
      <c r="R23" s="21"/>
      <c r="S23" s="250" t="str">
        <f>IFERROR(INDEX(Data!$C$3:$C$502, MATCH($D23, Data!$A$3:$A$502, 0)), "")</f>
        <v/>
      </c>
      <c r="T23" s="251"/>
      <c r="U23" s="251"/>
      <c r="V23" s="251"/>
      <c r="W23" s="252" t="str">
        <f>IFERROR(INDEX(Data!$D$3:$D$502, MATCH($D23, Data!$A$3:$A$502, 0)), "")</f>
        <v/>
      </c>
      <c r="X23" s="252"/>
      <c r="Y23" s="252"/>
      <c r="Z23" s="252"/>
      <c r="AA23" s="251" t="str">
        <f>IFERROR(INDEX(Data!$E$3:$E$502, MATCH($D23, Data!$A$3:$A$502, 0)), "")</f>
        <v/>
      </c>
      <c r="AB23" s="251"/>
      <c r="AC23" s="251"/>
      <c r="AD23" s="251"/>
      <c r="AE23" s="252" t="str">
        <f>IFERROR(INDEX(Data!$F$3:$F$502, MATCH($D23, Data!$A$3:$A$502, 0)), "")</f>
        <v/>
      </c>
      <c r="AF23" s="252"/>
      <c r="AG23" s="252"/>
      <c r="AH23" s="252"/>
      <c r="AI23" s="251" t="str">
        <f>IFERROR(INDEX(Data!$G$3:$G$502, MATCH($D23, Data!$A$3:$A$502, 0)), "")</f>
        <v/>
      </c>
      <c r="AJ23" s="251"/>
      <c r="AK23" s="251"/>
      <c r="AL23" s="251"/>
      <c r="AM23" s="252" t="str">
        <f>IFERROR(INDEX(Data!$H$3:$H$502, MATCH($D23, Data!$A$3:$A$502, 0)), "")</f>
        <v/>
      </c>
      <c r="AN23" s="252"/>
      <c r="AO23" s="252"/>
      <c r="AP23" s="252"/>
      <c r="AQ23" s="251" t="str">
        <f>IFERROR(INDEX(Data!$I$3:$I$502, MATCH($D23, Data!$A$3:$A$502, 0)), "")</f>
        <v/>
      </c>
      <c r="AR23" s="251"/>
      <c r="AS23" s="251"/>
      <c r="AT23" s="253"/>
      <c r="AU23" s="248" t="str">
        <f>IFERROR(INDEX(Data!$J$3:$J$502, MATCH($D23, Data!$A$3:$A$502, 0)), "")</f>
        <v/>
      </c>
      <c r="AV23" s="249"/>
      <c r="AW23" s="21"/>
      <c r="AX23" s="254" t="str">
        <f t="shared" si="8"/>
        <v/>
      </c>
      <c r="AY23" s="255"/>
      <c r="AZ23" s="8"/>
    </row>
    <row r="24" spans="1:63" x14ac:dyDescent="0.25">
      <c r="A24" s="8"/>
      <c r="B24" s="275" t="str">
        <f>IFERROR(INDEX(Data!$AA$3:$AA$502, MATCH("C10", Data!$AD$3:$AD$502, 0)), "")</f>
        <v/>
      </c>
      <c r="C24" s="276"/>
      <c r="D24" s="277" t="str">
        <f>IFERROR(INDEX(Data!$AB$3:$AB$502, MATCH("C10", Data!$AD$3:$AD$502, 0)), "")</f>
        <v/>
      </c>
      <c r="E24" s="277"/>
      <c r="F24" s="278" t="str">
        <f>IFERROR(INDEX(Data!$B$3:$B$502, MATCH(D24, Data!$A$3:$A$502, 0)), "")</f>
        <v/>
      </c>
      <c r="G24" s="279"/>
      <c r="H24" s="279" t="e">
        <f>INDEX(Data!$AB$3:$AB$502, MATCH("C1", Data!$AD$3:$AD$502, 0))</f>
        <v>#N/A</v>
      </c>
      <c r="I24" s="279"/>
      <c r="J24" s="279" t="e">
        <f>INDEX(Data!$AB$3:$AB$502, MATCH("C1", Data!$AD$3:$AD$502, 0))</f>
        <v>#N/A</v>
      </c>
      <c r="K24" s="279"/>
      <c r="L24" s="279" t="e">
        <f>INDEX(Data!$AB$3:$AB$502, MATCH("C1", Data!$AD$3:$AD$502, 0))</f>
        <v>#N/A</v>
      </c>
      <c r="M24" s="279"/>
      <c r="N24" s="279" t="e">
        <f>INDEX(Data!$AB$3:$AB$502, MATCH("C1", Data!$AD$3:$AD$502, 0))</f>
        <v>#N/A</v>
      </c>
      <c r="O24" s="280"/>
      <c r="P24" s="264" t="str">
        <f>IFERROR(INDEX(Data!$AJ$3:$AJ$502, MATCH(D24, Data!$A$3:$A$502, 0)), "")</f>
        <v/>
      </c>
      <c r="Q24" s="265"/>
      <c r="R24" s="21"/>
      <c r="S24" s="281" t="str">
        <f>IFERROR(INDEX(Data!$C$3:$C$502, MATCH($D24, Data!$A$3:$A$502, 0)), "")</f>
        <v/>
      </c>
      <c r="T24" s="273"/>
      <c r="U24" s="273"/>
      <c r="V24" s="273"/>
      <c r="W24" s="272" t="str">
        <f>IFERROR(INDEX(Data!$D$3:$D$502, MATCH($D24, Data!$A$3:$A$502, 0)), "")</f>
        <v/>
      </c>
      <c r="X24" s="272"/>
      <c r="Y24" s="272"/>
      <c r="Z24" s="272"/>
      <c r="AA24" s="273" t="str">
        <f>IFERROR(INDEX(Data!$E$3:$E$502, MATCH($D24, Data!$A$3:$A$502, 0)), "")</f>
        <v/>
      </c>
      <c r="AB24" s="273"/>
      <c r="AC24" s="273"/>
      <c r="AD24" s="273"/>
      <c r="AE24" s="272" t="str">
        <f>IFERROR(INDEX(Data!$F$3:$F$502, MATCH($D24, Data!$A$3:$A$502, 0)), "")</f>
        <v/>
      </c>
      <c r="AF24" s="272"/>
      <c r="AG24" s="272"/>
      <c r="AH24" s="272"/>
      <c r="AI24" s="273" t="str">
        <f>IFERROR(INDEX(Data!$G$3:$G$502, MATCH($D24, Data!$A$3:$A$502, 0)), "")</f>
        <v/>
      </c>
      <c r="AJ24" s="273"/>
      <c r="AK24" s="273"/>
      <c r="AL24" s="273"/>
      <c r="AM24" s="272" t="str">
        <f>IFERROR(INDEX(Data!$H$3:$H$502, MATCH($D24, Data!$A$3:$A$502, 0)), "")</f>
        <v/>
      </c>
      <c r="AN24" s="272"/>
      <c r="AO24" s="272"/>
      <c r="AP24" s="272"/>
      <c r="AQ24" s="273" t="str">
        <f>IFERROR(INDEX(Data!$I$3:$I$502, MATCH($D24, Data!$A$3:$A$502, 0)), "")</f>
        <v/>
      </c>
      <c r="AR24" s="273"/>
      <c r="AS24" s="273"/>
      <c r="AT24" s="274"/>
      <c r="AU24" s="264" t="str">
        <f>IFERROR(INDEX(Data!$J$3:$J$502, MATCH($D24, Data!$A$3:$A$502, 0)), "")</f>
        <v/>
      </c>
      <c r="AV24" s="265"/>
      <c r="AW24" s="21"/>
      <c r="AX24" s="256" t="str">
        <f t="shared" si="8"/>
        <v/>
      </c>
      <c r="AY24" s="257"/>
      <c r="AZ24" s="8"/>
    </row>
    <row r="25" spans="1:63" x14ac:dyDescent="0.25">
      <c r="A25" s="8"/>
      <c r="B25" s="8"/>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row>
    <row r="26" spans="1:63" x14ac:dyDescent="0.25">
      <c r="A26" s="8"/>
      <c r="B26" s="8"/>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row>
    <row r="27" spans="1:63" x14ac:dyDescent="0.25">
      <c r="A27" s="8"/>
      <c r="B27" s="8"/>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row>
    <row r="28" spans="1:63" x14ac:dyDescent="0.25">
      <c r="A28" s="8"/>
      <c r="B28" s="8"/>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row>
    <row r="29" spans="1:63" x14ac:dyDescent="0.25">
      <c r="A29" s="8"/>
      <c r="B29" s="8"/>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row>
    <row r="30" spans="1:63" x14ac:dyDescent="0.25">
      <c r="A30" s="8"/>
      <c r="B30" s="8"/>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row>
    <row r="31" spans="1:63" x14ac:dyDescent="0.25">
      <c r="A31" s="8"/>
      <c r="B31" s="8"/>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row>
    <row r="32" spans="1:63" x14ac:dyDescent="0.25">
      <c r="A32" s="8"/>
      <c r="B32" s="8"/>
      <c r="C32" s="8"/>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c r="AU32" s="8"/>
      <c r="AV32" s="8"/>
      <c r="AW32" s="8"/>
      <c r="AX32" s="8"/>
      <c r="AY32" s="8"/>
      <c r="AZ32" s="8"/>
    </row>
    <row r="33" spans="1:63" x14ac:dyDescent="0.25">
      <c r="A33" s="8"/>
      <c r="B33" s="8"/>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row>
    <row r="34" spans="1:63" x14ac:dyDescent="0.25">
      <c r="A34" s="8"/>
      <c r="B34" s="8"/>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c r="AV34" s="8"/>
      <c r="AW34" s="8"/>
      <c r="AX34" s="8"/>
      <c r="AY34" s="8"/>
      <c r="AZ34" s="8"/>
    </row>
    <row r="35" spans="1:63" x14ac:dyDescent="0.25">
      <c r="A35" s="8"/>
      <c r="B35" s="8"/>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c r="AY35" s="8"/>
      <c r="AZ35" s="8"/>
    </row>
    <row r="36" spans="1:63" x14ac:dyDescent="0.25">
      <c r="A36" s="8"/>
      <c r="B36" s="8"/>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row>
    <row r="37" spans="1:63" x14ac:dyDescent="0.25">
      <c r="A37" s="8"/>
      <c r="B37" s="8"/>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c r="AW37" s="8"/>
      <c r="AX37" s="8"/>
      <c r="AY37" s="8"/>
      <c r="AZ37" s="8"/>
    </row>
    <row r="38" spans="1:63" x14ac:dyDescent="0.25">
      <c r="A38" s="8"/>
      <c r="B38" s="8"/>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8"/>
      <c r="AZ38" s="8"/>
    </row>
    <row r="39" spans="1:63" x14ac:dyDescent="0.25">
      <c r="A39" s="8"/>
      <c r="B39" s="8"/>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c r="AW39" s="8"/>
      <c r="AX39" s="8"/>
      <c r="AY39" s="8"/>
      <c r="AZ39" s="8"/>
    </row>
    <row r="40" spans="1:63" x14ac:dyDescent="0.25">
      <c r="A40" s="8"/>
      <c r="B40" s="8"/>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row>
    <row r="41" spans="1:63" x14ac:dyDescent="0.25">
      <c r="A41" s="8"/>
      <c r="B41" s="8"/>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row>
    <row r="42" spans="1:63" x14ac:dyDescent="0.25">
      <c r="A42" s="8"/>
      <c r="B42" s="8"/>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row>
    <row r="43" spans="1:63" x14ac:dyDescent="0.25">
      <c r="A43" s="8"/>
      <c r="B43" s="8"/>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row>
    <row r="44" spans="1:63" x14ac:dyDescent="0.25">
      <c r="A44" s="8"/>
      <c r="B44" s="8"/>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row>
    <row r="45" spans="1:63" x14ac:dyDescent="0.25">
      <c r="A45" s="8"/>
      <c r="B45" s="8"/>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row>
    <row r="46" spans="1:63" ht="15" customHeight="1" x14ac:dyDescent="0.25">
      <c r="A46" s="8"/>
      <c r="B46" s="8"/>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row>
    <row r="47" spans="1:63" ht="15" customHeight="1" x14ac:dyDescent="0.25">
      <c r="A47" s="8"/>
      <c r="B47" s="266" t="s">
        <v>18</v>
      </c>
      <c r="C47" s="267"/>
      <c r="D47" s="267"/>
      <c r="E47" s="267"/>
      <c r="F47" s="267"/>
      <c r="G47" s="267"/>
      <c r="H47" s="267"/>
      <c r="I47" s="267"/>
      <c r="J47" s="267"/>
      <c r="K47" s="267"/>
      <c r="L47" s="267"/>
      <c r="M47" s="267"/>
      <c r="N47" s="267"/>
      <c r="O47" s="267"/>
      <c r="P47" s="267"/>
      <c r="Q47" s="26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D47" s="13"/>
      <c r="BE47" s="14" t="str">
        <f>S51</f>
        <v/>
      </c>
      <c r="BF47" s="14" t="str">
        <f>W51</f>
        <v/>
      </c>
      <c r="BG47" s="14" t="str">
        <f>AA51</f>
        <v/>
      </c>
      <c r="BH47" s="14" t="str">
        <f>AE51</f>
        <v/>
      </c>
      <c r="BI47" s="14" t="str">
        <f>AI51</f>
        <v/>
      </c>
      <c r="BJ47" s="14" t="str">
        <f>AM51</f>
        <v/>
      </c>
      <c r="BK47" s="14" t="str">
        <f>AQ51</f>
        <v/>
      </c>
    </row>
    <row r="48" spans="1:63" ht="15" customHeight="1" x14ac:dyDescent="0.25">
      <c r="A48" s="8"/>
      <c r="B48" s="269"/>
      <c r="C48" s="270"/>
      <c r="D48" s="270"/>
      <c r="E48" s="270"/>
      <c r="F48" s="270"/>
      <c r="G48" s="270"/>
      <c r="H48" s="270"/>
      <c r="I48" s="270"/>
      <c r="J48" s="270"/>
      <c r="K48" s="270"/>
      <c r="L48" s="270"/>
      <c r="M48" s="270"/>
      <c r="N48" s="270"/>
      <c r="O48" s="270"/>
      <c r="P48" s="270"/>
      <c r="Q48" s="271"/>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D48" s="17" t="str">
        <f>F52</f>
        <v/>
      </c>
      <c r="BE48" s="18" t="str">
        <f>S52</f>
        <v/>
      </c>
      <c r="BF48" s="19" t="str">
        <f>W52</f>
        <v/>
      </c>
      <c r="BG48" s="19" t="str">
        <f>AA52</f>
        <v/>
      </c>
      <c r="BH48" s="19" t="str">
        <f>AE52</f>
        <v/>
      </c>
      <c r="BI48" s="19" t="str">
        <f>AI52</f>
        <v/>
      </c>
      <c r="BJ48" s="19" t="str">
        <f>AM52</f>
        <v/>
      </c>
      <c r="BK48" s="20" t="str">
        <f>AQ52</f>
        <v/>
      </c>
    </row>
    <row r="49" spans="1:63" ht="26.25" x14ac:dyDescent="0.25">
      <c r="A49" s="8"/>
      <c r="B49" s="11"/>
      <c r="C49" s="11"/>
      <c r="D49" s="11"/>
      <c r="E49" s="11"/>
      <c r="F49" s="11"/>
      <c r="G49" s="11"/>
      <c r="H49" s="11"/>
      <c r="I49" s="11"/>
      <c r="J49" s="11"/>
      <c r="K49" s="11"/>
      <c r="L49" s="11"/>
      <c r="M49" s="11"/>
      <c r="N49" s="11"/>
      <c r="O49" s="11"/>
      <c r="P49" s="11"/>
      <c r="Q49" s="11"/>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D49" s="17" t="str">
        <f t="shared" ref="BD49:BD57" si="9">F53</f>
        <v/>
      </c>
      <c r="BE49" s="22" t="str">
        <f t="shared" ref="BE49:BE57" si="10">S53</f>
        <v/>
      </c>
      <c r="BF49" s="23" t="str">
        <f t="shared" ref="BF49:BF57" si="11">W53</f>
        <v/>
      </c>
      <c r="BG49" s="23" t="str">
        <f t="shared" ref="BG49:BG57" si="12">AA53</f>
        <v/>
      </c>
      <c r="BH49" s="23" t="str">
        <f t="shared" ref="BH49:BH57" si="13">AE53</f>
        <v/>
      </c>
      <c r="BI49" s="23" t="str">
        <f t="shared" ref="BI49:BI57" si="14">AI53</f>
        <v/>
      </c>
      <c r="BJ49" s="23" t="str">
        <f t="shared" ref="BJ49:BJ57" si="15">AM53</f>
        <v/>
      </c>
      <c r="BK49" s="24" t="str">
        <f t="shared" ref="BK49:BK57" si="16">AQ53</f>
        <v/>
      </c>
    </row>
    <row r="50" spans="1:63" x14ac:dyDescent="0.25">
      <c r="A50" s="8"/>
      <c r="B50" s="8"/>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D50" s="17" t="str">
        <f t="shared" si="9"/>
        <v/>
      </c>
      <c r="BE50" s="22" t="str">
        <f t="shared" si="10"/>
        <v/>
      </c>
      <c r="BF50" s="23" t="str">
        <f t="shared" si="11"/>
        <v/>
      </c>
      <c r="BG50" s="23" t="str">
        <f t="shared" si="12"/>
        <v/>
      </c>
      <c r="BH50" s="23" t="str">
        <f t="shared" si="13"/>
        <v/>
      </c>
      <c r="BI50" s="23" t="str">
        <f t="shared" si="14"/>
        <v/>
      </c>
      <c r="BJ50" s="23" t="str">
        <f t="shared" si="15"/>
        <v/>
      </c>
      <c r="BK50" s="24" t="str">
        <f t="shared" si="16"/>
        <v/>
      </c>
    </row>
    <row r="51" spans="1:63" x14ac:dyDescent="0.25">
      <c r="A51" s="8"/>
      <c r="B51" s="459" t="s">
        <v>2</v>
      </c>
      <c r="C51" s="460"/>
      <c r="D51" s="460" t="s">
        <v>3</v>
      </c>
      <c r="E51" s="460"/>
      <c r="F51" s="460" t="s">
        <v>5</v>
      </c>
      <c r="G51" s="460"/>
      <c r="H51" s="460"/>
      <c r="I51" s="460"/>
      <c r="J51" s="460"/>
      <c r="K51" s="460"/>
      <c r="L51" s="460"/>
      <c r="M51" s="460"/>
      <c r="N51" s="460"/>
      <c r="O51" s="460"/>
      <c r="P51" s="461" t="s">
        <v>9</v>
      </c>
      <c r="Q51" s="462"/>
      <c r="R51" s="15"/>
      <c r="S51" s="463" t="str">
        <f>IF('Intro &amp; Setup'!$G$22="", "", 'Intro &amp; Setup'!$G$22)</f>
        <v/>
      </c>
      <c r="T51" s="464"/>
      <c r="U51" s="464"/>
      <c r="V51" s="464"/>
      <c r="W51" s="464" t="str">
        <f>IF('Intro &amp; Setup'!$G$23="", "", 'Intro &amp; Setup'!$G$23)</f>
        <v/>
      </c>
      <c r="X51" s="464"/>
      <c r="Y51" s="464"/>
      <c r="Z51" s="464"/>
      <c r="AA51" s="464" t="str">
        <f>IF('Intro &amp; Setup'!$G$24="", "", 'Intro &amp; Setup'!$G$24)</f>
        <v/>
      </c>
      <c r="AB51" s="464"/>
      <c r="AC51" s="464"/>
      <c r="AD51" s="464"/>
      <c r="AE51" s="464" t="str">
        <f>IF('Intro &amp; Setup'!$G$25="", "", 'Intro &amp; Setup'!$G$25)</f>
        <v/>
      </c>
      <c r="AF51" s="464"/>
      <c r="AG51" s="464"/>
      <c r="AH51" s="464"/>
      <c r="AI51" s="464" t="str">
        <f>IF('Intro &amp; Setup'!$G$26="", "", 'Intro &amp; Setup'!$G$26)</f>
        <v/>
      </c>
      <c r="AJ51" s="464"/>
      <c r="AK51" s="464"/>
      <c r="AL51" s="464"/>
      <c r="AM51" s="464" t="str">
        <f>IF('Intro &amp; Setup'!$G$27="", "", 'Intro &amp; Setup'!$G$27)</f>
        <v/>
      </c>
      <c r="AN51" s="464"/>
      <c r="AO51" s="464"/>
      <c r="AP51" s="464"/>
      <c r="AQ51" s="464" t="str">
        <f>IF('Intro &amp; Setup'!$G$28="", "", 'Intro &amp; Setup'!$G$28)</f>
        <v/>
      </c>
      <c r="AR51" s="464"/>
      <c r="AS51" s="464"/>
      <c r="AT51" s="464"/>
      <c r="AU51" s="460" t="s">
        <v>8</v>
      </c>
      <c r="AV51" s="465"/>
      <c r="AW51" s="16"/>
      <c r="AX51" s="466" t="s">
        <v>9</v>
      </c>
      <c r="AY51" s="462"/>
      <c r="AZ51" s="8"/>
      <c r="BD51" s="17" t="str">
        <f t="shared" si="9"/>
        <v/>
      </c>
      <c r="BE51" s="22" t="str">
        <f t="shared" si="10"/>
        <v/>
      </c>
      <c r="BF51" s="23" t="str">
        <f t="shared" si="11"/>
        <v/>
      </c>
      <c r="BG51" s="23" t="str">
        <f t="shared" si="12"/>
        <v/>
      </c>
      <c r="BH51" s="23" t="str">
        <f t="shared" si="13"/>
        <v/>
      </c>
      <c r="BI51" s="23" t="str">
        <f t="shared" si="14"/>
        <v/>
      </c>
      <c r="BJ51" s="23" t="str">
        <f t="shared" si="15"/>
        <v/>
      </c>
      <c r="BK51" s="24" t="str">
        <f t="shared" si="16"/>
        <v/>
      </c>
    </row>
    <row r="52" spans="1:63" x14ac:dyDescent="0.25">
      <c r="A52" s="8"/>
      <c r="B52" s="228" t="str">
        <f>IFERROR(INDEX(Data!$AA$3:$AA$502, MATCH("R1", Data!$AE$3:$AE$502, 0)), "")</f>
        <v/>
      </c>
      <c r="C52" s="229"/>
      <c r="D52" s="230" t="str">
        <f>IFERROR(INDEX(Data!$AB$3:$AB$502, MATCH("R1", Data!$AE$3:$AE$502, 0)), "")</f>
        <v/>
      </c>
      <c r="E52" s="230"/>
      <c r="F52" s="231" t="str">
        <f>IFERROR(INDEX(Data!$B$3:$B$502, MATCH(D52, Data!$A$3:$A$502, 0)), "")</f>
        <v/>
      </c>
      <c r="G52" s="232"/>
      <c r="H52" s="232" t="e">
        <f>INDEX(Data!$AB$3:$AB$502, MATCH("C1", Data!$AD$3:$AD$502, 0))</f>
        <v>#N/A</v>
      </c>
      <c r="I52" s="232"/>
      <c r="J52" s="232" t="e">
        <f>INDEX(Data!$AB$3:$AB$502, MATCH("C1", Data!$AD$3:$AD$502, 0))</f>
        <v>#N/A</v>
      </c>
      <c r="K52" s="232"/>
      <c r="L52" s="232" t="e">
        <f>INDEX(Data!$AB$3:$AB$502, MATCH("C1", Data!$AD$3:$AD$502, 0))</f>
        <v>#N/A</v>
      </c>
      <c r="M52" s="232"/>
      <c r="N52" s="232" t="e">
        <f>INDEX(Data!$AB$3:$AB$502, MATCH("C1", Data!$AD$3:$AD$502, 0))</f>
        <v>#N/A</v>
      </c>
      <c r="O52" s="233"/>
      <c r="P52" s="234" t="str">
        <f>IFERROR(INDEX(Data!$AJ$3:$AJ$502, MATCH(D52, Data!$A$3:$A$502, 0)), "")</f>
        <v/>
      </c>
      <c r="Q52" s="235"/>
      <c r="R52" s="21"/>
      <c r="S52" s="236" t="str">
        <f>IFERROR(INDEX(Data!$C$3:$C$502, MATCH($D52, Data!$A$3:$A$502, 0)), "")</f>
        <v/>
      </c>
      <c r="T52" s="237"/>
      <c r="U52" s="237"/>
      <c r="V52" s="237"/>
      <c r="W52" s="238" t="str">
        <f>IFERROR(INDEX(Data!$D$3:$D$502, MATCH($D52, Data!$A$3:$A$502, 0)), "")</f>
        <v/>
      </c>
      <c r="X52" s="238"/>
      <c r="Y52" s="238"/>
      <c r="Z52" s="238"/>
      <c r="AA52" s="237" t="str">
        <f>IFERROR(INDEX(Data!$E$3:$E$502, MATCH($D52, Data!$A$3:$A$502, 0)), "")</f>
        <v/>
      </c>
      <c r="AB52" s="237"/>
      <c r="AC52" s="237"/>
      <c r="AD52" s="237"/>
      <c r="AE52" s="238" t="str">
        <f>IFERROR(INDEX(Data!$F$3:$F$502, MATCH($D52, Data!$A$3:$A$502, 0)), "")</f>
        <v/>
      </c>
      <c r="AF52" s="238"/>
      <c r="AG52" s="238"/>
      <c r="AH52" s="238"/>
      <c r="AI52" s="237" t="str">
        <f>IFERROR(INDEX(Data!$G$3:$G$502, MATCH($D52, Data!$A$3:$A$502, 0)), "")</f>
        <v/>
      </c>
      <c r="AJ52" s="237"/>
      <c r="AK52" s="237"/>
      <c r="AL52" s="237"/>
      <c r="AM52" s="238" t="str">
        <f>IFERROR(INDEX(Data!$H$3:$H$502, MATCH($D52, Data!$A$3:$A$502, 0)), "")</f>
        <v/>
      </c>
      <c r="AN52" s="238"/>
      <c r="AO52" s="238"/>
      <c r="AP52" s="238"/>
      <c r="AQ52" s="237" t="str">
        <f>IFERROR(INDEX(Data!$I$3:$I$502, MATCH($D52, Data!$A$3:$A$502, 0)), "")</f>
        <v/>
      </c>
      <c r="AR52" s="237"/>
      <c r="AS52" s="237"/>
      <c r="AT52" s="239"/>
      <c r="AU52" s="234" t="str">
        <f>IFERROR(INDEX(Data!$J$3:$J$502, MATCH($D52, Data!$A$3:$A$502, 0)), "")</f>
        <v/>
      </c>
      <c r="AV52" s="235"/>
      <c r="AW52" s="21"/>
      <c r="AX52" s="240" t="str">
        <f>IFERROR(IF(F52="", "", IF(AU52&gt;=P52, $BD$3, $BD$4)), "")</f>
        <v/>
      </c>
      <c r="AY52" s="241"/>
      <c r="AZ52" s="8"/>
      <c r="BD52" s="17" t="str">
        <f t="shared" si="9"/>
        <v/>
      </c>
      <c r="BE52" s="22" t="str">
        <f t="shared" si="10"/>
        <v/>
      </c>
      <c r="BF52" s="23" t="str">
        <f t="shared" si="11"/>
        <v/>
      </c>
      <c r="BG52" s="23" t="str">
        <f t="shared" si="12"/>
        <v/>
      </c>
      <c r="BH52" s="23" t="str">
        <f t="shared" si="13"/>
        <v/>
      </c>
      <c r="BI52" s="23" t="str">
        <f t="shared" si="14"/>
        <v/>
      </c>
      <c r="BJ52" s="23" t="str">
        <f t="shared" si="15"/>
        <v/>
      </c>
      <c r="BK52" s="24" t="str">
        <f t="shared" si="16"/>
        <v/>
      </c>
    </row>
    <row r="53" spans="1:63" x14ac:dyDescent="0.25">
      <c r="A53" s="8"/>
      <c r="B53" s="242" t="str">
        <f>IFERROR(INDEX(Data!$AA$3:$AA$502, MATCH("R2", Data!$AE$3:$AE$502, 0)), "")</f>
        <v/>
      </c>
      <c r="C53" s="243"/>
      <c r="D53" s="244" t="str">
        <f>IFERROR(INDEX(Data!$AB$3:$AB$502, MATCH("R2", Data!$AE$3:$AE$502, 0)), "")</f>
        <v/>
      </c>
      <c r="E53" s="244"/>
      <c r="F53" s="245" t="str">
        <f>IFERROR(INDEX(Data!$B$3:$B$502, MATCH(D53, Data!$A$3:$A$502, 0)), "")</f>
        <v/>
      </c>
      <c r="G53" s="246"/>
      <c r="H53" s="246" t="e">
        <f>INDEX(Data!$AB$3:$AB$502, MATCH("C1", Data!$AD$3:$AD$502, 0))</f>
        <v>#N/A</v>
      </c>
      <c r="I53" s="246"/>
      <c r="J53" s="246" t="e">
        <f>INDEX(Data!$AB$3:$AB$502, MATCH("C1", Data!$AD$3:$AD$502, 0))</f>
        <v>#N/A</v>
      </c>
      <c r="K53" s="246"/>
      <c r="L53" s="246" t="e">
        <f>INDEX(Data!$AB$3:$AB$502, MATCH("C1", Data!$AD$3:$AD$502, 0))</f>
        <v>#N/A</v>
      </c>
      <c r="M53" s="246"/>
      <c r="N53" s="246" t="e">
        <f>INDEX(Data!$AB$3:$AB$502, MATCH("C1", Data!$AD$3:$AD$502, 0))</f>
        <v>#N/A</v>
      </c>
      <c r="O53" s="247"/>
      <c r="P53" s="248" t="str">
        <f>IFERROR(INDEX(Data!$AJ$3:$AJ$502, MATCH(D53, Data!$A$3:$A$502, 0)), "")</f>
        <v/>
      </c>
      <c r="Q53" s="249"/>
      <c r="R53" s="21"/>
      <c r="S53" s="250" t="str">
        <f>IFERROR(INDEX(Data!$C$3:$C$502, MATCH($D53, Data!$A$3:$A$502, 0)), "")</f>
        <v/>
      </c>
      <c r="T53" s="251"/>
      <c r="U53" s="251"/>
      <c r="V53" s="251"/>
      <c r="W53" s="252" t="str">
        <f>IFERROR(INDEX(Data!$D$3:$D$502, MATCH($D53, Data!$A$3:$A$502, 0)), "")</f>
        <v/>
      </c>
      <c r="X53" s="252"/>
      <c r="Y53" s="252"/>
      <c r="Z53" s="252"/>
      <c r="AA53" s="251" t="str">
        <f>IFERROR(INDEX(Data!$E$3:$E$502, MATCH($D53, Data!$A$3:$A$502, 0)), "")</f>
        <v/>
      </c>
      <c r="AB53" s="251"/>
      <c r="AC53" s="251"/>
      <c r="AD53" s="251"/>
      <c r="AE53" s="252" t="str">
        <f>IFERROR(INDEX(Data!$F$3:$F$502, MATCH($D53, Data!$A$3:$A$502, 0)), "")</f>
        <v/>
      </c>
      <c r="AF53" s="252"/>
      <c r="AG53" s="252"/>
      <c r="AH53" s="252"/>
      <c r="AI53" s="251" t="str">
        <f>IFERROR(INDEX(Data!$G$3:$G$502, MATCH($D53, Data!$A$3:$A$502, 0)), "")</f>
        <v/>
      </c>
      <c r="AJ53" s="251"/>
      <c r="AK53" s="251"/>
      <c r="AL53" s="251"/>
      <c r="AM53" s="252" t="str">
        <f>IFERROR(INDEX(Data!$H$3:$H$502, MATCH($D53, Data!$A$3:$A$502, 0)), "")</f>
        <v/>
      </c>
      <c r="AN53" s="252"/>
      <c r="AO53" s="252"/>
      <c r="AP53" s="252"/>
      <c r="AQ53" s="251" t="str">
        <f>IFERROR(INDEX(Data!$I$3:$I$502, MATCH($D53, Data!$A$3:$A$502, 0)), "")</f>
        <v/>
      </c>
      <c r="AR53" s="251"/>
      <c r="AS53" s="251"/>
      <c r="AT53" s="253"/>
      <c r="AU53" s="248" t="str">
        <f>IFERROR(INDEX(Data!$J$3:$J$502, MATCH($D53, Data!$A$3:$A$502, 0)), "")</f>
        <v/>
      </c>
      <c r="AV53" s="249"/>
      <c r="AW53" s="21"/>
      <c r="AX53" s="254" t="str">
        <f t="shared" ref="AX53:AX61" si="17">IFERROR(IF(F53="", "", IF(AU53&gt;=P53, $BD$3, $BD$4)), "")</f>
        <v/>
      </c>
      <c r="AY53" s="255"/>
      <c r="AZ53" s="8"/>
      <c r="BD53" s="17" t="str">
        <f t="shared" si="9"/>
        <v/>
      </c>
      <c r="BE53" s="22" t="str">
        <f t="shared" si="10"/>
        <v/>
      </c>
      <c r="BF53" s="23" t="str">
        <f t="shared" si="11"/>
        <v/>
      </c>
      <c r="BG53" s="23" t="str">
        <f t="shared" si="12"/>
        <v/>
      </c>
      <c r="BH53" s="23" t="str">
        <f t="shared" si="13"/>
        <v/>
      </c>
      <c r="BI53" s="23" t="str">
        <f t="shared" si="14"/>
        <v/>
      </c>
      <c r="BJ53" s="23" t="str">
        <f t="shared" si="15"/>
        <v/>
      </c>
      <c r="BK53" s="24" t="str">
        <f t="shared" si="16"/>
        <v/>
      </c>
    </row>
    <row r="54" spans="1:63" x14ac:dyDescent="0.25">
      <c r="A54" s="8"/>
      <c r="B54" s="242" t="str">
        <f>IFERROR(INDEX(Data!$AA$3:$AA$502, MATCH("R3", Data!$AE$3:$AE$502, 0)), "")</f>
        <v/>
      </c>
      <c r="C54" s="243"/>
      <c r="D54" s="244" t="str">
        <f>IFERROR(INDEX(Data!$AB$3:$AB$502, MATCH("R3", Data!$AE$3:$AE$502, 0)), "")</f>
        <v/>
      </c>
      <c r="E54" s="244"/>
      <c r="F54" s="245" t="str">
        <f>IFERROR(INDEX(Data!$B$3:$B$502, MATCH(D54, Data!$A$3:$A$502, 0)), "")</f>
        <v/>
      </c>
      <c r="G54" s="246"/>
      <c r="H54" s="246" t="e">
        <f>INDEX(Data!$AB$3:$AB$502, MATCH("C1", Data!$AD$3:$AD$502, 0))</f>
        <v>#N/A</v>
      </c>
      <c r="I54" s="246"/>
      <c r="J54" s="246" t="e">
        <f>INDEX(Data!$AB$3:$AB$502, MATCH("C1", Data!$AD$3:$AD$502, 0))</f>
        <v>#N/A</v>
      </c>
      <c r="K54" s="246"/>
      <c r="L54" s="246" t="e">
        <f>INDEX(Data!$AB$3:$AB$502, MATCH("C1", Data!$AD$3:$AD$502, 0))</f>
        <v>#N/A</v>
      </c>
      <c r="M54" s="246"/>
      <c r="N54" s="246" t="e">
        <f>INDEX(Data!$AB$3:$AB$502, MATCH("C1", Data!$AD$3:$AD$502, 0))</f>
        <v>#N/A</v>
      </c>
      <c r="O54" s="247"/>
      <c r="P54" s="248" t="str">
        <f>IFERROR(INDEX(Data!$AJ$3:$AJ$502, MATCH(D54, Data!$A$3:$A$502, 0)), "")</f>
        <v/>
      </c>
      <c r="Q54" s="249"/>
      <c r="R54" s="21"/>
      <c r="S54" s="250" t="str">
        <f>IFERROR(INDEX(Data!$C$3:$C$502, MATCH($D54, Data!$A$3:$A$502, 0)), "")</f>
        <v/>
      </c>
      <c r="T54" s="251"/>
      <c r="U54" s="251"/>
      <c r="V54" s="251"/>
      <c r="W54" s="252" t="str">
        <f>IFERROR(INDEX(Data!$D$3:$D$502, MATCH($D54, Data!$A$3:$A$502, 0)), "")</f>
        <v/>
      </c>
      <c r="X54" s="252"/>
      <c r="Y54" s="252"/>
      <c r="Z54" s="252"/>
      <c r="AA54" s="251" t="str">
        <f>IFERROR(INDEX(Data!$E$3:$E$502, MATCH($D54, Data!$A$3:$A$502, 0)), "")</f>
        <v/>
      </c>
      <c r="AB54" s="251"/>
      <c r="AC54" s="251"/>
      <c r="AD54" s="251"/>
      <c r="AE54" s="252" t="str">
        <f>IFERROR(INDEX(Data!$F$3:$F$502, MATCH($D54, Data!$A$3:$A$502, 0)), "")</f>
        <v/>
      </c>
      <c r="AF54" s="252"/>
      <c r="AG54" s="252"/>
      <c r="AH54" s="252"/>
      <c r="AI54" s="251" t="str">
        <f>IFERROR(INDEX(Data!$G$3:$G$502, MATCH($D54, Data!$A$3:$A$502, 0)), "")</f>
        <v/>
      </c>
      <c r="AJ54" s="251"/>
      <c r="AK54" s="251"/>
      <c r="AL54" s="251"/>
      <c r="AM54" s="252" t="str">
        <f>IFERROR(INDEX(Data!$H$3:$H$502, MATCH($D54, Data!$A$3:$A$502, 0)), "")</f>
        <v/>
      </c>
      <c r="AN54" s="252"/>
      <c r="AO54" s="252"/>
      <c r="AP54" s="252"/>
      <c r="AQ54" s="251" t="str">
        <f>IFERROR(INDEX(Data!$I$3:$I$502, MATCH($D54, Data!$A$3:$A$502, 0)), "")</f>
        <v/>
      </c>
      <c r="AR54" s="251"/>
      <c r="AS54" s="251"/>
      <c r="AT54" s="253"/>
      <c r="AU54" s="248" t="str">
        <f>IFERROR(INDEX(Data!$J$3:$J$502, MATCH($D54, Data!$A$3:$A$502, 0)), "")</f>
        <v/>
      </c>
      <c r="AV54" s="249"/>
      <c r="AW54" s="21"/>
      <c r="AX54" s="254" t="str">
        <f t="shared" si="17"/>
        <v/>
      </c>
      <c r="AY54" s="255"/>
      <c r="AZ54" s="8"/>
      <c r="BD54" s="17" t="str">
        <f t="shared" si="9"/>
        <v/>
      </c>
      <c r="BE54" s="22" t="str">
        <f t="shared" si="10"/>
        <v/>
      </c>
      <c r="BF54" s="23" t="str">
        <f t="shared" si="11"/>
        <v/>
      </c>
      <c r="BG54" s="23" t="str">
        <f t="shared" si="12"/>
        <v/>
      </c>
      <c r="BH54" s="23" t="str">
        <f t="shared" si="13"/>
        <v/>
      </c>
      <c r="BI54" s="23" t="str">
        <f t="shared" si="14"/>
        <v/>
      </c>
      <c r="BJ54" s="23" t="str">
        <f t="shared" si="15"/>
        <v/>
      </c>
      <c r="BK54" s="24" t="str">
        <f t="shared" si="16"/>
        <v/>
      </c>
    </row>
    <row r="55" spans="1:63" x14ac:dyDescent="0.25">
      <c r="A55" s="8"/>
      <c r="B55" s="242" t="str">
        <f>IFERROR(INDEX(Data!$AA$3:$AA$502, MATCH("R4", Data!$AE$3:$AE$502, 0)), "")</f>
        <v/>
      </c>
      <c r="C55" s="243"/>
      <c r="D55" s="244" t="str">
        <f>IFERROR(INDEX(Data!$AB$3:$AB$502, MATCH("R4", Data!$AE$3:$AE$502, 0)), "")</f>
        <v/>
      </c>
      <c r="E55" s="244"/>
      <c r="F55" s="245" t="str">
        <f>IFERROR(INDEX(Data!$B$3:$B$502, MATCH(D55, Data!$A$3:$A$502, 0)), "")</f>
        <v/>
      </c>
      <c r="G55" s="246"/>
      <c r="H55" s="246" t="e">
        <f>INDEX(Data!$AB$3:$AB$502, MATCH("C1", Data!$AD$3:$AD$502, 0))</f>
        <v>#N/A</v>
      </c>
      <c r="I55" s="246"/>
      <c r="J55" s="246" t="e">
        <f>INDEX(Data!$AB$3:$AB$502, MATCH("C1", Data!$AD$3:$AD$502, 0))</f>
        <v>#N/A</v>
      </c>
      <c r="K55" s="246"/>
      <c r="L55" s="246" t="e">
        <f>INDEX(Data!$AB$3:$AB$502, MATCH("C1", Data!$AD$3:$AD$502, 0))</f>
        <v>#N/A</v>
      </c>
      <c r="M55" s="246"/>
      <c r="N55" s="246" t="e">
        <f>INDEX(Data!$AB$3:$AB$502, MATCH("C1", Data!$AD$3:$AD$502, 0))</f>
        <v>#N/A</v>
      </c>
      <c r="O55" s="247"/>
      <c r="P55" s="248" t="str">
        <f>IFERROR(INDEX(Data!$AJ$3:$AJ$502, MATCH(D55, Data!$A$3:$A$502, 0)), "")</f>
        <v/>
      </c>
      <c r="Q55" s="249"/>
      <c r="R55" s="21"/>
      <c r="S55" s="250" t="str">
        <f>IFERROR(INDEX(Data!$C$3:$C$502, MATCH($D55, Data!$A$3:$A$502, 0)), "")</f>
        <v/>
      </c>
      <c r="T55" s="251"/>
      <c r="U55" s="251"/>
      <c r="V55" s="251"/>
      <c r="W55" s="252" t="str">
        <f>IFERROR(INDEX(Data!$D$3:$D$502, MATCH($D55, Data!$A$3:$A$502, 0)), "")</f>
        <v/>
      </c>
      <c r="X55" s="252"/>
      <c r="Y55" s="252"/>
      <c r="Z55" s="252"/>
      <c r="AA55" s="251" t="str">
        <f>IFERROR(INDEX(Data!$E$3:$E$502, MATCH($D55, Data!$A$3:$A$502, 0)), "")</f>
        <v/>
      </c>
      <c r="AB55" s="251"/>
      <c r="AC55" s="251"/>
      <c r="AD55" s="251"/>
      <c r="AE55" s="252" t="str">
        <f>IFERROR(INDEX(Data!$F$3:$F$502, MATCH($D55, Data!$A$3:$A$502, 0)), "")</f>
        <v/>
      </c>
      <c r="AF55" s="252"/>
      <c r="AG55" s="252"/>
      <c r="AH55" s="252"/>
      <c r="AI55" s="251" t="str">
        <f>IFERROR(INDEX(Data!$G$3:$G$502, MATCH($D55, Data!$A$3:$A$502, 0)), "")</f>
        <v/>
      </c>
      <c r="AJ55" s="251"/>
      <c r="AK55" s="251"/>
      <c r="AL55" s="251"/>
      <c r="AM55" s="252" t="str">
        <f>IFERROR(INDEX(Data!$H$3:$H$502, MATCH($D55, Data!$A$3:$A$502, 0)), "")</f>
        <v/>
      </c>
      <c r="AN55" s="252"/>
      <c r="AO55" s="252"/>
      <c r="AP55" s="252"/>
      <c r="AQ55" s="251" t="str">
        <f>IFERROR(INDEX(Data!$I$3:$I$502, MATCH($D55, Data!$A$3:$A$502, 0)), "")</f>
        <v/>
      </c>
      <c r="AR55" s="251"/>
      <c r="AS55" s="251"/>
      <c r="AT55" s="253"/>
      <c r="AU55" s="248" t="str">
        <f>IFERROR(INDEX(Data!$J$3:$J$502, MATCH($D55, Data!$A$3:$A$502, 0)), "")</f>
        <v/>
      </c>
      <c r="AV55" s="249"/>
      <c r="AW55" s="21"/>
      <c r="AX55" s="254" t="str">
        <f t="shared" si="17"/>
        <v/>
      </c>
      <c r="AY55" s="255"/>
      <c r="AZ55" s="8"/>
      <c r="BD55" s="17" t="str">
        <f t="shared" si="9"/>
        <v/>
      </c>
      <c r="BE55" s="22" t="str">
        <f t="shared" si="10"/>
        <v/>
      </c>
      <c r="BF55" s="23" t="str">
        <f t="shared" si="11"/>
        <v/>
      </c>
      <c r="BG55" s="23" t="str">
        <f t="shared" si="12"/>
        <v/>
      </c>
      <c r="BH55" s="23" t="str">
        <f t="shared" si="13"/>
        <v/>
      </c>
      <c r="BI55" s="23" t="str">
        <f t="shared" si="14"/>
        <v/>
      </c>
      <c r="BJ55" s="23" t="str">
        <f t="shared" si="15"/>
        <v/>
      </c>
      <c r="BK55" s="24" t="str">
        <f t="shared" si="16"/>
        <v/>
      </c>
    </row>
    <row r="56" spans="1:63" x14ac:dyDescent="0.25">
      <c r="A56" s="8"/>
      <c r="B56" s="242" t="str">
        <f>IFERROR(INDEX(Data!$AA$3:$AA$502, MATCH("R5", Data!$AE$3:$AE$502, 0)), "")</f>
        <v/>
      </c>
      <c r="C56" s="243"/>
      <c r="D56" s="244" t="str">
        <f>IFERROR(INDEX(Data!$AB$3:$AB$502, MATCH("R5", Data!$AE$3:$AE$502, 0)), "")</f>
        <v/>
      </c>
      <c r="E56" s="244"/>
      <c r="F56" s="245" t="str">
        <f>IFERROR(INDEX(Data!$B$3:$B$502, MATCH(D56, Data!$A$3:$A$502, 0)), "")</f>
        <v/>
      </c>
      <c r="G56" s="246"/>
      <c r="H56" s="246" t="e">
        <f>INDEX(Data!$AB$3:$AB$502, MATCH("C1", Data!$AD$3:$AD$502, 0))</f>
        <v>#N/A</v>
      </c>
      <c r="I56" s="246"/>
      <c r="J56" s="246" t="e">
        <f>INDEX(Data!$AB$3:$AB$502, MATCH("C1", Data!$AD$3:$AD$502, 0))</f>
        <v>#N/A</v>
      </c>
      <c r="K56" s="246"/>
      <c r="L56" s="246" t="e">
        <f>INDEX(Data!$AB$3:$AB$502, MATCH("C1", Data!$AD$3:$AD$502, 0))</f>
        <v>#N/A</v>
      </c>
      <c r="M56" s="246"/>
      <c r="N56" s="246" t="e">
        <f>INDEX(Data!$AB$3:$AB$502, MATCH("C1", Data!$AD$3:$AD$502, 0))</f>
        <v>#N/A</v>
      </c>
      <c r="O56" s="247"/>
      <c r="P56" s="248" t="str">
        <f>IFERROR(INDEX(Data!$AJ$3:$AJ$502, MATCH(D56, Data!$A$3:$A$502, 0)), "")</f>
        <v/>
      </c>
      <c r="Q56" s="249"/>
      <c r="R56" s="21"/>
      <c r="S56" s="250" t="str">
        <f>IFERROR(INDEX(Data!$C$3:$C$502, MATCH($D56, Data!$A$3:$A$502, 0)), "")</f>
        <v/>
      </c>
      <c r="T56" s="251"/>
      <c r="U56" s="251"/>
      <c r="V56" s="251"/>
      <c r="W56" s="252" t="str">
        <f>IFERROR(INDEX(Data!$D$3:$D$502, MATCH($D56, Data!$A$3:$A$502, 0)), "")</f>
        <v/>
      </c>
      <c r="X56" s="252"/>
      <c r="Y56" s="252"/>
      <c r="Z56" s="252"/>
      <c r="AA56" s="251" t="str">
        <f>IFERROR(INDEX(Data!$E$3:$E$502, MATCH($D56, Data!$A$3:$A$502, 0)), "")</f>
        <v/>
      </c>
      <c r="AB56" s="251"/>
      <c r="AC56" s="251"/>
      <c r="AD56" s="251"/>
      <c r="AE56" s="252" t="str">
        <f>IFERROR(INDEX(Data!$F$3:$F$502, MATCH($D56, Data!$A$3:$A$502, 0)), "")</f>
        <v/>
      </c>
      <c r="AF56" s="252"/>
      <c r="AG56" s="252"/>
      <c r="AH56" s="252"/>
      <c r="AI56" s="251" t="str">
        <f>IFERROR(INDEX(Data!$G$3:$G$502, MATCH($D56, Data!$A$3:$A$502, 0)), "")</f>
        <v/>
      </c>
      <c r="AJ56" s="251"/>
      <c r="AK56" s="251"/>
      <c r="AL56" s="251"/>
      <c r="AM56" s="252" t="str">
        <f>IFERROR(INDEX(Data!$H$3:$H$502, MATCH($D56, Data!$A$3:$A$502, 0)), "")</f>
        <v/>
      </c>
      <c r="AN56" s="252"/>
      <c r="AO56" s="252"/>
      <c r="AP56" s="252"/>
      <c r="AQ56" s="251" t="str">
        <f>IFERROR(INDEX(Data!$I$3:$I$502, MATCH($D56, Data!$A$3:$A$502, 0)), "")</f>
        <v/>
      </c>
      <c r="AR56" s="251"/>
      <c r="AS56" s="251"/>
      <c r="AT56" s="253"/>
      <c r="AU56" s="248" t="str">
        <f>IFERROR(INDEX(Data!$J$3:$J$502, MATCH($D56, Data!$A$3:$A$502, 0)), "")</f>
        <v/>
      </c>
      <c r="AV56" s="249"/>
      <c r="AW56" s="21"/>
      <c r="AX56" s="254" t="str">
        <f t="shared" si="17"/>
        <v/>
      </c>
      <c r="AY56" s="255"/>
      <c r="AZ56" s="8"/>
      <c r="BD56" s="17" t="str">
        <f t="shared" si="9"/>
        <v/>
      </c>
      <c r="BE56" s="22" t="str">
        <f t="shared" si="10"/>
        <v/>
      </c>
      <c r="BF56" s="23" t="str">
        <f t="shared" si="11"/>
        <v/>
      </c>
      <c r="BG56" s="23" t="str">
        <f t="shared" si="12"/>
        <v/>
      </c>
      <c r="BH56" s="23" t="str">
        <f t="shared" si="13"/>
        <v/>
      </c>
      <c r="BI56" s="23" t="str">
        <f t="shared" si="14"/>
        <v/>
      </c>
      <c r="BJ56" s="23" t="str">
        <f t="shared" si="15"/>
        <v/>
      </c>
      <c r="BK56" s="24" t="str">
        <f t="shared" si="16"/>
        <v/>
      </c>
    </row>
    <row r="57" spans="1:63" x14ac:dyDescent="0.25">
      <c r="A57" s="8"/>
      <c r="B57" s="242" t="str">
        <f>IFERROR(INDEX(Data!$AA$3:$AA$502, MATCH("R6", Data!$AE$3:$AE$502, 0)), "")</f>
        <v/>
      </c>
      <c r="C57" s="243"/>
      <c r="D57" s="244" t="str">
        <f>IFERROR(INDEX(Data!$AB$3:$AB$502, MATCH("R6", Data!$AE$3:$AE$502, 0)), "")</f>
        <v/>
      </c>
      <c r="E57" s="244"/>
      <c r="F57" s="245" t="str">
        <f>IFERROR(INDEX(Data!$B$3:$B$502, MATCH(D57, Data!$A$3:$A$502, 0)), "")</f>
        <v/>
      </c>
      <c r="G57" s="246"/>
      <c r="H57" s="246" t="e">
        <f>INDEX(Data!$AB$3:$AB$502, MATCH("C1", Data!$AD$3:$AD$502, 0))</f>
        <v>#N/A</v>
      </c>
      <c r="I57" s="246"/>
      <c r="J57" s="246" t="e">
        <f>INDEX(Data!$AB$3:$AB$502, MATCH("C1", Data!$AD$3:$AD$502, 0))</f>
        <v>#N/A</v>
      </c>
      <c r="K57" s="246"/>
      <c r="L57" s="246" t="e">
        <f>INDEX(Data!$AB$3:$AB$502, MATCH("C1", Data!$AD$3:$AD$502, 0))</f>
        <v>#N/A</v>
      </c>
      <c r="M57" s="246"/>
      <c r="N57" s="246" t="e">
        <f>INDEX(Data!$AB$3:$AB$502, MATCH("C1", Data!$AD$3:$AD$502, 0))</f>
        <v>#N/A</v>
      </c>
      <c r="O57" s="247"/>
      <c r="P57" s="248" t="str">
        <f>IFERROR(INDEX(Data!$AJ$3:$AJ$502, MATCH(D57, Data!$A$3:$A$502, 0)), "")</f>
        <v/>
      </c>
      <c r="Q57" s="249"/>
      <c r="R57" s="21"/>
      <c r="S57" s="250" t="str">
        <f>IFERROR(INDEX(Data!$C$3:$C$502, MATCH($D57, Data!$A$3:$A$502, 0)), "")</f>
        <v/>
      </c>
      <c r="T57" s="251"/>
      <c r="U57" s="251"/>
      <c r="V57" s="251"/>
      <c r="W57" s="252" t="str">
        <f>IFERROR(INDEX(Data!$D$3:$D$502, MATCH($D57, Data!$A$3:$A$502, 0)), "")</f>
        <v/>
      </c>
      <c r="X57" s="252"/>
      <c r="Y57" s="252"/>
      <c r="Z57" s="252"/>
      <c r="AA57" s="251" t="str">
        <f>IFERROR(INDEX(Data!$E$3:$E$502, MATCH($D57, Data!$A$3:$A$502, 0)), "")</f>
        <v/>
      </c>
      <c r="AB57" s="251"/>
      <c r="AC57" s="251"/>
      <c r="AD57" s="251"/>
      <c r="AE57" s="252" t="str">
        <f>IFERROR(INDEX(Data!$F$3:$F$502, MATCH($D57, Data!$A$3:$A$502, 0)), "")</f>
        <v/>
      </c>
      <c r="AF57" s="252"/>
      <c r="AG57" s="252"/>
      <c r="AH57" s="252"/>
      <c r="AI57" s="251" t="str">
        <f>IFERROR(INDEX(Data!$G$3:$G$502, MATCH($D57, Data!$A$3:$A$502, 0)), "")</f>
        <v/>
      </c>
      <c r="AJ57" s="251"/>
      <c r="AK57" s="251"/>
      <c r="AL57" s="251"/>
      <c r="AM57" s="252" t="str">
        <f>IFERROR(INDEX(Data!$H$3:$H$502, MATCH($D57, Data!$A$3:$A$502, 0)), "")</f>
        <v/>
      </c>
      <c r="AN57" s="252"/>
      <c r="AO57" s="252"/>
      <c r="AP57" s="252"/>
      <c r="AQ57" s="251" t="str">
        <f>IFERROR(INDEX(Data!$I$3:$I$502, MATCH($D57, Data!$A$3:$A$502, 0)), "")</f>
        <v/>
      </c>
      <c r="AR57" s="251"/>
      <c r="AS57" s="251"/>
      <c r="AT57" s="253"/>
      <c r="AU57" s="248" t="str">
        <f>IFERROR(INDEX(Data!$J$3:$J$502, MATCH($D57, Data!$A$3:$A$502, 0)), "")</f>
        <v/>
      </c>
      <c r="AV57" s="249"/>
      <c r="AW57" s="21"/>
      <c r="AX57" s="254" t="str">
        <f t="shared" si="17"/>
        <v/>
      </c>
      <c r="AY57" s="255"/>
      <c r="AZ57" s="8"/>
      <c r="BD57" s="17" t="str">
        <f t="shared" si="9"/>
        <v/>
      </c>
      <c r="BE57" s="25" t="str">
        <f t="shared" si="10"/>
        <v/>
      </c>
      <c r="BF57" s="26" t="str">
        <f t="shared" si="11"/>
        <v/>
      </c>
      <c r="BG57" s="26" t="str">
        <f t="shared" si="12"/>
        <v/>
      </c>
      <c r="BH57" s="26" t="str">
        <f t="shared" si="13"/>
        <v/>
      </c>
      <c r="BI57" s="26" t="str">
        <f t="shared" si="14"/>
        <v/>
      </c>
      <c r="BJ57" s="26" t="str">
        <f t="shared" si="15"/>
        <v/>
      </c>
      <c r="BK57" s="27" t="str">
        <f t="shared" si="16"/>
        <v/>
      </c>
    </row>
    <row r="58" spans="1:63" x14ac:dyDescent="0.25">
      <c r="A58" s="8"/>
      <c r="B58" s="242" t="str">
        <f>IFERROR(INDEX(Data!$AA$3:$AA$502, MATCH("R7", Data!$AE$3:$AE$502, 0)), "")</f>
        <v/>
      </c>
      <c r="C58" s="243"/>
      <c r="D58" s="244" t="str">
        <f>IFERROR(INDEX(Data!$AB$3:$AB$502, MATCH("R7", Data!$AE$3:$AE$502, 0)), "")</f>
        <v/>
      </c>
      <c r="E58" s="244"/>
      <c r="F58" s="245" t="str">
        <f>IFERROR(INDEX(Data!$B$3:$B$502, MATCH(D58, Data!$A$3:$A$502, 0)), "")</f>
        <v/>
      </c>
      <c r="G58" s="246"/>
      <c r="H58" s="246" t="e">
        <f>INDEX(Data!$AB$3:$AB$502, MATCH("C1", Data!$AD$3:$AD$502, 0))</f>
        <v>#N/A</v>
      </c>
      <c r="I58" s="246"/>
      <c r="J58" s="246" t="e">
        <f>INDEX(Data!$AB$3:$AB$502, MATCH("C1", Data!$AD$3:$AD$502, 0))</f>
        <v>#N/A</v>
      </c>
      <c r="K58" s="246"/>
      <c r="L58" s="246" t="e">
        <f>INDEX(Data!$AB$3:$AB$502, MATCH("C1", Data!$AD$3:$AD$502, 0))</f>
        <v>#N/A</v>
      </c>
      <c r="M58" s="246"/>
      <c r="N58" s="246" t="e">
        <f>INDEX(Data!$AB$3:$AB$502, MATCH("C1", Data!$AD$3:$AD$502, 0))</f>
        <v>#N/A</v>
      </c>
      <c r="O58" s="247"/>
      <c r="P58" s="248" t="str">
        <f>IFERROR(INDEX(Data!$AJ$3:$AJ$502, MATCH(D58, Data!$A$3:$A$502, 0)), "")</f>
        <v/>
      </c>
      <c r="Q58" s="249"/>
      <c r="R58" s="21"/>
      <c r="S58" s="250" t="str">
        <f>IFERROR(INDEX(Data!$C$3:$C$502, MATCH($D58, Data!$A$3:$A$502, 0)), "")</f>
        <v/>
      </c>
      <c r="T58" s="251"/>
      <c r="U58" s="251"/>
      <c r="V58" s="251"/>
      <c r="W58" s="252" t="str">
        <f>IFERROR(INDEX(Data!$D$3:$D$502, MATCH($D58, Data!$A$3:$A$502, 0)), "")</f>
        <v/>
      </c>
      <c r="X58" s="252"/>
      <c r="Y58" s="252"/>
      <c r="Z58" s="252"/>
      <c r="AA58" s="251" t="str">
        <f>IFERROR(INDEX(Data!$E$3:$E$502, MATCH($D58, Data!$A$3:$A$502, 0)), "")</f>
        <v/>
      </c>
      <c r="AB58" s="251"/>
      <c r="AC58" s="251"/>
      <c r="AD58" s="251"/>
      <c r="AE58" s="252" t="str">
        <f>IFERROR(INDEX(Data!$F$3:$F$502, MATCH($D58, Data!$A$3:$A$502, 0)), "")</f>
        <v/>
      </c>
      <c r="AF58" s="252"/>
      <c r="AG58" s="252"/>
      <c r="AH58" s="252"/>
      <c r="AI58" s="251" t="str">
        <f>IFERROR(INDEX(Data!$G$3:$G$502, MATCH($D58, Data!$A$3:$A$502, 0)), "")</f>
        <v/>
      </c>
      <c r="AJ58" s="251"/>
      <c r="AK58" s="251"/>
      <c r="AL58" s="251"/>
      <c r="AM58" s="252" t="str">
        <f>IFERROR(INDEX(Data!$H$3:$H$502, MATCH($D58, Data!$A$3:$A$502, 0)), "")</f>
        <v/>
      </c>
      <c r="AN58" s="252"/>
      <c r="AO58" s="252"/>
      <c r="AP58" s="252"/>
      <c r="AQ58" s="251" t="str">
        <f>IFERROR(INDEX(Data!$I$3:$I$502, MATCH($D58, Data!$A$3:$A$502, 0)), "")</f>
        <v/>
      </c>
      <c r="AR58" s="251"/>
      <c r="AS58" s="251"/>
      <c r="AT58" s="253"/>
      <c r="AU58" s="248" t="str">
        <f>IFERROR(INDEX(Data!$J$3:$J$502, MATCH($D58, Data!$A$3:$A$502, 0)), "")</f>
        <v/>
      </c>
      <c r="AV58" s="249"/>
      <c r="AW58" s="21"/>
      <c r="AX58" s="254" t="str">
        <f t="shared" si="17"/>
        <v/>
      </c>
      <c r="AY58" s="255"/>
      <c r="AZ58" s="8"/>
    </row>
    <row r="59" spans="1:63" x14ac:dyDescent="0.25">
      <c r="A59" s="8"/>
      <c r="B59" s="242" t="str">
        <f>IFERROR(INDEX(Data!$AA$3:$AA$502, MATCH("R8", Data!$AE$3:$AE$502, 0)), "")</f>
        <v/>
      </c>
      <c r="C59" s="243"/>
      <c r="D59" s="244" t="str">
        <f>IFERROR(INDEX(Data!$AB$3:$AB$502, MATCH("R8", Data!$AE$3:$AE$502, 0)), "")</f>
        <v/>
      </c>
      <c r="E59" s="244"/>
      <c r="F59" s="245" t="str">
        <f>IFERROR(INDEX(Data!$B$3:$B$502, MATCH(D59, Data!$A$3:$A$502, 0)), "")</f>
        <v/>
      </c>
      <c r="G59" s="246"/>
      <c r="H59" s="246" t="e">
        <f>INDEX(Data!$AB$3:$AB$502, MATCH("C1", Data!$AD$3:$AD$502, 0))</f>
        <v>#N/A</v>
      </c>
      <c r="I59" s="246"/>
      <c r="J59" s="246" t="e">
        <f>INDEX(Data!$AB$3:$AB$502, MATCH("C1", Data!$AD$3:$AD$502, 0))</f>
        <v>#N/A</v>
      </c>
      <c r="K59" s="246"/>
      <c r="L59" s="246" t="e">
        <f>INDEX(Data!$AB$3:$AB$502, MATCH("C1", Data!$AD$3:$AD$502, 0))</f>
        <v>#N/A</v>
      </c>
      <c r="M59" s="246"/>
      <c r="N59" s="246" t="e">
        <f>INDEX(Data!$AB$3:$AB$502, MATCH("C1", Data!$AD$3:$AD$502, 0))</f>
        <v>#N/A</v>
      </c>
      <c r="O59" s="247"/>
      <c r="P59" s="248" t="str">
        <f>IFERROR(INDEX(Data!$AJ$3:$AJ$502, MATCH(D59, Data!$A$3:$A$502, 0)), "")</f>
        <v/>
      </c>
      <c r="Q59" s="249"/>
      <c r="R59" s="21"/>
      <c r="S59" s="250" t="str">
        <f>IFERROR(INDEX(Data!$C$3:$C$502, MATCH($D59, Data!$A$3:$A$502, 0)), "")</f>
        <v/>
      </c>
      <c r="T59" s="251"/>
      <c r="U59" s="251"/>
      <c r="V59" s="251"/>
      <c r="W59" s="252" t="str">
        <f>IFERROR(INDEX(Data!$D$3:$D$502, MATCH($D59, Data!$A$3:$A$502, 0)), "")</f>
        <v/>
      </c>
      <c r="X59" s="252"/>
      <c r="Y59" s="252"/>
      <c r="Z59" s="252"/>
      <c r="AA59" s="251" t="str">
        <f>IFERROR(INDEX(Data!$E$3:$E$502, MATCH($D59, Data!$A$3:$A$502, 0)), "")</f>
        <v/>
      </c>
      <c r="AB59" s="251"/>
      <c r="AC59" s="251"/>
      <c r="AD59" s="251"/>
      <c r="AE59" s="252" t="str">
        <f>IFERROR(INDEX(Data!$F$3:$F$502, MATCH($D59, Data!$A$3:$A$502, 0)), "")</f>
        <v/>
      </c>
      <c r="AF59" s="252"/>
      <c r="AG59" s="252"/>
      <c r="AH59" s="252"/>
      <c r="AI59" s="251" t="str">
        <f>IFERROR(INDEX(Data!$G$3:$G$502, MATCH($D59, Data!$A$3:$A$502, 0)), "")</f>
        <v/>
      </c>
      <c r="AJ59" s="251"/>
      <c r="AK59" s="251"/>
      <c r="AL59" s="251"/>
      <c r="AM59" s="252" t="str">
        <f>IFERROR(INDEX(Data!$H$3:$H$502, MATCH($D59, Data!$A$3:$A$502, 0)), "")</f>
        <v/>
      </c>
      <c r="AN59" s="252"/>
      <c r="AO59" s="252"/>
      <c r="AP59" s="252"/>
      <c r="AQ59" s="251" t="str">
        <f>IFERROR(INDEX(Data!$I$3:$I$502, MATCH($D59, Data!$A$3:$A$502, 0)), "")</f>
        <v/>
      </c>
      <c r="AR59" s="251"/>
      <c r="AS59" s="251"/>
      <c r="AT59" s="253"/>
      <c r="AU59" s="248" t="str">
        <f>IFERROR(INDEX(Data!$J$3:$J$502, MATCH($D59, Data!$A$3:$A$502, 0)), "")</f>
        <v/>
      </c>
      <c r="AV59" s="249"/>
      <c r="AW59" s="21"/>
      <c r="AX59" s="254" t="str">
        <f t="shared" si="17"/>
        <v/>
      </c>
      <c r="AY59" s="255"/>
      <c r="AZ59" s="8"/>
    </row>
    <row r="60" spans="1:63" x14ac:dyDescent="0.25">
      <c r="A60" s="8"/>
      <c r="B60" s="242" t="str">
        <f>IFERROR(INDEX(Data!$AA$3:$AA$502, MATCH("R9", Data!$AE$3:$AE$502, 0)), "")</f>
        <v/>
      </c>
      <c r="C60" s="243"/>
      <c r="D60" s="244" t="str">
        <f>IFERROR(INDEX(Data!$AB$3:$AB$502, MATCH("R9", Data!$AE$3:$AE$502, 0)), "")</f>
        <v/>
      </c>
      <c r="E60" s="244"/>
      <c r="F60" s="245" t="str">
        <f>IFERROR(INDEX(Data!$B$3:$B$502, MATCH(D60, Data!$A$3:$A$502, 0)), "")</f>
        <v/>
      </c>
      <c r="G60" s="246"/>
      <c r="H60" s="246" t="e">
        <f>INDEX(Data!$AB$3:$AB$502, MATCH("C1", Data!$AD$3:$AD$502, 0))</f>
        <v>#N/A</v>
      </c>
      <c r="I60" s="246"/>
      <c r="J60" s="246" t="e">
        <f>INDEX(Data!$AB$3:$AB$502, MATCH("C1", Data!$AD$3:$AD$502, 0))</f>
        <v>#N/A</v>
      </c>
      <c r="K60" s="246"/>
      <c r="L60" s="246" t="e">
        <f>INDEX(Data!$AB$3:$AB$502, MATCH("C1", Data!$AD$3:$AD$502, 0))</f>
        <v>#N/A</v>
      </c>
      <c r="M60" s="246"/>
      <c r="N60" s="246" t="e">
        <f>INDEX(Data!$AB$3:$AB$502, MATCH("C1", Data!$AD$3:$AD$502, 0))</f>
        <v>#N/A</v>
      </c>
      <c r="O60" s="247"/>
      <c r="P60" s="248" t="str">
        <f>IFERROR(INDEX(Data!$AJ$3:$AJ$502, MATCH(D60, Data!$A$3:$A$502, 0)), "")</f>
        <v/>
      </c>
      <c r="Q60" s="249"/>
      <c r="R60" s="21"/>
      <c r="S60" s="250" t="str">
        <f>IFERROR(INDEX(Data!$C$3:$C$502, MATCH($D60, Data!$A$3:$A$502, 0)), "")</f>
        <v/>
      </c>
      <c r="T60" s="251"/>
      <c r="U60" s="251"/>
      <c r="V60" s="251"/>
      <c r="W60" s="252" t="str">
        <f>IFERROR(INDEX(Data!$D$3:$D$502, MATCH($D60, Data!$A$3:$A$502, 0)), "")</f>
        <v/>
      </c>
      <c r="X60" s="252"/>
      <c r="Y60" s="252"/>
      <c r="Z60" s="252"/>
      <c r="AA60" s="251" t="str">
        <f>IFERROR(INDEX(Data!$E$3:$E$502, MATCH($D60, Data!$A$3:$A$502, 0)), "")</f>
        <v/>
      </c>
      <c r="AB60" s="251"/>
      <c r="AC60" s="251"/>
      <c r="AD60" s="251"/>
      <c r="AE60" s="252" t="str">
        <f>IFERROR(INDEX(Data!$F$3:$F$502, MATCH($D60, Data!$A$3:$A$502, 0)), "")</f>
        <v/>
      </c>
      <c r="AF60" s="252"/>
      <c r="AG60" s="252"/>
      <c r="AH60" s="252"/>
      <c r="AI60" s="251" t="str">
        <f>IFERROR(INDEX(Data!$G$3:$G$502, MATCH($D60, Data!$A$3:$A$502, 0)), "")</f>
        <v/>
      </c>
      <c r="AJ60" s="251"/>
      <c r="AK60" s="251"/>
      <c r="AL60" s="251"/>
      <c r="AM60" s="252" t="str">
        <f>IFERROR(INDEX(Data!$H$3:$H$502, MATCH($D60, Data!$A$3:$A$502, 0)), "")</f>
        <v/>
      </c>
      <c r="AN60" s="252"/>
      <c r="AO60" s="252"/>
      <c r="AP60" s="252"/>
      <c r="AQ60" s="251" t="str">
        <f>IFERROR(INDEX(Data!$I$3:$I$502, MATCH($D60, Data!$A$3:$A$502, 0)), "")</f>
        <v/>
      </c>
      <c r="AR60" s="251"/>
      <c r="AS60" s="251"/>
      <c r="AT60" s="253"/>
      <c r="AU60" s="248" t="str">
        <f>IFERROR(INDEX(Data!$J$3:$J$502, MATCH($D60, Data!$A$3:$A$502, 0)), "")</f>
        <v/>
      </c>
      <c r="AV60" s="249"/>
      <c r="AW60" s="21"/>
      <c r="AX60" s="254" t="str">
        <f t="shared" si="17"/>
        <v/>
      </c>
      <c r="AY60" s="255"/>
      <c r="AZ60" s="8"/>
    </row>
    <row r="61" spans="1:63" x14ac:dyDescent="0.25">
      <c r="A61" s="8"/>
      <c r="B61" s="275" t="str">
        <f>IFERROR(INDEX(Data!$AA$3:$AA$502, MATCH("R10", Data!$AE$3:$AE$502, 0)), "")</f>
        <v/>
      </c>
      <c r="C61" s="276"/>
      <c r="D61" s="277" t="str">
        <f>IFERROR(INDEX(Data!$AB$3:$AB$502, MATCH("R10", Data!$AE$3:$AE$502, 0)), "")</f>
        <v/>
      </c>
      <c r="E61" s="277"/>
      <c r="F61" s="278" t="str">
        <f>IFERROR(INDEX(Data!$B$3:$B$502, MATCH(D61, Data!$A$3:$A$502, 0)), "")</f>
        <v/>
      </c>
      <c r="G61" s="279"/>
      <c r="H61" s="279" t="e">
        <f>INDEX(Data!$AB$3:$AB$502, MATCH("C1", Data!$AD$3:$AD$502, 0))</f>
        <v>#N/A</v>
      </c>
      <c r="I61" s="279"/>
      <c r="J61" s="279" t="e">
        <f>INDEX(Data!$AB$3:$AB$502, MATCH("C1", Data!$AD$3:$AD$502, 0))</f>
        <v>#N/A</v>
      </c>
      <c r="K61" s="279"/>
      <c r="L61" s="279" t="e">
        <f>INDEX(Data!$AB$3:$AB$502, MATCH("C1", Data!$AD$3:$AD$502, 0))</f>
        <v>#N/A</v>
      </c>
      <c r="M61" s="279"/>
      <c r="N61" s="279" t="e">
        <f>INDEX(Data!$AB$3:$AB$502, MATCH("C1", Data!$AD$3:$AD$502, 0))</f>
        <v>#N/A</v>
      </c>
      <c r="O61" s="280"/>
      <c r="P61" s="264" t="str">
        <f>IFERROR(INDEX(Data!$AJ$3:$AJ$502, MATCH(D61, Data!$A$3:$A$502, 0)), "")</f>
        <v/>
      </c>
      <c r="Q61" s="265"/>
      <c r="R61" s="21"/>
      <c r="S61" s="281" t="str">
        <f>IFERROR(INDEX(Data!$C$3:$C$502, MATCH($D61, Data!$A$3:$A$502, 0)), "")</f>
        <v/>
      </c>
      <c r="T61" s="273"/>
      <c r="U61" s="273"/>
      <c r="V61" s="273"/>
      <c r="W61" s="272" t="str">
        <f>IFERROR(INDEX(Data!$D$3:$D$502, MATCH($D61, Data!$A$3:$A$502, 0)), "")</f>
        <v/>
      </c>
      <c r="X61" s="272"/>
      <c r="Y61" s="272"/>
      <c r="Z61" s="272"/>
      <c r="AA61" s="273" t="str">
        <f>IFERROR(INDEX(Data!$E$3:$E$502, MATCH($D61, Data!$A$3:$A$502, 0)), "")</f>
        <v/>
      </c>
      <c r="AB61" s="273"/>
      <c r="AC61" s="273"/>
      <c r="AD61" s="273"/>
      <c r="AE61" s="272" t="str">
        <f>IFERROR(INDEX(Data!$F$3:$F$502, MATCH($D61, Data!$A$3:$A$502, 0)), "")</f>
        <v/>
      </c>
      <c r="AF61" s="272"/>
      <c r="AG61" s="272"/>
      <c r="AH61" s="272"/>
      <c r="AI61" s="273" t="str">
        <f>IFERROR(INDEX(Data!$G$3:$G$502, MATCH($D61, Data!$A$3:$A$502, 0)), "")</f>
        <v/>
      </c>
      <c r="AJ61" s="273"/>
      <c r="AK61" s="273"/>
      <c r="AL61" s="273"/>
      <c r="AM61" s="272" t="str">
        <f>IFERROR(INDEX(Data!$H$3:$H$502, MATCH($D61, Data!$A$3:$A$502, 0)), "")</f>
        <v/>
      </c>
      <c r="AN61" s="272"/>
      <c r="AO61" s="272"/>
      <c r="AP61" s="272"/>
      <c r="AQ61" s="273" t="str">
        <f>IFERROR(INDEX(Data!$I$3:$I$502, MATCH($D61, Data!$A$3:$A$502, 0)), "")</f>
        <v/>
      </c>
      <c r="AR61" s="273"/>
      <c r="AS61" s="273"/>
      <c r="AT61" s="274"/>
      <c r="AU61" s="264" t="str">
        <f>IFERROR(INDEX(Data!$J$3:$J$502, MATCH($D61, Data!$A$3:$A$502, 0)), "")</f>
        <v/>
      </c>
      <c r="AV61" s="265"/>
      <c r="AW61" s="21"/>
      <c r="AX61" s="256" t="str">
        <f t="shared" si="17"/>
        <v/>
      </c>
      <c r="AY61" s="257"/>
      <c r="AZ61" s="8"/>
    </row>
    <row r="62" spans="1:63" x14ac:dyDescent="0.25">
      <c r="A62" s="8"/>
      <c r="B62" s="8"/>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row>
    <row r="63" spans="1:63" x14ac:dyDescent="0.25">
      <c r="A63" s="8"/>
      <c r="B63" s="8"/>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row>
    <row r="64" spans="1:63" x14ac:dyDescent="0.25">
      <c r="A64" s="8"/>
      <c r="B64" s="21"/>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row>
    <row r="65" spans="1:52" x14ac:dyDescent="0.25">
      <c r="A65" s="8"/>
      <c r="B65" s="8"/>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row>
    <row r="66" spans="1:52" x14ac:dyDescent="0.25">
      <c r="A66" s="8"/>
      <c r="B66" s="8"/>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row>
    <row r="67" spans="1:52" x14ac:dyDescent="0.25">
      <c r="A67" s="8"/>
      <c r="B67" s="8"/>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row>
    <row r="68" spans="1:52" x14ac:dyDescent="0.25">
      <c r="A68" s="8"/>
      <c r="B68" s="8"/>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row>
    <row r="69" spans="1:52" x14ac:dyDescent="0.25">
      <c r="A69" s="8"/>
      <c r="B69" s="8"/>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row>
    <row r="70" spans="1:52" x14ac:dyDescent="0.25">
      <c r="A70" s="8"/>
      <c r="B70" s="8"/>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row>
    <row r="71" spans="1:52" x14ac:dyDescent="0.25">
      <c r="A71" s="8"/>
      <c r="B71" s="8"/>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row>
    <row r="72" spans="1:52" x14ac:dyDescent="0.25">
      <c r="A72" s="8"/>
      <c r="B72" s="8"/>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row>
    <row r="73" spans="1:52" x14ac:dyDescent="0.25">
      <c r="A73" s="8"/>
      <c r="B73" s="8"/>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row>
    <row r="74" spans="1:52" x14ac:dyDescent="0.25">
      <c r="A74" s="8"/>
      <c r="B74" s="8"/>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row>
    <row r="75" spans="1:52" x14ac:dyDescent="0.25">
      <c r="A75" s="8"/>
      <c r="B75" s="8"/>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row>
    <row r="76" spans="1:52" x14ac:dyDescent="0.25">
      <c r="A76" s="8"/>
      <c r="B76" s="8"/>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row>
    <row r="77" spans="1:52" x14ac:dyDescent="0.25">
      <c r="A77" s="8"/>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row>
    <row r="78" spans="1:52" x14ac:dyDescent="0.25">
      <c r="A78" s="8"/>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row>
    <row r="79" spans="1:52" x14ac:dyDescent="0.25">
      <c r="A79" s="8"/>
      <c r="B79" s="8"/>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row>
    <row r="80" spans="1:52" x14ac:dyDescent="0.25">
      <c r="A80" s="8"/>
      <c r="B80" s="8"/>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row>
    <row r="81" spans="1:52" x14ac:dyDescent="0.25">
      <c r="A81" s="8"/>
      <c r="B81" s="8"/>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row>
    <row r="82" spans="1:52" x14ac:dyDescent="0.25">
      <c r="A82" s="8"/>
      <c r="B82" s="8"/>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row>
    <row r="83" spans="1:52" x14ac:dyDescent="0.25">
      <c r="A83" s="8"/>
      <c r="B83" s="8"/>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row>
    <row r="84" spans="1:52" x14ac:dyDescent="0.25">
      <c r="A84" s="8"/>
      <c r="B84" s="8"/>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row>
    <row r="85" spans="1:52" x14ac:dyDescent="0.25">
      <c r="A85" s="8"/>
      <c r="B85" s="8"/>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row>
    <row r="86" spans="1:52" x14ac:dyDescent="0.25">
      <c r="A86" s="8"/>
      <c r="B86" s="8"/>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row>
    <row r="87" spans="1:52" hidden="1" x14ac:dyDescent="0.25">
      <c r="A87" s="8"/>
      <c r="B87" s="8"/>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row>
    <row r="88" spans="1:52" hidden="1" x14ac:dyDescent="0.25">
      <c r="A88" s="8"/>
      <c r="B88" s="8"/>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row>
    <row r="89" spans="1:52" hidden="1" x14ac:dyDescent="0.25">
      <c r="A89" s="8"/>
      <c r="B89" s="8"/>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row>
    <row r="90" spans="1:52" hidden="1" x14ac:dyDescent="0.25">
      <c r="A90" s="8"/>
      <c r="B90" s="8"/>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row>
    <row r="91" spans="1:52" hidden="1" x14ac:dyDescent="0.25">
      <c r="A91" s="8"/>
      <c r="B91" s="8"/>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row>
    <row r="92" spans="1:52" hidden="1" x14ac:dyDescent="0.25">
      <c r="A92" s="8"/>
      <c r="B92" s="8"/>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row>
  </sheetData>
  <sheetProtection algorithmName="SHA-512" hashValue="CCdY9Z3NG1272f5NnNZdwBJGZsGy6qSw6bTFKm8h94t6W5gdmIxJHJpsdbQK9UOplBTg35TFI8pzk8d2NSTtQg==" saltValue="mCxZS/hqv4cd/UsF4VehbA==" spinCount="100000" sheet="1" objects="1" scenarios="1"/>
  <mergeCells count="289">
    <mergeCell ref="AE61:AH61"/>
    <mergeCell ref="AI61:AL61"/>
    <mergeCell ref="AM61:AP61"/>
    <mergeCell ref="AQ61:AT61"/>
    <mergeCell ref="AU61:AV61"/>
    <mergeCell ref="AM60:AP60"/>
    <mergeCell ref="AQ60:AT60"/>
    <mergeCell ref="AU60:AV60"/>
    <mergeCell ref="AX60:AY60"/>
    <mergeCell ref="B61:C61"/>
    <mergeCell ref="D61:E61"/>
    <mergeCell ref="F61:O61"/>
    <mergeCell ref="P61:Q61"/>
    <mergeCell ref="S61:V61"/>
    <mergeCell ref="W61:Z61"/>
    <mergeCell ref="AX59:AY59"/>
    <mergeCell ref="B60:C60"/>
    <mergeCell ref="D60:E60"/>
    <mergeCell ref="F60:O60"/>
    <mergeCell ref="P60:Q60"/>
    <mergeCell ref="S60:V60"/>
    <mergeCell ref="W60:Z60"/>
    <mergeCell ref="AA60:AD60"/>
    <mergeCell ref="AE60:AH60"/>
    <mergeCell ref="AI60:AL60"/>
    <mergeCell ref="AA59:AD59"/>
    <mergeCell ref="AE59:AH59"/>
    <mergeCell ref="AI59:AL59"/>
    <mergeCell ref="AM59:AP59"/>
    <mergeCell ref="AQ59:AT59"/>
    <mergeCell ref="AU59:AV59"/>
    <mergeCell ref="AX61:AY61"/>
    <mergeCell ref="AA61:AD61"/>
    <mergeCell ref="AM58:AP58"/>
    <mergeCell ref="AQ58:AT58"/>
    <mergeCell ref="AU58:AV58"/>
    <mergeCell ref="AX58:AY58"/>
    <mergeCell ref="B59:C59"/>
    <mergeCell ref="D59:E59"/>
    <mergeCell ref="F59:O59"/>
    <mergeCell ref="P59:Q59"/>
    <mergeCell ref="S59:V59"/>
    <mergeCell ref="W59:Z59"/>
    <mergeCell ref="B58:C58"/>
    <mergeCell ref="D58:E58"/>
    <mergeCell ref="F58:O58"/>
    <mergeCell ref="P58:Q58"/>
    <mergeCell ref="S58:V58"/>
    <mergeCell ref="W58:Z58"/>
    <mergeCell ref="AA58:AD58"/>
    <mergeCell ref="AE58:AH58"/>
    <mergeCell ref="AI58:AL58"/>
    <mergeCell ref="AM56:AP56"/>
    <mergeCell ref="AQ56:AT56"/>
    <mergeCell ref="AU56:AV56"/>
    <mergeCell ref="AX56:AY56"/>
    <mergeCell ref="B57:C57"/>
    <mergeCell ref="D57:E57"/>
    <mergeCell ref="F57:O57"/>
    <mergeCell ref="P57:Q57"/>
    <mergeCell ref="S57:V57"/>
    <mergeCell ref="W57:Z57"/>
    <mergeCell ref="AX57:AY57"/>
    <mergeCell ref="AA57:AD57"/>
    <mergeCell ref="AE57:AH57"/>
    <mergeCell ref="AI57:AL57"/>
    <mergeCell ref="AM57:AP57"/>
    <mergeCell ref="AQ57:AT57"/>
    <mergeCell ref="AU57:AV57"/>
    <mergeCell ref="B56:C56"/>
    <mergeCell ref="D56:E56"/>
    <mergeCell ref="F56:O56"/>
    <mergeCell ref="P56:Q56"/>
    <mergeCell ref="S56:V56"/>
    <mergeCell ref="W56:Z56"/>
    <mergeCell ref="AA56:AD56"/>
    <mergeCell ref="AE56:AH56"/>
    <mergeCell ref="AI56:AL56"/>
    <mergeCell ref="AM54:AP54"/>
    <mergeCell ref="AQ54:AT54"/>
    <mergeCell ref="AU54:AV54"/>
    <mergeCell ref="AX54:AY54"/>
    <mergeCell ref="B55:C55"/>
    <mergeCell ref="D55:E55"/>
    <mergeCell ref="F55:O55"/>
    <mergeCell ref="P55:Q55"/>
    <mergeCell ref="S55:V55"/>
    <mergeCell ref="W55:Z55"/>
    <mergeCell ref="AX55:AY55"/>
    <mergeCell ref="AA55:AD55"/>
    <mergeCell ref="AE55:AH55"/>
    <mergeCell ref="AI55:AL55"/>
    <mergeCell ref="AM55:AP55"/>
    <mergeCell ref="AQ55:AT55"/>
    <mergeCell ref="AU55:AV55"/>
    <mergeCell ref="B54:C54"/>
    <mergeCell ref="D54:E54"/>
    <mergeCell ref="F54:O54"/>
    <mergeCell ref="P54:Q54"/>
    <mergeCell ref="S54:V54"/>
    <mergeCell ref="W54:Z54"/>
    <mergeCell ref="AA54:AD54"/>
    <mergeCell ref="AE54:AH54"/>
    <mergeCell ref="AI54:AL54"/>
    <mergeCell ref="AU52:AV52"/>
    <mergeCell ref="AX52:AY52"/>
    <mergeCell ref="B53:C53"/>
    <mergeCell ref="D53:E53"/>
    <mergeCell ref="F53:O53"/>
    <mergeCell ref="P53:Q53"/>
    <mergeCell ref="S53:V53"/>
    <mergeCell ref="W53:Z53"/>
    <mergeCell ref="AX53:AY53"/>
    <mergeCell ref="AA53:AD53"/>
    <mergeCell ref="AE53:AH53"/>
    <mergeCell ref="AI53:AL53"/>
    <mergeCell ref="AM53:AP53"/>
    <mergeCell ref="AQ53:AT53"/>
    <mergeCell ref="AU53:AV53"/>
    <mergeCell ref="AX51:AY51"/>
    <mergeCell ref="B52:C52"/>
    <mergeCell ref="D52:E52"/>
    <mergeCell ref="F52:O52"/>
    <mergeCell ref="P52:Q52"/>
    <mergeCell ref="S52:V52"/>
    <mergeCell ref="W52:Z52"/>
    <mergeCell ref="AA52:AD52"/>
    <mergeCell ref="AE52:AH52"/>
    <mergeCell ref="AI52:AL52"/>
    <mergeCell ref="AA51:AD51"/>
    <mergeCell ref="AE51:AH51"/>
    <mergeCell ref="AI51:AL51"/>
    <mergeCell ref="AM51:AP51"/>
    <mergeCell ref="AQ51:AT51"/>
    <mergeCell ref="AU51:AV51"/>
    <mergeCell ref="B51:C51"/>
    <mergeCell ref="D51:E51"/>
    <mergeCell ref="F51:O51"/>
    <mergeCell ref="P51:Q51"/>
    <mergeCell ref="S51:V51"/>
    <mergeCell ref="W51:Z51"/>
    <mergeCell ref="AM52:AP52"/>
    <mergeCell ref="AQ52:AT52"/>
    <mergeCell ref="AX22:AY22"/>
    <mergeCell ref="B23:C23"/>
    <mergeCell ref="D23:E23"/>
    <mergeCell ref="F23:O23"/>
    <mergeCell ref="P23:Q23"/>
    <mergeCell ref="S23:V23"/>
    <mergeCell ref="AM21:AP21"/>
    <mergeCell ref="AQ21:AT21"/>
    <mergeCell ref="AX21:AY21"/>
    <mergeCell ref="B22:C22"/>
    <mergeCell ref="D22:E22"/>
    <mergeCell ref="F22:O22"/>
    <mergeCell ref="AE22:AH22"/>
    <mergeCell ref="AX23:AY23"/>
    <mergeCell ref="AM23:AP23"/>
    <mergeCell ref="AQ23:AT23"/>
    <mergeCell ref="AU22:AV22"/>
    <mergeCell ref="AU23:AV23"/>
    <mergeCell ref="AU24:AV24"/>
    <mergeCell ref="B47:Q48"/>
    <mergeCell ref="AM24:AP24"/>
    <mergeCell ref="AQ24:AT24"/>
    <mergeCell ref="AI22:AL22"/>
    <mergeCell ref="AM22:AP22"/>
    <mergeCell ref="AQ22:AT22"/>
    <mergeCell ref="B24:C24"/>
    <mergeCell ref="D24:E24"/>
    <mergeCell ref="F24:O24"/>
    <mergeCell ref="P24:Q24"/>
    <mergeCell ref="S24:V24"/>
    <mergeCell ref="W24:Z24"/>
    <mergeCell ref="AA24:AD24"/>
    <mergeCell ref="AE24:AH24"/>
    <mergeCell ref="AI24:AL24"/>
    <mergeCell ref="W23:Z23"/>
    <mergeCell ref="AA23:AD23"/>
    <mergeCell ref="AE23:AH23"/>
    <mergeCell ref="AI23:AL23"/>
    <mergeCell ref="AX24:AY24"/>
    <mergeCell ref="AE20:AH20"/>
    <mergeCell ref="AI20:AL20"/>
    <mergeCell ref="AM20:AP20"/>
    <mergeCell ref="AQ20:AT20"/>
    <mergeCell ref="B10:Q11"/>
    <mergeCell ref="AU14:AV14"/>
    <mergeCell ref="AU15:AV15"/>
    <mergeCell ref="AU16:AV16"/>
    <mergeCell ref="AU17:AV17"/>
    <mergeCell ref="AU18:AV18"/>
    <mergeCell ref="AU19:AV19"/>
    <mergeCell ref="AM19:AP19"/>
    <mergeCell ref="AQ19:AT19"/>
    <mergeCell ref="AX19:AY19"/>
    <mergeCell ref="B20:C20"/>
    <mergeCell ref="D20:E20"/>
    <mergeCell ref="F20:O20"/>
    <mergeCell ref="P20:Q20"/>
    <mergeCell ref="S20:V20"/>
    <mergeCell ref="P22:Q22"/>
    <mergeCell ref="S22:V22"/>
    <mergeCell ref="W22:Z22"/>
    <mergeCell ref="AA22:AD22"/>
    <mergeCell ref="AX20:AY20"/>
    <mergeCell ref="B21:C21"/>
    <mergeCell ref="D21:E21"/>
    <mergeCell ref="F21:O21"/>
    <mergeCell ref="P21:Q21"/>
    <mergeCell ref="S21:V21"/>
    <mergeCell ref="W21:Z21"/>
    <mergeCell ref="AA21:AD21"/>
    <mergeCell ref="AE21:AH21"/>
    <mergeCell ref="AI21:AL21"/>
    <mergeCell ref="W20:Z20"/>
    <mergeCell ref="AA20:AD20"/>
    <mergeCell ref="AU20:AV20"/>
    <mergeCell ref="AU21:AV21"/>
    <mergeCell ref="B19:C19"/>
    <mergeCell ref="D19:E19"/>
    <mergeCell ref="F19:O19"/>
    <mergeCell ref="P19:Q19"/>
    <mergeCell ref="S19:V19"/>
    <mergeCell ref="W19:Z19"/>
    <mergeCell ref="AA19:AD19"/>
    <mergeCell ref="AE19:AH19"/>
    <mergeCell ref="AI19:AL19"/>
    <mergeCell ref="B17:C17"/>
    <mergeCell ref="D17:E17"/>
    <mergeCell ref="F17:O17"/>
    <mergeCell ref="P17:Q17"/>
    <mergeCell ref="S17:V17"/>
    <mergeCell ref="AX17:AY17"/>
    <mergeCell ref="B18:C18"/>
    <mergeCell ref="D18:E18"/>
    <mergeCell ref="F18:O18"/>
    <mergeCell ref="P18:Q18"/>
    <mergeCell ref="S18:V18"/>
    <mergeCell ref="W18:Z18"/>
    <mergeCell ref="AA18:AD18"/>
    <mergeCell ref="AE18:AH18"/>
    <mergeCell ref="AI18:AL18"/>
    <mergeCell ref="W17:Z17"/>
    <mergeCell ref="AA17:AD17"/>
    <mergeCell ref="AE17:AH17"/>
    <mergeCell ref="AI17:AL17"/>
    <mergeCell ref="AM17:AP17"/>
    <mergeCell ref="AQ17:AT17"/>
    <mergeCell ref="AM18:AP18"/>
    <mergeCell ref="AQ18:AT18"/>
    <mergeCell ref="AX18:AY18"/>
    <mergeCell ref="AX15:AY15"/>
    <mergeCell ref="B16:C16"/>
    <mergeCell ref="D16:E16"/>
    <mergeCell ref="F16:O16"/>
    <mergeCell ref="P16:Q16"/>
    <mergeCell ref="S16:V16"/>
    <mergeCell ref="W16:Z16"/>
    <mergeCell ref="AA16:AD16"/>
    <mergeCell ref="AE16:AH16"/>
    <mergeCell ref="AI16:AL16"/>
    <mergeCell ref="AM16:AP16"/>
    <mergeCell ref="AQ16:AT16"/>
    <mergeCell ref="AX16:AY16"/>
    <mergeCell ref="B3:AY6"/>
    <mergeCell ref="D14:E14"/>
    <mergeCell ref="F14:O14"/>
    <mergeCell ref="P14:Q14"/>
    <mergeCell ref="B14:C14"/>
    <mergeCell ref="B15:C15"/>
    <mergeCell ref="D15:E15"/>
    <mergeCell ref="F15:O15"/>
    <mergeCell ref="P15:Q15"/>
    <mergeCell ref="S15:V15"/>
    <mergeCell ref="AM14:AP14"/>
    <mergeCell ref="AQ14:AT14"/>
    <mergeCell ref="AX14:AY14"/>
    <mergeCell ref="S14:V14"/>
    <mergeCell ref="W14:Z14"/>
    <mergeCell ref="AA14:AD14"/>
    <mergeCell ref="AE14:AH14"/>
    <mergeCell ref="AI14:AL14"/>
    <mergeCell ref="W15:Z15"/>
    <mergeCell ref="AA15:AD15"/>
    <mergeCell ref="AE15:AH15"/>
    <mergeCell ref="AI15:AL15"/>
    <mergeCell ref="AM15:AP15"/>
    <mergeCell ref="AQ15:AT15"/>
  </mergeCells>
  <conditionalFormatting sqref="AX15:AY24">
    <cfRule type="expression" dxfId="14" priority="3">
      <formula>AX15=$BD$4</formula>
    </cfRule>
    <cfRule type="expression" dxfId="13" priority="4">
      <formula>AX15=$BD$3</formula>
    </cfRule>
  </conditionalFormatting>
  <conditionalFormatting sqref="AX52:AY61">
    <cfRule type="expression" dxfId="12" priority="1">
      <formula>AX52=$BD$4</formula>
    </cfRule>
    <cfRule type="expression" dxfId="11" priority="2">
      <formula>AX52=$BD$3</formula>
    </cfRule>
  </conditionalFormatting>
  <pageMargins left="0.7" right="0.7" top="0.75" bottom="0.75" header="0.3" footer="0.3"/>
  <pageSetup paperSize="9" scale="59" orientation="portrait" verticalDpi="300" r:id="rId1"/>
  <colBreaks count="1" manualBreakCount="1">
    <brk id="52" max="8"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7030A0"/>
  </sheetPr>
  <dimension ref="A1:BR81"/>
  <sheetViews>
    <sheetView zoomScaleNormal="100" workbookViewId="0"/>
  </sheetViews>
  <sheetFormatPr defaultColWidth="0" defaultRowHeight="15" zeroHeight="1" x14ac:dyDescent="0.25"/>
  <cols>
    <col min="1" max="52" width="2.85546875" style="9" customWidth="1"/>
    <col min="53" max="56" width="2.85546875" style="9" hidden="1" customWidth="1"/>
    <col min="57" max="57" width="8.7109375" style="9" hidden="1" customWidth="1"/>
    <col min="58" max="65" width="4.28515625" style="9" hidden="1" customWidth="1"/>
    <col min="66" max="70" width="0" style="9" hidden="1" customWidth="1"/>
    <col min="71" max="16384" width="2.85546875" style="9" hidden="1"/>
  </cols>
  <sheetData>
    <row r="1" spans="1:52" x14ac:dyDescent="0.25">
      <c r="A1" s="8"/>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row>
    <row r="2" spans="1:52" x14ac:dyDescent="0.25">
      <c r="A2" s="8"/>
      <c r="B2" s="8"/>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row>
    <row r="3" spans="1:52" x14ac:dyDescent="0.25">
      <c r="A3" s="8"/>
      <c r="B3" s="431" t="str">
        <f>"General &amp; Daily Stats from "&amp;IF('Intro &amp; Setup'!G17="", "the ", "")&amp;""&amp;'Birding Tally List'!B2&amp;""</f>
        <v xml:space="preserve">General &amp; Daily Stats from the </v>
      </c>
      <c r="C3" s="432"/>
      <c r="D3" s="432"/>
      <c r="E3" s="432"/>
      <c r="F3" s="432"/>
      <c r="G3" s="432"/>
      <c r="H3" s="432"/>
      <c r="I3" s="432"/>
      <c r="J3" s="432"/>
      <c r="K3" s="432"/>
      <c r="L3" s="432"/>
      <c r="M3" s="432"/>
      <c r="N3" s="432"/>
      <c r="O3" s="432"/>
      <c r="P3" s="432"/>
      <c r="Q3" s="432"/>
      <c r="R3" s="432"/>
      <c r="S3" s="432"/>
      <c r="T3" s="432"/>
      <c r="U3" s="432"/>
      <c r="V3" s="432"/>
      <c r="W3" s="432"/>
      <c r="X3" s="432"/>
      <c r="Y3" s="432"/>
      <c r="Z3" s="432"/>
      <c r="AA3" s="432"/>
      <c r="AB3" s="432"/>
      <c r="AC3" s="432"/>
      <c r="AD3" s="432"/>
      <c r="AE3" s="432"/>
      <c r="AF3" s="432"/>
      <c r="AG3" s="432"/>
      <c r="AH3" s="432"/>
      <c r="AI3" s="432"/>
      <c r="AJ3" s="432"/>
      <c r="AK3" s="432"/>
      <c r="AL3" s="432"/>
      <c r="AM3" s="432"/>
      <c r="AN3" s="432"/>
      <c r="AO3" s="432"/>
      <c r="AP3" s="432"/>
      <c r="AQ3" s="432"/>
      <c r="AR3" s="432"/>
      <c r="AS3" s="432"/>
      <c r="AT3" s="432"/>
      <c r="AU3" s="432"/>
      <c r="AV3" s="432"/>
      <c r="AW3" s="432"/>
      <c r="AX3" s="432"/>
      <c r="AY3" s="433"/>
      <c r="AZ3" s="8"/>
    </row>
    <row r="4" spans="1:52" x14ac:dyDescent="0.25">
      <c r="A4" s="8"/>
      <c r="B4" s="434"/>
      <c r="C4" s="435"/>
      <c r="D4" s="435"/>
      <c r="E4" s="435"/>
      <c r="F4" s="435"/>
      <c r="G4" s="435"/>
      <c r="H4" s="435"/>
      <c r="I4" s="435"/>
      <c r="J4" s="435"/>
      <c r="K4" s="435"/>
      <c r="L4" s="435"/>
      <c r="M4" s="435"/>
      <c r="N4" s="435"/>
      <c r="O4" s="435"/>
      <c r="P4" s="435"/>
      <c r="Q4" s="435"/>
      <c r="R4" s="435"/>
      <c r="S4" s="435"/>
      <c r="T4" s="435"/>
      <c r="U4" s="435"/>
      <c r="V4" s="435"/>
      <c r="W4" s="435"/>
      <c r="X4" s="435"/>
      <c r="Y4" s="435"/>
      <c r="Z4" s="435"/>
      <c r="AA4" s="435"/>
      <c r="AB4" s="435"/>
      <c r="AC4" s="435"/>
      <c r="AD4" s="435"/>
      <c r="AE4" s="435"/>
      <c r="AF4" s="435"/>
      <c r="AG4" s="435"/>
      <c r="AH4" s="435"/>
      <c r="AI4" s="435"/>
      <c r="AJ4" s="435"/>
      <c r="AK4" s="435"/>
      <c r="AL4" s="435"/>
      <c r="AM4" s="435"/>
      <c r="AN4" s="435"/>
      <c r="AO4" s="435"/>
      <c r="AP4" s="435"/>
      <c r="AQ4" s="435"/>
      <c r="AR4" s="435"/>
      <c r="AS4" s="435"/>
      <c r="AT4" s="435"/>
      <c r="AU4" s="435"/>
      <c r="AV4" s="435"/>
      <c r="AW4" s="435"/>
      <c r="AX4" s="435"/>
      <c r="AY4" s="436"/>
      <c r="AZ4" s="8"/>
    </row>
    <row r="5" spans="1:52" x14ac:dyDescent="0.25">
      <c r="A5" s="8"/>
      <c r="B5" s="434"/>
      <c r="C5" s="435"/>
      <c r="D5" s="435"/>
      <c r="E5" s="435"/>
      <c r="F5" s="435"/>
      <c r="G5" s="435"/>
      <c r="H5" s="435"/>
      <c r="I5" s="435"/>
      <c r="J5" s="435"/>
      <c r="K5" s="435"/>
      <c r="L5" s="435"/>
      <c r="M5" s="435"/>
      <c r="N5" s="435"/>
      <c r="O5" s="435"/>
      <c r="P5" s="435"/>
      <c r="Q5" s="435"/>
      <c r="R5" s="435"/>
      <c r="S5" s="435"/>
      <c r="T5" s="435"/>
      <c r="U5" s="435"/>
      <c r="V5" s="435"/>
      <c r="W5" s="435"/>
      <c r="X5" s="435"/>
      <c r="Y5" s="435"/>
      <c r="Z5" s="435"/>
      <c r="AA5" s="435"/>
      <c r="AB5" s="435"/>
      <c r="AC5" s="435"/>
      <c r="AD5" s="435"/>
      <c r="AE5" s="435"/>
      <c r="AF5" s="435"/>
      <c r="AG5" s="435"/>
      <c r="AH5" s="435"/>
      <c r="AI5" s="435"/>
      <c r="AJ5" s="435"/>
      <c r="AK5" s="435"/>
      <c r="AL5" s="435"/>
      <c r="AM5" s="435"/>
      <c r="AN5" s="435"/>
      <c r="AO5" s="435"/>
      <c r="AP5" s="435"/>
      <c r="AQ5" s="435"/>
      <c r="AR5" s="435"/>
      <c r="AS5" s="435"/>
      <c r="AT5" s="435"/>
      <c r="AU5" s="435"/>
      <c r="AV5" s="435"/>
      <c r="AW5" s="435"/>
      <c r="AX5" s="435"/>
      <c r="AY5" s="436"/>
      <c r="AZ5" s="8"/>
    </row>
    <row r="6" spans="1:52" x14ac:dyDescent="0.25">
      <c r="A6" s="8"/>
      <c r="B6" s="437"/>
      <c r="C6" s="438"/>
      <c r="D6" s="438"/>
      <c r="E6" s="438"/>
      <c r="F6" s="438"/>
      <c r="G6" s="438"/>
      <c r="H6" s="438"/>
      <c r="I6" s="438"/>
      <c r="J6" s="438"/>
      <c r="K6" s="438"/>
      <c r="L6" s="438"/>
      <c r="M6" s="438"/>
      <c r="N6" s="438"/>
      <c r="O6" s="438"/>
      <c r="P6" s="438"/>
      <c r="Q6" s="438"/>
      <c r="R6" s="438"/>
      <c r="S6" s="438"/>
      <c r="T6" s="438"/>
      <c r="U6" s="438"/>
      <c r="V6" s="438"/>
      <c r="W6" s="438"/>
      <c r="X6" s="438"/>
      <c r="Y6" s="438"/>
      <c r="Z6" s="438"/>
      <c r="AA6" s="438"/>
      <c r="AB6" s="438"/>
      <c r="AC6" s="438"/>
      <c r="AD6" s="438"/>
      <c r="AE6" s="438"/>
      <c r="AF6" s="438"/>
      <c r="AG6" s="438"/>
      <c r="AH6" s="438"/>
      <c r="AI6" s="438"/>
      <c r="AJ6" s="438"/>
      <c r="AK6" s="438"/>
      <c r="AL6" s="438"/>
      <c r="AM6" s="438"/>
      <c r="AN6" s="438"/>
      <c r="AO6" s="438"/>
      <c r="AP6" s="438"/>
      <c r="AQ6" s="438"/>
      <c r="AR6" s="438"/>
      <c r="AS6" s="438"/>
      <c r="AT6" s="438"/>
      <c r="AU6" s="438"/>
      <c r="AV6" s="438"/>
      <c r="AW6" s="438"/>
      <c r="AX6" s="438"/>
      <c r="AY6" s="439"/>
      <c r="AZ6" s="8"/>
    </row>
    <row r="7" spans="1:52" ht="15" customHeight="1" x14ac:dyDescent="0.25">
      <c r="A7" s="8"/>
      <c r="B7" s="10"/>
      <c r="C7" s="10"/>
      <c r="D7" s="10"/>
      <c r="E7" s="10"/>
      <c r="F7" s="10"/>
      <c r="G7" s="10"/>
      <c r="H7" s="10"/>
      <c r="I7" s="10"/>
      <c r="J7" s="10"/>
      <c r="K7" s="10"/>
      <c r="L7" s="10"/>
      <c r="M7" s="10"/>
      <c r="N7" s="10"/>
      <c r="O7" s="10"/>
      <c r="P7" s="10"/>
      <c r="Q7" s="10"/>
      <c r="R7" s="10"/>
      <c r="S7" s="10"/>
      <c r="T7" s="10"/>
      <c r="U7" s="10"/>
      <c r="V7" s="10"/>
      <c r="W7" s="10"/>
      <c r="X7" s="10"/>
      <c r="Y7" s="10"/>
      <c r="Z7" s="10"/>
      <c r="AA7" s="10"/>
      <c r="AB7" s="10"/>
      <c r="AC7" s="10"/>
      <c r="AD7" s="10"/>
      <c r="AE7" s="10"/>
      <c r="AF7" s="10"/>
      <c r="AG7" s="10"/>
      <c r="AH7" s="10"/>
      <c r="AI7" s="10"/>
      <c r="AJ7" s="10"/>
      <c r="AK7" s="10"/>
      <c r="AL7" s="10"/>
      <c r="AM7" s="10"/>
      <c r="AN7" s="10"/>
      <c r="AO7" s="10"/>
      <c r="AP7" s="10"/>
      <c r="AQ7" s="10"/>
      <c r="AR7" s="10"/>
      <c r="AS7" s="10"/>
      <c r="AT7" s="10"/>
      <c r="AU7" s="10"/>
      <c r="AV7" s="10"/>
      <c r="AW7" s="10"/>
      <c r="AX7" s="10"/>
      <c r="AY7" s="10"/>
      <c r="AZ7" s="8"/>
    </row>
    <row r="8" spans="1:52" ht="15" customHeight="1" x14ac:dyDescent="0.25">
      <c r="A8" s="8"/>
      <c r="B8" s="10"/>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c r="AZ8" s="8"/>
    </row>
    <row r="9" spans="1:52" ht="15" customHeight="1" x14ac:dyDescent="0.25">
      <c r="A9" s="8"/>
      <c r="B9" s="8"/>
      <c r="C9" s="8"/>
      <c r="D9" s="8"/>
      <c r="E9" s="8"/>
      <c r="F9" s="8"/>
      <c r="G9" s="8"/>
      <c r="H9" s="8"/>
      <c r="I9" s="8"/>
      <c r="J9" s="8"/>
      <c r="K9" s="8"/>
      <c r="L9" s="8"/>
      <c r="M9" s="8"/>
      <c r="N9" s="8"/>
      <c r="O9" s="8"/>
      <c r="P9" s="8"/>
      <c r="Q9" s="8"/>
      <c r="R9" s="8"/>
      <c r="S9" s="8"/>
      <c r="T9" s="8"/>
      <c r="U9" s="8"/>
      <c r="V9" s="8"/>
      <c r="W9" s="10"/>
      <c r="X9" s="10"/>
      <c r="Y9" s="10"/>
      <c r="Z9" s="10"/>
      <c r="AA9" s="10"/>
      <c r="AB9" s="10"/>
      <c r="AC9" s="10"/>
      <c r="AD9" s="10"/>
      <c r="AE9" s="10"/>
      <c r="AF9" s="10"/>
      <c r="AG9" s="10"/>
      <c r="AH9" s="10"/>
      <c r="AI9" s="21"/>
      <c r="AJ9" s="10"/>
      <c r="AK9" s="10"/>
      <c r="AL9" s="10"/>
      <c r="AM9" s="10"/>
      <c r="AN9" s="10"/>
      <c r="AO9" s="10"/>
      <c r="AP9" s="10"/>
      <c r="AQ9" s="10"/>
      <c r="AR9" s="10"/>
      <c r="AS9" s="10"/>
      <c r="AT9" s="8"/>
      <c r="AU9" s="8"/>
      <c r="AV9" s="8"/>
      <c r="AW9" s="8"/>
      <c r="AX9" s="8"/>
      <c r="AY9" s="8"/>
      <c r="AZ9" s="8"/>
    </row>
    <row r="10" spans="1:52" ht="15" customHeight="1" x14ac:dyDescent="0.25">
      <c r="A10" s="8"/>
      <c r="B10" s="452" t="s">
        <v>19</v>
      </c>
      <c r="C10" s="441"/>
      <c r="D10" s="441"/>
      <c r="E10" s="441"/>
      <c r="F10" s="441"/>
      <c r="G10" s="441"/>
      <c r="H10" s="441"/>
      <c r="I10" s="441"/>
      <c r="J10" s="441"/>
      <c r="K10" s="441"/>
      <c r="L10" s="441"/>
      <c r="M10" s="441"/>
      <c r="N10" s="441"/>
      <c r="O10" s="441"/>
      <c r="P10" s="441"/>
      <c r="Q10" s="442"/>
      <c r="R10" s="8"/>
      <c r="S10" s="8"/>
      <c r="T10" s="8"/>
      <c r="U10" s="8"/>
      <c r="V10" s="8"/>
      <c r="W10" s="10"/>
      <c r="X10" s="10"/>
      <c r="Y10" s="10"/>
      <c r="Z10" s="10"/>
      <c r="AA10" s="10"/>
      <c r="AB10" s="10"/>
      <c r="AC10" s="10"/>
      <c r="AD10" s="10"/>
      <c r="AE10" s="10"/>
      <c r="AF10" s="10"/>
      <c r="AG10" s="10"/>
      <c r="AH10" s="10"/>
      <c r="AI10" s="21"/>
      <c r="AJ10" s="10"/>
      <c r="AK10" s="10"/>
      <c r="AL10" s="10"/>
      <c r="AM10" s="10"/>
      <c r="AN10" s="10"/>
      <c r="AO10" s="10"/>
      <c r="AP10" s="10"/>
      <c r="AQ10" s="10"/>
      <c r="AR10" s="10"/>
      <c r="AS10" s="10"/>
      <c r="AT10" s="8"/>
      <c r="AU10" s="8"/>
      <c r="AV10" s="8"/>
      <c r="AW10" s="8"/>
      <c r="AX10" s="8"/>
      <c r="AY10" s="8"/>
      <c r="AZ10" s="8"/>
    </row>
    <row r="11" spans="1:52" ht="15" customHeight="1" x14ac:dyDescent="0.25">
      <c r="A11" s="8"/>
      <c r="B11" s="443"/>
      <c r="C11" s="444"/>
      <c r="D11" s="444"/>
      <c r="E11" s="444"/>
      <c r="F11" s="444"/>
      <c r="G11" s="444"/>
      <c r="H11" s="444"/>
      <c r="I11" s="444"/>
      <c r="J11" s="444"/>
      <c r="K11" s="444"/>
      <c r="L11" s="444"/>
      <c r="M11" s="444"/>
      <c r="N11" s="444"/>
      <c r="O11" s="444"/>
      <c r="P11" s="444"/>
      <c r="Q11" s="445"/>
      <c r="R11" s="8"/>
      <c r="S11" s="8"/>
      <c r="T11" s="8"/>
      <c r="U11" s="8"/>
      <c r="V11" s="8"/>
      <c r="W11" s="10"/>
      <c r="X11" s="10"/>
      <c r="Y11" s="10"/>
      <c r="Z11" s="10"/>
      <c r="AA11" s="10"/>
      <c r="AB11" s="10"/>
      <c r="AC11" s="10"/>
      <c r="AD11" s="10"/>
      <c r="AE11" s="10"/>
      <c r="AF11" s="10"/>
      <c r="AG11" s="10"/>
      <c r="AH11" s="10"/>
      <c r="AI11" s="21"/>
      <c r="AJ11" s="10"/>
      <c r="AK11" s="10"/>
      <c r="AL11" s="10"/>
      <c r="AM11" s="10"/>
      <c r="AN11" s="10"/>
      <c r="AO11" s="10"/>
      <c r="AP11" s="10"/>
      <c r="AQ11" s="10"/>
      <c r="AR11" s="10"/>
      <c r="AS11" s="10"/>
      <c r="AT11" s="8"/>
      <c r="AU11" s="8"/>
      <c r="AV11" s="8"/>
      <c r="AW11" s="8"/>
      <c r="AX11" s="8"/>
      <c r="AY11" s="8"/>
      <c r="AZ11" s="8"/>
    </row>
    <row r="12" spans="1:52" ht="15" customHeight="1" x14ac:dyDescent="0.25">
      <c r="A12" s="8"/>
      <c r="B12" s="11"/>
      <c r="C12" s="11"/>
      <c r="D12" s="11"/>
      <c r="E12" s="11"/>
      <c r="F12" s="11"/>
      <c r="G12" s="11"/>
      <c r="H12" s="11"/>
      <c r="I12" s="11"/>
      <c r="J12" s="11"/>
      <c r="K12" s="11"/>
      <c r="L12" s="11"/>
      <c r="M12" s="11"/>
      <c r="N12" s="11"/>
      <c r="O12" s="11"/>
      <c r="P12" s="11"/>
      <c r="Q12" s="11"/>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row>
    <row r="13" spans="1:52" ht="15" customHeight="1" x14ac:dyDescent="0.25">
      <c r="A13" s="8"/>
      <c r="B13" s="8"/>
      <c r="C13" s="8"/>
      <c r="D13" s="8"/>
      <c r="E13" s="8"/>
      <c r="F13" s="8"/>
      <c r="G13" s="8"/>
      <c r="H13" s="8"/>
      <c r="I13" s="8"/>
      <c r="J13" s="8"/>
      <c r="K13" s="8"/>
      <c r="L13" s="8"/>
      <c r="M13" s="8"/>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c r="AT13" s="8"/>
      <c r="AU13" s="8"/>
      <c r="AV13" s="8"/>
      <c r="AW13" s="8"/>
      <c r="AX13" s="8"/>
      <c r="AY13" s="8"/>
    </row>
    <row r="14" spans="1:52" ht="15" customHeight="1" x14ac:dyDescent="0.25">
      <c r="A14" s="8"/>
      <c r="B14" s="446" t="s">
        <v>20</v>
      </c>
      <c r="C14" s="447"/>
      <c r="D14" s="447"/>
      <c r="E14" s="447"/>
      <c r="F14" s="447"/>
      <c r="G14" s="447"/>
      <c r="H14" s="447"/>
      <c r="I14" s="447"/>
      <c r="J14" s="447"/>
      <c r="K14" s="447"/>
      <c r="L14" s="447"/>
      <c r="M14" s="448"/>
      <c r="N14" s="283">
        <f>COUNTIF('Birding Tally List'!$D$10:$D$509, "&gt;""")</f>
        <v>0</v>
      </c>
      <c r="O14" s="283"/>
      <c r="P14" s="283"/>
      <c r="Q14" s="283"/>
      <c r="R14" s="8"/>
      <c r="S14" s="446" t="s">
        <v>21</v>
      </c>
      <c r="T14" s="447"/>
      <c r="U14" s="447"/>
      <c r="V14" s="447"/>
      <c r="W14" s="447"/>
      <c r="X14" s="447"/>
      <c r="Y14" s="447"/>
      <c r="Z14" s="447"/>
      <c r="AA14" s="447"/>
      <c r="AB14" s="447"/>
      <c r="AC14" s="447"/>
      <c r="AD14" s="448"/>
      <c r="AE14" s="283">
        <f>COUNTIF('Birding Tally List'!$Q$10:$Q$509, "R")</f>
        <v>0</v>
      </c>
      <c r="AF14" s="283"/>
      <c r="AG14" s="283"/>
      <c r="AH14" s="283"/>
      <c r="AI14" s="8"/>
      <c r="AJ14" s="446" t="s">
        <v>22</v>
      </c>
      <c r="AK14" s="447"/>
      <c r="AL14" s="447"/>
      <c r="AM14" s="447"/>
      <c r="AN14" s="447"/>
      <c r="AO14" s="447"/>
      <c r="AP14" s="447"/>
      <c r="AQ14" s="447"/>
      <c r="AR14" s="447"/>
      <c r="AS14" s="447"/>
      <c r="AT14" s="447"/>
      <c r="AU14" s="448"/>
      <c r="AV14" s="283">
        <f>COUNTIF('Birding Tally List'!$T$10:$T$509, "R")</f>
        <v>0</v>
      </c>
      <c r="AW14" s="283"/>
      <c r="AX14" s="283"/>
      <c r="AY14" s="283"/>
      <c r="AZ14" s="8"/>
    </row>
    <row r="15" spans="1:52" ht="15" customHeight="1" x14ac:dyDescent="0.25">
      <c r="A15" s="8"/>
      <c r="B15" s="449"/>
      <c r="C15" s="450"/>
      <c r="D15" s="450"/>
      <c r="E15" s="450"/>
      <c r="F15" s="450"/>
      <c r="G15" s="450"/>
      <c r="H15" s="450"/>
      <c r="I15" s="450"/>
      <c r="J15" s="450"/>
      <c r="K15" s="450"/>
      <c r="L15" s="450"/>
      <c r="M15" s="451"/>
      <c r="N15" s="283"/>
      <c r="O15" s="283"/>
      <c r="P15" s="283"/>
      <c r="Q15" s="283"/>
      <c r="R15" s="8"/>
      <c r="S15" s="449"/>
      <c r="T15" s="450"/>
      <c r="U15" s="450"/>
      <c r="V15" s="450"/>
      <c r="W15" s="450"/>
      <c r="X15" s="450"/>
      <c r="Y15" s="450"/>
      <c r="Z15" s="450"/>
      <c r="AA15" s="450"/>
      <c r="AB15" s="450"/>
      <c r="AC15" s="450"/>
      <c r="AD15" s="451"/>
      <c r="AE15" s="283"/>
      <c r="AF15" s="283"/>
      <c r="AG15" s="283"/>
      <c r="AH15" s="283"/>
      <c r="AI15" s="8"/>
      <c r="AJ15" s="449"/>
      <c r="AK15" s="450"/>
      <c r="AL15" s="450"/>
      <c r="AM15" s="450"/>
      <c r="AN15" s="450"/>
      <c r="AO15" s="450"/>
      <c r="AP15" s="450"/>
      <c r="AQ15" s="450"/>
      <c r="AR15" s="450"/>
      <c r="AS15" s="450"/>
      <c r="AT15" s="450"/>
      <c r="AU15" s="451"/>
      <c r="AV15" s="283"/>
      <c r="AW15" s="283"/>
      <c r="AX15" s="283"/>
      <c r="AY15" s="283"/>
      <c r="AZ15" s="8"/>
    </row>
    <row r="16" spans="1:52" ht="15" customHeight="1" x14ac:dyDescent="0.25">
      <c r="A16" s="8"/>
      <c r="B16" s="8"/>
      <c r="C16" s="8"/>
      <c r="D16" s="8"/>
      <c r="E16" s="8"/>
      <c r="F16" s="8"/>
      <c r="G16" s="8"/>
      <c r="H16" s="8"/>
      <c r="I16" s="8"/>
      <c r="J16" s="8"/>
      <c r="K16" s="8"/>
      <c r="L16" s="8"/>
      <c r="M16" s="8"/>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row>
    <row r="17" spans="1:70" ht="15" customHeight="1" x14ac:dyDescent="0.25">
      <c r="A17" s="8"/>
      <c r="B17" s="8"/>
      <c r="C17" s="8"/>
      <c r="D17" s="8"/>
      <c r="E17" s="8"/>
      <c r="F17" s="8"/>
      <c r="G17" s="8"/>
      <c r="H17" s="8"/>
      <c r="I17" s="8"/>
      <c r="J17" s="8"/>
      <c r="K17" s="8"/>
      <c r="L17" s="8"/>
      <c r="M17" s="8"/>
      <c r="N17" s="8"/>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8"/>
      <c r="AR17" s="8"/>
      <c r="AS17" s="8"/>
      <c r="AT17" s="8"/>
      <c r="AU17" s="8"/>
      <c r="AV17" s="8"/>
      <c r="AW17" s="8"/>
      <c r="AX17" s="8"/>
      <c r="AY17" s="8"/>
      <c r="AZ17" s="8"/>
    </row>
    <row r="18" spans="1:70" ht="15" customHeight="1" x14ac:dyDescent="0.25">
      <c r="A18" s="8"/>
      <c r="B18" s="446" t="s">
        <v>23</v>
      </c>
      <c r="C18" s="447"/>
      <c r="D18" s="447"/>
      <c r="E18" s="447"/>
      <c r="F18" s="447"/>
      <c r="G18" s="447"/>
      <c r="H18" s="447"/>
      <c r="I18" s="447"/>
      <c r="J18" s="447"/>
      <c r="K18" s="447"/>
      <c r="L18" s="447"/>
      <c r="M18" s="448"/>
      <c r="N18" s="284">
        <f>IFERROR(Data!T5, "")</f>
        <v>0</v>
      </c>
      <c r="O18" s="284"/>
      <c r="P18" s="284"/>
      <c r="Q18" s="284"/>
      <c r="R18" s="8"/>
      <c r="S18" s="453" t="str">
        <f>"Best Day for Most "&amp;IF('Intro &amp; Setup'!BA21='Intro &amp; Setup'!BA23,"Sightings",IF('Intro &amp; Setup'!BA21='Intro &amp; Setup'!BA24,"Birds",""))&amp;":"</f>
        <v>Best Day for Most Sightings:</v>
      </c>
      <c r="T18" s="454"/>
      <c r="U18" s="454"/>
      <c r="V18" s="454"/>
      <c r="W18" s="454"/>
      <c r="X18" s="454"/>
      <c r="Y18" s="454"/>
      <c r="Z18" s="454"/>
      <c r="AA18" s="454"/>
      <c r="AB18" s="454"/>
      <c r="AC18" s="454"/>
      <c r="AD18" s="455"/>
      <c r="AE18" s="284">
        <f>IFERROR(Data!T6, "")</f>
        <v>0</v>
      </c>
      <c r="AF18" s="284"/>
      <c r="AG18" s="284"/>
      <c r="AH18" s="284"/>
      <c r="AI18" s="8"/>
      <c r="AJ18" s="446" t="str">
        <f>"Total "&amp;IF('Intro &amp; Setup'!BA21='Intro &amp; Setup'!BA23,"Sightings",IF('Intro &amp; Setup'!BA21='Intro &amp; Setup'!BA24,"Birds",""))&amp;" Seen:"</f>
        <v>Total Sightings Seen:</v>
      </c>
      <c r="AK18" s="447"/>
      <c r="AL18" s="447"/>
      <c r="AM18" s="447"/>
      <c r="AN18" s="447"/>
      <c r="AO18" s="447"/>
      <c r="AP18" s="447"/>
      <c r="AQ18" s="447"/>
      <c r="AR18" s="447"/>
      <c r="AS18" s="447"/>
      <c r="AT18" s="447"/>
      <c r="AU18" s="448"/>
      <c r="AV18" s="283">
        <f>SUM(Data!$J$3:$J$502)</f>
        <v>0</v>
      </c>
      <c r="AW18" s="283"/>
      <c r="AX18" s="283"/>
      <c r="AY18" s="283"/>
      <c r="AZ18" s="8"/>
    </row>
    <row r="19" spans="1:70" ht="15" customHeight="1" x14ac:dyDescent="0.25">
      <c r="A19" s="8"/>
      <c r="B19" s="449"/>
      <c r="C19" s="450"/>
      <c r="D19" s="450"/>
      <c r="E19" s="450"/>
      <c r="F19" s="450"/>
      <c r="G19" s="450"/>
      <c r="H19" s="450"/>
      <c r="I19" s="450"/>
      <c r="J19" s="450"/>
      <c r="K19" s="450"/>
      <c r="L19" s="450"/>
      <c r="M19" s="451"/>
      <c r="N19" s="284"/>
      <c r="O19" s="284"/>
      <c r="P19" s="284"/>
      <c r="Q19" s="284"/>
      <c r="R19" s="8"/>
      <c r="S19" s="456"/>
      <c r="T19" s="457"/>
      <c r="U19" s="457"/>
      <c r="V19" s="457"/>
      <c r="W19" s="457"/>
      <c r="X19" s="457"/>
      <c r="Y19" s="457"/>
      <c r="Z19" s="457"/>
      <c r="AA19" s="457"/>
      <c r="AB19" s="457"/>
      <c r="AC19" s="457"/>
      <c r="AD19" s="458"/>
      <c r="AE19" s="284"/>
      <c r="AF19" s="284"/>
      <c r="AG19" s="284"/>
      <c r="AH19" s="284"/>
      <c r="AI19" s="8"/>
      <c r="AJ19" s="449"/>
      <c r="AK19" s="450"/>
      <c r="AL19" s="450"/>
      <c r="AM19" s="450"/>
      <c r="AN19" s="450"/>
      <c r="AO19" s="450"/>
      <c r="AP19" s="450"/>
      <c r="AQ19" s="450"/>
      <c r="AR19" s="450"/>
      <c r="AS19" s="450"/>
      <c r="AT19" s="450"/>
      <c r="AU19" s="451"/>
      <c r="AV19" s="283"/>
      <c r="AW19" s="283"/>
      <c r="AX19" s="283"/>
      <c r="AY19" s="283"/>
      <c r="AZ19" s="8"/>
    </row>
    <row r="20" spans="1:70" ht="15" customHeight="1" x14ac:dyDescent="0.25">
      <c r="A20" s="8"/>
      <c r="B20" s="8"/>
      <c r="C20" s="8"/>
      <c r="D20" s="8"/>
      <c r="E20" s="8"/>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row>
    <row r="21" spans="1:70" ht="1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row>
    <row r="22" spans="1:70" ht="15" customHeight="1" x14ac:dyDescent="0.25">
      <c r="A22" s="8"/>
      <c r="B22" s="8"/>
      <c r="C22" s="8"/>
      <c r="D22" s="8"/>
      <c r="E22" s="8"/>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row>
    <row r="23" spans="1:70" ht="15" customHeight="1" x14ac:dyDescent="0.25">
      <c r="A23" s="8"/>
      <c r="B23" s="8"/>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473" t="s">
        <v>28</v>
      </c>
      <c r="AK23" s="474"/>
      <c r="AL23" s="474"/>
      <c r="AM23" s="474"/>
      <c r="AN23" s="474"/>
      <c r="AO23" s="474"/>
      <c r="AP23" s="474"/>
      <c r="AQ23" s="474"/>
      <c r="AR23" s="474"/>
      <c r="AS23" s="474"/>
      <c r="AT23" s="474"/>
      <c r="AU23" s="474"/>
      <c r="AV23" s="474"/>
      <c r="AW23" s="474"/>
      <c r="AX23" s="474"/>
      <c r="AY23" s="475"/>
      <c r="AZ23" s="8"/>
    </row>
    <row r="24" spans="1:70" ht="15" customHeight="1" x14ac:dyDescent="0.25">
      <c r="A24" s="8"/>
      <c r="B24" s="446" t="s">
        <v>24</v>
      </c>
      <c r="C24" s="447"/>
      <c r="D24" s="447"/>
      <c r="E24" s="447"/>
      <c r="F24" s="447"/>
      <c r="G24" s="447"/>
      <c r="H24" s="447"/>
      <c r="I24" s="447"/>
      <c r="J24" s="447"/>
      <c r="K24" s="447"/>
      <c r="L24" s="447"/>
      <c r="M24" s="447"/>
      <c r="N24" s="447"/>
      <c r="O24" s="447"/>
      <c r="P24" s="447"/>
      <c r="Q24" s="448"/>
      <c r="R24" s="8"/>
      <c r="S24" s="8"/>
      <c r="T24" s="446" t="s">
        <v>49</v>
      </c>
      <c r="U24" s="447"/>
      <c r="V24" s="447"/>
      <c r="W24" s="447"/>
      <c r="X24" s="447"/>
      <c r="Y24" s="447"/>
      <c r="Z24" s="447"/>
      <c r="AA24" s="447"/>
      <c r="AB24" s="447"/>
      <c r="AC24" s="447"/>
      <c r="AD24" s="447"/>
      <c r="AE24" s="447"/>
      <c r="AF24" s="447"/>
      <c r="AG24" s="448"/>
      <c r="AH24" s="8"/>
      <c r="AI24" s="164"/>
      <c r="AJ24" s="292"/>
      <c r="AK24" s="292"/>
      <c r="AL24" s="292"/>
      <c r="AM24" s="292"/>
      <c r="AN24" s="292"/>
      <c r="AO24" s="292"/>
      <c r="AP24" s="292"/>
      <c r="AQ24" s="292"/>
      <c r="AR24" s="292"/>
      <c r="AS24" s="292"/>
      <c r="AT24" s="292"/>
      <c r="AU24" s="292"/>
      <c r="AV24" s="292"/>
      <c r="AW24" s="292"/>
      <c r="AX24" s="292"/>
      <c r="AY24" s="292"/>
      <c r="AZ24" s="8"/>
    </row>
    <row r="25" spans="1:70" ht="15" customHeight="1" x14ac:dyDescent="0.25">
      <c r="A25" s="8"/>
      <c r="B25" s="449"/>
      <c r="C25" s="450"/>
      <c r="D25" s="450"/>
      <c r="E25" s="450"/>
      <c r="F25" s="450"/>
      <c r="G25" s="450"/>
      <c r="H25" s="450"/>
      <c r="I25" s="450"/>
      <c r="J25" s="450"/>
      <c r="K25" s="450"/>
      <c r="L25" s="450"/>
      <c r="M25" s="450"/>
      <c r="N25" s="450"/>
      <c r="O25" s="450"/>
      <c r="P25" s="450"/>
      <c r="Q25" s="451"/>
      <c r="R25" s="8"/>
      <c r="S25" s="8"/>
      <c r="T25" s="449"/>
      <c r="U25" s="450"/>
      <c r="V25" s="450"/>
      <c r="W25" s="450"/>
      <c r="X25" s="450"/>
      <c r="Y25" s="450"/>
      <c r="Z25" s="450"/>
      <c r="AA25" s="450"/>
      <c r="AB25" s="450"/>
      <c r="AC25" s="450"/>
      <c r="AD25" s="450"/>
      <c r="AE25" s="450"/>
      <c r="AF25" s="450"/>
      <c r="AG25" s="451"/>
      <c r="AH25" s="8"/>
      <c r="AI25" s="165"/>
      <c r="AJ25" s="292"/>
      <c r="AK25" s="292"/>
      <c r="AL25" s="292"/>
      <c r="AM25" s="292"/>
      <c r="AN25" s="292"/>
      <c r="AO25" s="292"/>
      <c r="AP25" s="292"/>
      <c r="AQ25" s="292"/>
      <c r="AR25" s="292"/>
      <c r="AS25" s="292"/>
      <c r="AT25" s="292"/>
      <c r="AU25" s="292"/>
      <c r="AV25" s="292"/>
      <c r="AW25" s="292"/>
      <c r="AX25" s="292"/>
      <c r="AY25" s="292"/>
      <c r="AZ25" s="8"/>
    </row>
    <row r="26" spans="1:70" ht="15" customHeight="1" x14ac:dyDescent="0.25">
      <c r="A26" s="8"/>
      <c r="B26" s="8"/>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row>
    <row r="27" spans="1:70" ht="15" customHeight="1" x14ac:dyDescent="0.25">
      <c r="A27" s="8"/>
      <c r="B27" s="8"/>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row>
    <row r="28" spans="1:70" ht="15" customHeight="1" x14ac:dyDescent="0.25">
      <c r="A28" s="8"/>
      <c r="B28" s="8"/>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F28" s="84" t="str">
        <f>R29</f>
        <v>Total Sightings</v>
      </c>
      <c r="BG28" s="84" t="str">
        <f>V29</f>
        <v>Average Sightings</v>
      </c>
      <c r="BH28" s="84" t="str">
        <f>Z29</f>
        <v>Total Species</v>
      </c>
      <c r="BI28" s="84" t="str">
        <f>AD29</f>
        <v>Average Species</v>
      </c>
      <c r="BJ28" s="84" t="str">
        <f>AI29</f>
        <v>Rare Sightings Seen</v>
      </c>
      <c r="BK28" s="84" t="str">
        <f>AM29</f>
        <v>Rare Species Seen</v>
      </c>
      <c r="BL28" s="84" t="str">
        <f>CONCATENATE(AR29, AR30)</f>
        <v xml:space="preserve"> Seen</v>
      </c>
      <c r="BM28" s="84" t="str">
        <f>CONCATENATE(AV29, AV30)</f>
        <v xml:space="preserve"> Seen</v>
      </c>
    </row>
    <row r="29" spans="1:70" ht="15" customHeight="1" x14ac:dyDescent="0.25">
      <c r="A29" s="8"/>
      <c r="B29" s="8"/>
      <c r="C29" s="8"/>
      <c r="D29" s="8"/>
      <c r="E29" s="8"/>
      <c r="F29" s="8"/>
      <c r="G29" s="8"/>
      <c r="H29" s="8"/>
      <c r="I29" s="8"/>
      <c r="J29" s="8"/>
      <c r="K29" s="8"/>
      <c r="L29" s="8"/>
      <c r="M29" s="8"/>
      <c r="N29" s="8"/>
      <c r="O29" s="8"/>
      <c r="P29" s="8"/>
      <c r="Q29" s="8"/>
      <c r="R29" s="291" t="str">
        <f>"Total "&amp;IF('Intro &amp; Setup'!BA21='Intro &amp; Setup'!BA24,"Birds",IF('Intro &amp; Setup'!BA21='Intro &amp; Setup'!BA23,"Sightings", ""))&amp;""</f>
        <v>Total Sightings</v>
      </c>
      <c r="S29" s="291"/>
      <c r="T29" s="291"/>
      <c r="U29" s="291"/>
      <c r="V29" s="291" t="str">
        <f>"Average "&amp;IF('Intro &amp; Setup'!BA21='Intro &amp; Setup'!BA24,"Birds",IF('Intro &amp; Setup'!BA21='Intro &amp; Setup'!BA23,"Sightings", ""))&amp;""</f>
        <v>Average Sightings</v>
      </c>
      <c r="W29" s="291"/>
      <c r="X29" s="291"/>
      <c r="Y29" s="291"/>
      <c r="Z29" s="291" t="s">
        <v>25</v>
      </c>
      <c r="AA29" s="291"/>
      <c r="AB29" s="291"/>
      <c r="AC29" s="291"/>
      <c r="AD29" s="291" t="s">
        <v>26</v>
      </c>
      <c r="AE29" s="291"/>
      <c r="AF29" s="291"/>
      <c r="AG29" s="291"/>
      <c r="AH29" s="8"/>
      <c r="AI29" s="303" t="str">
        <f>"Rare "&amp;IF('Intro &amp; Setup'!BA21='Intro &amp; Setup'!BA24,"Birds",IF('Intro &amp; Setup'!BA21='Intro &amp; Setup'!BA23,"Sightings", ""))&amp;" Seen"</f>
        <v>Rare Sightings Seen</v>
      </c>
      <c r="AJ29" s="303"/>
      <c r="AK29" s="303"/>
      <c r="AL29" s="303"/>
      <c r="AM29" s="303" t="s">
        <v>27</v>
      </c>
      <c r="AN29" s="303"/>
      <c r="AO29" s="303"/>
      <c r="AP29" s="303"/>
      <c r="AQ29" s="8"/>
      <c r="AR29" s="301" t="str">
        <f>IF(AJ24="", "", AJ24)</f>
        <v/>
      </c>
      <c r="AS29" s="302"/>
      <c r="AT29" s="302"/>
      <c r="AU29" s="302"/>
      <c r="AV29" s="304" t="str">
        <f>IF(AJ25="", "", AJ25)</f>
        <v/>
      </c>
      <c r="AW29" s="305"/>
      <c r="AX29" s="305"/>
      <c r="AY29" s="306"/>
      <c r="AZ29" s="8"/>
      <c r="BE29" s="75" t="str">
        <f>IF(B31="", "", B31)</f>
        <v/>
      </c>
      <c r="BF29" s="78" t="str">
        <f t="shared" ref="BF29:BF35" si="0">IF(R31="", "", R31)</f>
        <v/>
      </c>
      <c r="BG29" s="79" t="str">
        <f t="shared" ref="BG29:BG35" si="1">IF(V31="", "", V31)</f>
        <v/>
      </c>
      <c r="BH29" s="78" t="str">
        <f t="shared" ref="BH29:BH35" si="2">IF(Z31="", "", Z31)</f>
        <v/>
      </c>
      <c r="BI29" s="79" t="str">
        <f t="shared" ref="BI29:BI35" si="3">IF(AD31="", "", AD31)</f>
        <v/>
      </c>
      <c r="BJ29" s="78" t="str">
        <f t="shared" ref="BJ29:BJ35" si="4">IF(AI31="", "", AI31)</f>
        <v/>
      </c>
      <c r="BK29" s="85" t="str">
        <f t="shared" ref="BK29:BK35" si="5">IF(AM31="", "", AM31)</f>
        <v/>
      </c>
      <c r="BL29" s="78" t="str">
        <f>IF(AR31="", "", AR31)</f>
        <v/>
      </c>
      <c r="BM29" s="79" t="str">
        <f>IF(AV31="", "", AV31)</f>
        <v/>
      </c>
      <c r="BN29" s="13"/>
      <c r="BO29" s="13"/>
      <c r="BP29" s="13"/>
      <c r="BQ29" s="13"/>
      <c r="BR29" s="13"/>
    </row>
    <row r="30" spans="1:70" ht="15" customHeight="1" x14ac:dyDescent="0.25">
      <c r="A30" s="8"/>
      <c r="B30" s="8"/>
      <c r="C30" s="8"/>
      <c r="D30" s="8"/>
      <c r="E30" s="8"/>
      <c r="F30" s="8"/>
      <c r="G30" s="8"/>
      <c r="H30" s="8"/>
      <c r="I30" s="8"/>
      <c r="J30" s="8"/>
      <c r="K30" s="8"/>
      <c r="L30" s="8"/>
      <c r="M30" s="8"/>
      <c r="N30" s="8"/>
      <c r="O30" s="8"/>
      <c r="P30" s="8"/>
      <c r="Q30" s="8"/>
      <c r="R30" s="291"/>
      <c r="S30" s="291"/>
      <c r="T30" s="291"/>
      <c r="U30" s="291"/>
      <c r="V30" s="291"/>
      <c r="W30" s="291"/>
      <c r="X30" s="291"/>
      <c r="Y30" s="291"/>
      <c r="Z30" s="291"/>
      <c r="AA30" s="291"/>
      <c r="AB30" s="291"/>
      <c r="AC30" s="291"/>
      <c r="AD30" s="291"/>
      <c r="AE30" s="291"/>
      <c r="AF30" s="291"/>
      <c r="AG30" s="291"/>
      <c r="AH30" s="8"/>
      <c r="AI30" s="303"/>
      <c r="AJ30" s="303"/>
      <c r="AK30" s="303"/>
      <c r="AL30" s="303"/>
      <c r="AM30" s="303"/>
      <c r="AN30" s="303"/>
      <c r="AO30" s="303"/>
      <c r="AP30" s="303"/>
      <c r="AQ30" s="8"/>
      <c r="AR30" s="296" t="str">
        <f>""&amp;IF('Intro &amp; Setup'!BJ21='Intro &amp; Setup'!BJ24,"",IF('Intro &amp; Setup'!BJ21='Intro &amp; Setup'!BJ23,"Sightings", ""))&amp;" Seen"</f>
        <v xml:space="preserve"> Seen</v>
      </c>
      <c r="AS30" s="297"/>
      <c r="AT30" s="297"/>
      <c r="AU30" s="297"/>
      <c r="AV30" s="298" t="str">
        <f>""&amp;IF('Intro &amp; Setup'!BN21='Intro &amp; Setup'!BN24,"",IF('Intro &amp; Setup'!BN21='Intro &amp; Setup'!BN23,"Sightings", ""))&amp;" Seen"</f>
        <v xml:space="preserve"> Seen</v>
      </c>
      <c r="AW30" s="299"/>
      <c r="AX30" s="299"/>
      <c r="AY30" s="300"/>
      <c r="AZ30" s="8"/>
      <c r="BE30" s="76" t="str">
        <f t="shared" ref="BE30:BE35" si="6">IF(B32="", "", B32)</f>
        <v/>
      </c>
      <c r="BF30" s="80" t="str">
        <f t="shared" si="0"/>
        <v/>
      </c>
      <c r="BG30" s="81" t="str">
        <f t="shared" si="1"/>
        <v/>
      </c>
      <c r="BH30" s="80" t="str">
        <f t="shared" si="2"/>
        <v/>
      </c>
      <c r="BI30" s="81" t="str">
        <f t="shared" si="3"/>
        <v/>
      </c>
      <c r="BJ30" s="80" t="str">
        <f t="shared" si="4"/>
        <v/>
      </c>
      <c r="BK30" s="86" t="str">
        <f t="shared" si="5"/>
        <v/>
      </c>
      <c r="BL30" s="80" t="str">
        <f t="shared" ref="BL30:BL35" si="7">IF(AR32="", "", AR32)</f>
        <v/>
      </c>
      <c r="BM30" s="81" t="str">
        <f t="shared" ref="BM30:BM35" si="8">IF(AV32="", "", AV32)</f>
        <v/>
      </c>
      <c r="BN30" s="13"/>
      <c r="BO30" s="13"/>
      <c r="BP30" s="13"/>
      <c r="BQ30" s="13"/>
      <c r="BR30" s="13"/>
    </row>
    <row r="31" spans="1:70" ht="30" customHeight="1" x14ac:dyDescent="0.25">
      <c r="A31" s="8"/>
      <c r="B31" s="285" t="str">
        <f>IF(Data!O3=0, "", Data!O3)</f>
        <v/>
      </c>
      <c r="C31" s="286"/>
      <c r="D31" s="286"/>
      <c r="E31" s="286"/>
      <c r="F31" s="286"/>
      <c r="G31" s="286"/>
      <c r="H31" s="286"/>
      <c r="I31" s="286"/>
      <c r="J31" s="286"/>
      <c r="K31" s="286"/>
      <c r="L31" s="286"/>
      <c r="M31" s="286"/>
      <c r="N31" s="286"/>
      <c r="O31" s="286"/>
      <c r="P31" s="286"/>
      <c r="Q31" s="287"/>
      <c r="R31" s="307" t="str">
        <f>IF(B31="", "", Data!P3)</f>
        <v/>
      </c>
      <c r="S31" s="308"/>
      <c r="T31" s="308"/>
      <c r="U31" s="308"/>
      <c r="V31" s="319" t="str">
        <f>IF(B31="", "", (SUMIF($B$31:$B$37,"&gt;0",$R$31:$R$37)/(COUNTIF($B$31:$B$37,"&gt;0"))))</f>
        <v/>
      </c>
      <c r="W31" s="320"/>
      <c r="X31" s="320"/>
      <c r="Y31" s="321"/>
      <c r="Z31" s="294" t="str">
        <f>IF(B31="", "", COUNTIF(Data!$C$3:$C$502, "&gt;0"))</f>
        <v/>
      </c>
      <c r="AA31" s="294"/>
      <c r="AB31" s="294"/>
      <c r="AC31" s="294"/>
      <c r="AD31" s="322" t="str">
        <f>IF(B31="", "", (SUMIF($B$31:$B$37,"&gt;0",$Z$31:$Z$37)/(COUNTIF($B$31:$B$37,"&gt;0"))))</f>
        <v/>
      </c>
      <c r="AE31" s="323"/>
      <c r="AF31" s="323"/>
      <c r="AG31" s="324"/>
      <c r="AH31" s="12"/>
      <c r="AI31" s="307" t="str">
        <f>IF(B31="", "", IFERROR(SUM(Data!$AN$13:$AN$22), ""))</f>
        <v/>
      </c>
      <c r="AJ31" s="308"/>
      <c r="AK31" s="308"/>
      <c r="AL31" s="308"/>
      <c r="AM31" s="307" t="str">
        <f>IF(B31="", "", Data!$AN$23)</f>
        <v/>
      </c>
      <c r="AN31" s="308"/>
      <c r="AO31" s="308"/>
      <c r="AP31" s="309"/>
      <c r="AQ31" s="12"/>
      <c r="AR31" s="293" t="str">
        <f>IFERROR(IF($B31="", "", INDEX(Data!$C$3:$C$502, MATCH($AJ$24, Data!$B$3:$B$502, 0))), "")</f>
        <v/>
      </c>
      <c r="AS31" s="294"/>
      <c r="AT31" s="294"/>
      <c r="AU31" s="294"/>
      <c r="AV31" s="293" t="str">
        <f>IFERROR(IF($B31="", "", INDEX(Data!$C$3:$C$502, MATCH($AJ$25, Data!$B$3:$B$502, 0))), "")</f>
        <v/>
      </c>
      <c r="AW31" s="294"/>
      <c r="AX31" s="294"/>
      <c r="AY31" s="295"/>
      <c r="AZ31" s="8"/>
      <c r="BE31" s="76" t="str">
        <f t="shared" si="6"/>
        <v/>
      </c>
      <c r="BF31" s="80" t="str">
        <f t="shared" si="0"/>
        <v/>
      </c>
      <c r="BG31" s="81" t="str">
        <f t="shared" si="1"/>
        <v/>
      </c>
      <c r="BH31" s="80" t="str">
        <f t="shared" si="2"/>
        <v/>
      </c>
      <c r="BI31" s="81" t="str">
        <f t="shared" si="3"/>
        <v/>
      </c>
      <c r="BJ31" s="80" t="str">
        <f t="shared" si="4"/>
        <v/>
      </c>
      <c r="BK31" s="86" t="str">
        <f t="shared" si="5"/>
        <v/>
      </c>
      <c r="BL31" s="80" t="str">
        <f t="shared" si="7"/>
        <v/>
      </c>
      <c r="BM31" s="81" t="str">
        <f t="shared" si="8"/>
        <v/>
      </c>
      <c r="BN31" s="13"/>
      <c r="BO31" s="13"/>
      <c r="BP31" s="13"/>
      <c r="BQ31" s="13"/>
      <c r="BR31" s="13"/>
    </row>
    <row r="32" spans="1:70" ht="30" customHeight="1" x14ac:dyDescent="0.25">
      <c r="A32" s="8"/>
      <c r="B32" s="288" t="str">
        <f>IF(Data!O4=0, "", Data!O4)</f>
        <v/>
      </c>
      <c r="C32" s="289"/>
      <c r="D32" s="289"/>
      <c r="E32" s="289"/>
      <c r="F32" s="289"/>
      <c r="G32" s="289"/>
      <c r="H32" s="289"/>
      <c r="I32" s="289"/>
      <c r="J32" s="289"/>
      <c r="K32" s="289"/>
      <c r="L32" s="289"/>
      <c r="M32" s="289"/>
      <c r="N32" s="289"/>
      <c r="O32" s="289"/>
      <c r="P32" s="289"/>
      <c r="Q32" s="290"/>
      <c r="R32" s="328" t="str">
        <f>IF(B32="", "", Data!P4)</f>
        <v/>
      </c>
      <c r="S32" s="329"/>
      <c r="T32" s="329"/>
      <c r="U32" s="329"/>
      <c r="V32" s="310" t="str">
        <f t="shared" ref="V32:V37" si="9">IF(B32="", "", (SUMIF($B$31:$B$37,"&gt;0",$R$31:$R$37)/(COUNTIF($B$31:$B$37,"&gt;0"))))</f>
        <v/>
      </c>
      <c r="W32" s="311"/>
      <c r="X32" s="311"/>
      <c r="Y32" s="312"/>
      <c r="Z32" s="313" t="str">
        <f>IF(B32="", "", COUNTIF(Data!$D$3:$D$502, "&gt;0"))</f>
        <v/>
      </c>
      <c r="AA32" s="313"/>
      <c r="AB32" s="313"/>
      <c r="AC32" s="313"/>
      <c r="AD32" s="314" t="str">
        <f t="shared" ref="AD32:AD37" si="10">IF(B32="", "", (SUMIF($B$31:$B$37,"&gt;0",$Z$31:$Z$37)/(COUNTIF($B$31:$B$37,"&gt;0"))))</f>
        <v/>
      </c>
      <c r="AE32" s="315"/>
      <c r="AF32" s="315"/>
      <c r="AG32" s="316"/>
      <c r="AH32" s="12"/>
      <c r="AI32" s="328" t="str">
        <f>IF(B32="", "", IFERROR(SUM(Data!$AO$13:$AO$22), ""))</f>
        <v/>
      </c>
      <c r="AJ32" s="329"/>
      <c r="AK32" s="329"/>
      <c r="AL32" s="329"/>
      <c r="AM32" s="328" t="str">
        <f>IF(B32="", "", Data!$AO$23)</f>
        <v/>
      </c>
      <c r="AN32" s="329"/>
      <c r="AO32" s="329"/>
      <c r="AP32" s="340"/>
      <c r="AQ32" s="12"/>
      <c r="AR32" s="317" t="str">
        <f>IFERROR(IF($B32="", "", INDEX(Data!$D$3:$D$502, MATCH($AJ$24, Data!$B$3:$B$502, 0))), "")</f>
        <v/>
      </c>
      <c r="AS32" s="313"/>
      <c r="AT32" s="313"/>
      <c r="AU32" s="313"/>
      <c r="AV32" s="317" t="str">
        <f>IFERROR(IF($B32="", "", INDEX(Data!$D$3:$D$502, MATCH($AJ$25, Data!$B$3:$B$502, 0))), "")</f>
        <v/>
      </c>
      <c r="AW32" s="313"/>
      <c r="AX32" s="313"/>
      <c r="AY32" s="318"/>
      <c r="AZ32" s="8"/>
      <c r="BE32" s="76" t="str">
        <f t="shared" si="6"/>
        <v/>
      </c>
      <c r="BF32" s="80" t="str">
        <f t="shared" si="0"/>
        <v/>
      </c>
      <c r="BG32" s="81" t="str">
        <f t="shared" si="1"/>
        <v/>
      </c>
      <c r="BH32" s="80" t="str">
        <f t="shared" si="2"/>
        <v/>
      </c>
      <c r="BI32" s="81" t="str">
        <f t="shared" si="3"/>
        <v/>
      </c>
      <c r="BJ32" s="80" t="str">
        <f t="shared" si="4"/>
        <v/>
      </c>
      <c r="BK32" s="86" t="str">
        <f t="shared" si="5"/>
        <v/>
      </c>
      <c r="BL32" s="80" t="str">
        <f t="shared" si="7"/>
        <v/>
      </c>
      <c r="BM32" s="81" t="str">
        <f t="shared" si="8"/>
        <v/>
      </c>
      <c r="BN32" s="13"/>
      <c r="BO32" s="13"/>
      <c r="BP32" s="13"/>
      <c r="BQ32" s="13"/>
      <c r="BR32" s="13"/>
    </row>
    <row r="33" spans="1:70" ht="30" customHeight="1" x14ac:dyDescent="0.25">
      <c r="A33" s="8"/>
      <c r="B33" s="288" t="str">
        <f>IF(Data!O5=0, "", Data!O5)</f>
        <v/>
      </c>
      <c r="C33" s="289"/>
      <c r="D33" s="289"/>
      <c r="E33" s="289"/>
      <c r="F33" s="289"/>
      <c r="G33" s="289"/>
      <c r="H33" s="289"/>
      <c r="I33" s="289"/>
      <c r="J33" s="289"/>
      <c r="K33" s="289"/>
      <c r="L33" s="289"/>
      <c r="M33" s="289"/>
      <c r="N33" s="289"/>
      <c r="O33" s="289"/>
      <c r="P33" s="289"/>
      <c r="Q33" s="290"/>
      <c r="R33" s="328" t="str">
        <f>IF(B33="", "", Data!P5)</f>
        <v/>
      </c>
      <c r="S33" s="329"/>
      <c r="T33" s="329"/>
      <c r="U33" s="329"/>
      <c r="V33" s="310" t="str">
        <f t="shared" si="9"/>
        <v/>
      </c>
      <c r="W33" s="311"/>
      <c r="X33" s="311"/>
      <c r="Y33" s="312"/>
      <c r="Z33" s="313" t="str">
        <f>IF(B33="", "", COUNTIF(Data!$E$3:$E$502, "&gt;0"))</f>
        <v/>
      </c>
      <c r="AA33" s="313"/>
      <c r="AB33" s="313"/>
      <c r="AC33" s="313"/>
      <c r="AD33" s="314" t="str">
        <f t="shared" si="10"/>
        <v/>
      </c>
      <c r="AE33" s="315"/>
      <c r="AF33" s="315"/>
      <c r="AG33" s="316"/>
      <c r="AH33" s="12"/>
      <c r="AI33" s="328" t="str">
        <f>IF(B33="", "", IFERROR(SUM(Data!$AP$13:$AP$22), ""))</f>
        <v/>
      </c>
      <c r="AJ33" s="329"/>
      <c r="AK33" s="329"/>
      <c r="AL33" s="329"/>
      <c r="AM33" s="328" t="str">
        <f>IF(B33="", "", Data!$AP$23)</f>
        <v/>
      </c>
      <c r="AN33" s="329"/>
      <c r="AO33" s="329"/>
      <c r="AP33" s="340"/>
      <c r="AQ33" s="12"/>
      <c r="AR33" s="317" t="str">
        <f>IFERROR(IF($B33="", "", INDEX(Data!$E$3:$E$502, MATCH($AJ$24, Data!$B$3:$B$502, 0))), "")</f>
        <v/>
      </c>
      <c r="AS33" s="313"/>
      <c r="AT33" s="313"/>
      <c r="AU33" s="313"/>
      <c r="AV33" s="317" t="str">
        <f>IFERROR(IF($B33="", "", INDEX(Data!$E$3:$E$502, MATCH($AJ$25, Data!$B$3:$B$502, 0))), "")</f>
        <v/>
      </c>
      <c r="AW33" s="313"/>
      <c r="AX33" s="313"/>
      <c r="AY33" s="318"/>
      <c r="AZ33" s="8"/>
      <c r="BE33" s="76" t="str">
        <f t="shared" si="6"/>
        <v/>
      </c>
      <c r="BF33" s="80" t="str">
        <f t="shared" si="0"/>
        <v/>
      </c>
      <c r="BG33" s="81" t="str">
        <f t="shared" si="1"/>
        <v/>
      </c>
      <c r="BH33" s="80" t="str">
        <f t="shared" si="2"/>
        <v/>
      </c>
      <c r="BI33" s="81" t="str">
        <f t="shared" si="3"/>
        <v/>
      </c>
      <c r="BJ33" s="80" t="str">
        <f t="shared" si="4"/>
        <v/>
      </c>
      <c r="BK33" s="86" t="str">
        <f t="shared" si="5"/>
        <v/>
      </c>
      <c r="BL33" s="80" t="str">
        <f t="shared" si="7"/>
        <v/>
      </c>
      <c r="BM33" s="81" t="str">
        <f t="shared" si="8"/>
        <v/>
      </c>
      <c r="BN33" s="13"/>
      <c r="BO33" s="13"/>
      <c r="BP33" s="13"/>
      <c r="BQ33" s="13"/>
      <c r="BR33" s="13"/>
    </row>
    <row r="34" spans="1:70" ht="30" customHeight="1" x14ac:dyDescent="0.25">
      <c r="A34" s="8"/>
      <c r="B34" s="288" t="str">
        <f>IF(Data!O6=0, "", Data!O6)</f>
        <v/>
      </c>
      <c r="C34" s="289"/>
      <c r="D34" s="289"/>
      <c r="E34" s="289"/>
      <c r="F34" s="289"/>
      <c r="G34" s="289"/>
      <c r="H34" s="289"/>
      <c r="I34" s="289"/>
      <c r="J34" s="289"/>
      <c r="K34" s="289"/>
      <c r="L34" s="289"/>
      <c r="M34" s="289"/>
      <c r="N34" s="289"/>
      <c r="O34" s="289"/>
      <c r="P34" s="289"/>
      <c r="Q34" s="290"/>
      <c r="R34" s="328" t="str">
        <f>IF(B34="", "", Data!P6)</f>
        <v/>
      </c>
      <c r="S34" s="329"/>
      <c r="T34" s="329"/>
      <c r="U34" s="329"/>
      <c r="V34" s="310" t="str">
        <f t="shared" si="9"/>
        <v/>
      </c>
      <c r="W34" s="311"/>
      <c r="X34" s="311"/>
      <c r="Y34" s="312"/>
      <c r="Z34" s="313" t="str">
        <f>IF(B34="", "", COUNTIF(Data!$F$3:$F$502, "&gt;0"))</f>
        <v/>
      </c>
      <c r="AA34" s="313"/>
      <c r="AB34" s="313"/>
      <c r="AC34" s="313"/>
      <c r="AD34" s="314" t="str">
        <f t="shared" si="10"/>
        <v/>
      </c>
      <c r="AE34" s="315"/>
      <c r="AF34" s="315"/>
      <c r="AG34" s="316"/>
      <c r="AH34" s="12"/>
      <c r="AI34" s="328" t="str">
        <f>IF(B34="", "", IFERROR(SUM(Data!$AQ$13:$AQ$22), ""))</f>
        <v/>
      </c>
      <c r="AJ34" s="329"/>
      <c r="AK34" s="329"/>
      <c r="AL34" s="329"/>
      <c r="AM34" s="328" t="str">
        <f>IF(B34="", "", Data!$AQ$23)</f>
        <v/>
      </c>
      <c r="AN34" s="329"/>
      <c r="AO34" s="329"/>
      <c r="AP34" s="340"/>
      <c r="AQ34" s="12"/>
      <c r="AR34" s="317" t="str">
        <f>IFERROR(IF($B34="", "", INDEX(Data!$F$3:$F$502, MATCH($AJ$24, Data!$B$3:$B$502, 0))), "")</f>
        <v/>
      </c>
      <c r="AS34" s="313"/>
      <c r="AT34" s="313"/>
      <c r="AU34" s="313"/>
      <c r="AV34" s="317" t="str">
        <f>IFERROR(IF($B34="", "", INDEX(Data!$F$3:$F$502, MATCH($AJ$25, Data!$B$3:$B$502, 0))), "")</f>
        <v/>
      </c>
      <c r="AW34" s="313"/>
      <c r="AX34" s="313"/>
      <c r="AY34" s="318"/>
      <c r="AZ34" s="8"/>
      <c r="BE34" s="76" t="str">
        <f t="shared" si="6"/>
        <v/>
      </c>
      <c r="BF34" s="80" t="str">
        <f t="shared" si="0"/>
        <v/>
      </c>
      <c r="BG34" s="81" t="str">
        <f t="shared" si="1"/>
        <v/>
      </c>
      <c r="BH34" s="80" t="str">
        <f t="shared" si="2"/>
        <v/>
      </c>
      <c r="BI34" s="81" t="str">
        <f t="shared" si="3"/>
        <v/>
      </c>
      <c r="BJ34" s="80" t="str">
        <f t="shared" si="4"/>
        <v/>
      </c>
      <c r="BK34" s="86" t="str">
        <f t="shared" si="5"/>
        <v/>
      </c>
      <c r="BL34" s="80" t="str">
        <f t="shared" si="7"/>
        <v/>
      </c>
      <c r="BM34" s="81" t="str">
        <f t="shared" si="8"/>
        <v/>
      </c>
      <c r="BN34" s="13"/>
      <c r="BO34" s="13"/>
      <c r="BP34" s="13"/>
      <c r="BQ34" s="13"/>
      <c r="BR34" s="13"/>
    </row>
    <row r="35" spans="1:70" ht="30" customHeight="1" x14ac:dyDescent="0.25">
      <c r="A35" s="8"/>
      <c r="B35" s="288" t="str">
        <f>IF(Data!O7=0, "", Data!O7)</f>
        <v/>
      </c>
      <c r="C35" s="289"/>
      <c r="D35" s="289"/>
      <c r="E35" s="289"/>
      <c r="F35" s="289"/>
      <c r="G35" s="289"/>
      <c r="H35" s="289"/>
      <c r="I35" s="289"/>
      <c r="J35" s="289"/>
      <c r="K35" s="289"/>
      <c r="L35" s="289"/>
      <c r="M35" s="289"/>
      <c r="N35" s="289"/>
      <c r="O35" s="289"/>
      <c r="P35" s="289"/>
      <c r="Q35" s="290"/>
      <c r="R35" s="328" t="str">
        <f>IF(B35="", "", Data!P7)</f>
        <v/>
      </c>
      <c r="S35" s="329"/>
      <c r="T35" s="329"/>
      <c r="U35" s="329"/>
      <c r="V35" s="310" t="str">
        <f t="shared" si="9"/>
        <v/>
      </c>
      <c r="W35" s="311"/>
      <c r="X35" s="311"/>
      <c r="Y35" s="312"/>
      <c r="Z35" s="313" t="str">
        <f>IF(B35="", "", COUNTIF(Data!$G$3:$G$502, "&gt;0"))</f>
        <v/>
      </c>
      <c r="AA35" s="313"/>
      <c r="AB35" s="313"/>
      <c r="AC35" s="313"/>
      <c r="AD35" s="314" t="str">
        <f t="shared" si="10"/>
        <v/>
      </c>
      <c r="AE35" s="315"/>
      <c r="AF35" s="315"/>
      <c r="AG35" s="316"/>
      <c r="AH35" s="12"/>
      <c r="AI35" s="328" t="str">
        <f>IF(B35="", "", IFERROR(SUM(Data!$AR$13:$AR$22), ""))</f>
        <v/>
      </c>
      <c r="AJ35" s="329"/>
      <c r="AK35" s="329"/>
      <c r="AL35" s="329"/>
      <c r="AM35" s="328" t="str">
        <f>IF(B35="", "", Data!$AR$23)</f>
        <v/>
      </c>
      <c r="AN35" s="329"/>
      <c r="AO35" s="329"/>
      <c r="AP35" s="340"/>
      <c r="AQ35" s="12"/>
      <c r="AR35" s="317" t="str">
        <f>IFERROR(IF($B35="", "", INDEX(Data!$G$3:$G$502, MATCH($AJ$24, Data!$B$3:$B$502, 0))), "")</f>
        <v/>
      </c>
      <c r="AS35" s="313"/>
      <c r="AT35" s="313"/>
      <c r="AU35" s="313"/>
      <c r="AV35" s="317" t="str">
        <f>IFERROR(IF($B35="", "", INDEX(Data!$G$3:$G$502, MATCH($AJ$25, Data!$B$3:$B$502, 0))), "")</f>
        <v/>
      </c>
      <c r="AW35" s="313"/>
      <c r="AX35" s="313"/>
      <c r="AY35" s="318"/>
      <c r="AZ35" s="8"/>
      <c r="BE35" s="77" t="str">
        <f t="shared" si="6"/>
        <v/>
      </c>
      <c r="BF35" s="82" t="str">
        <f t="shared" si="0"/>
        <v/>
      </c>
      <c r="BG35" s="83" t="str">
        <f t="shared" si="1"/>
        <v/>
      </c>
      <c r="BH35" s="82" t="str">
        <f t="shared" si="2"/>
        <v/>
      </c>
      <c r="BI35" s="83" t="str">
        <f t="shared" si="3"/>
        <v/>
      </c>
      <c r="BJ35" s="82" t="str">
        <f t="shared" si="4"/>
        <v/>
      </c>
      <c r="BK35" s="87" t="str">
        <f t="shared" si="5"/>
        <v/>
      </c>
      <c r="BL35" s="82" t="str">
        <f t="shared" si="7"/>
        <v/>
      </c>
      <c r="BM35" s="83" t="str">
        <f t="shared" si="8"/>
        <v/>
      </c>
      <c r="BN35" s="13"/>
      <c r="BO35" s="13"/>
      <c r="BP35" s="13"/>
      <c r="BQ35" s="13"/>
      <c r="BR35" s="13"/>
    </row>
    <row r="36" spans="1:70" ht="30" customHeight="1" x14ac:dyDescent="0.25">
      <c r="A36" s="8"/>
      <c r="B36" s="288" t="str">
        <f>IF(Data!O8=0, "", Data!O8)</f>
        <v/>
      </c>
      <c r="C36" s="289"/>
      <c r="D36" s="289"/>
      <c r="E36" s="289"/>
      <c r="F36" s="289"/>
      <c r="G36" s="289"/>
      <c r="H36" s="289"/>
      <c r="I36" s="289"/>
      <c r="J36" s="289"/>
      <c r="K36" s="289"/>
      <c r="L36" s="289"/>
      <c r="M36" s="289"/>
      <c r="N36" s="289"/>
      <c r="O36" s="289"/>
      <c r="P36" s="289"/>
      <c r="Q36" s="290"/>
      <c r="R36" s="328" t="str">
        <f>IF(B36="", "", Data!P8)</f>
        <v/>
      </c>
      <c r="S36" s="329"/>
      <c r="T36" s="329"/>
      <c r="U36" s="329"/>
      <c r="V36" s="310" t="str">
        <f t="shared" si="9"/>
        <v/>
      </c>
      <c r="W36" s="311"/>
      <c r="X36" s="311"/>
      <c r="Y36" s="312"/>
      <c r="Z36" s="313" t="str">
        <f>IF(B36="", "", COUNTIF(Data!$H$3:$H$502, "&gt;0"))</f>
        <v/>
      </c>
      <c r="AA36" s="313"/>
      <c r="AB36" s="313"/>
      <c r="AC36" s="313"/>
      <c r="AD36" s="314" t="str">
        <f t="shared" si="10"/>
        <v/>
      </c>
      <c r="AE36" s="315"/>
      <c r="AF36" s="315"/>
      <c r="AG36" s="316"/>
      <c r="AH36" s="12"/>
      <c r="AI36" s="328" t="str">
        <f>IF(B36="", "", IFERROR(SUM(Data!$AS$13:$AS$22), ""))</f>
        <v/>
      </c>
      <c r="AJ36" s="329"/>
      <c r="AK36" s="329"/>
      <c r="AL36" s="329"/>
      <c r="AM36" s="328" t="str">
        <f>IF(B36="", "", Data!$AS$23)</f>
        <v/>
      </c>
      <c r="AN36" s="329"/>
      <c r="AO36" s="329"/>
      <c r="AP36" s="340"/>
      <c r="AQ36" s="12"/>
      <c r="AR36" s="317" t="str">
        <f>IFERROR(IF($B36="", "", INDEX(Data!$H$3:$H$502, MATCH($AJ$24, Data!$B$3:$B$502, 0))), "")</f>
        <v/>
      </c>
      <c r="AS36" s="313"/>
      <c r="AT36" s="313"/>
      <c r="AU36" s="313"/>
      <c r="AV36" s="317" t="str">
        <f>IFERROR(IF($B36="", "", INDEX(Data!$H$3:$H$502, MATCH($AJ$25, Data!$B$3:$B$502, 0))), "")</f>
        <v/>
      </c>
      <c r="AW36" s="313"/>
      <c r="AX36" s="313"/>
      <c r="AY36" s="318"/>
      <c r="AZ36" s="8"/>
    </row>
    <row r="37" spans="1:70" ht="30" customHeight="1" x14ac:dyDescent="0.25">
      <c r="A37" s="8"/>
      <c r="B37" s="325" t="str">
        <f>IF(Data!O9=0, "", Data!O9)</f>
        <v/>
      </c>
      <c r="C37" s="326"/>
      <c r="D37" s="326"/>
      <c r="E37" s="326"/>
      <c r="F37" s="326"/>
      <c r="G37" s="326"/>
      <c r="H37" s="326"/>
      <c r="I37" s="326"/>
      <c r="J37" s="326"/>
      <c r="K37" s="326"/>
      <c r="L37" s="326"/>
      <c r="M37" s="326"/>
      <c r="N37" s="326"/>
      <c r="O37" s="326"/>
      <c r="P37" s="326"/>
      <c r="Q37" s="327"/>
      <c r="R37" s="330" t="str">
        <f>IF(B37="", "", Data!P9)</f>
        <v/>
      </c>
      <c r="S37" s="331"/>
      <c r="T37" s="331"/>
      <c r="U37" s="331"/>
      <c r="V37" s="334" t="str">
        <f t="shared" si="9"/>
        <v/>
      </c>
      <c r="W37" s="335"/>
      <c r="X37" s="335"/>
      <c r="Y37" s="336"/>
      <c r="Z37" s="333" t="str">
        <f>IF(B37="", "", COUNTIF(Data!$I$3:$I$502, "&gt;0"))</f>
        <v/>
      </c>
      <c r="AA37" s="333"/>
      <c r="AB37" s="333"/>
      <c r="AC37" s="333"/>
      <c r="AD37" s="337" t="str">
        <f t="shared" si="10"/>
        <v/>
      </c>
      <c r="AE37" s="338"/>
      <c r="AF37" s="338"/>
      <c r="AG37" s="339"/>
      <c r="AH37" s="12"/>
      <c r="AI37" s="330" t="str">
        <f>IF(B37="", "", IFERROR(SUM(Data!$AT$13:$AT$22), ""))</f>
        <v/>
      </c>
      <c r="AJ37" s="331"/>
      <c r="AK37" s="331"/>
      <c r="AL37" s="331"/>
      <c r="AM37" s="330" t="str">
        <f>IF(B37="", "", Data!$AT$23)</f>
        <v/>
      </c>
      <c r="AN37" s="331"/>
      <c r="AO37" s="331"/>
      <c r="AP37" s="342"/>
      <c r="AQ37" s="12"/>
      <c r="AR37" s="332" t="str">
        <f>IFERROR(IF($B37="", "", INDEX(Data!$I$3:$I$502, MATCH($AJ$24, Data!$B$3:$B$502, 0))), "")</f>
        <v/>
      </c>
      <c r="AS37" s="333"/>
      <c r="AT37" s="333"/>
      <c r="AU37" s="333"/>
      <c r="AV37" s="332" t="str">
        <f>IFERROR(IF($B37="", "", INDEX(Data!$I$3:$I$502, MATCH($AJ$25, Data!$B$3:$B$502, 0))), "")</f>
        <v/>
      </c>
      <c r="AW37" s="333"/>
      <c r="AX37" s="333"/>
      <c r="AY37" s="341"/>
      <c r="AZ37" s="8"/>
    </row>
    <row r="38" spans="1:70" x14ac:dyDescent="0.25">
      <c r="A38" s="8"/>
      <c r="B38" s="8"/>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8"/>
      <c r="AZ38" s="8"/>
    </row>
    <row r="39" spans="1:70" x14ac:dyDescent="0.25">
      <c r="A39" s="21"/>
      <c r="B39" s="21"/>
      <c r="C39" s="21"/>
      <c r="D39" s="21"/>
      <c r="E39" s="21"/>
      <c r="F39" s="21"/>
      <c r="G39" s="21"/>
      <c r="H39" s="21"/>
      <c r="I39" s="21"/>
      <c r="J39" s="21"/>
      <c r="K39" s="21"/>
      <c r="L39" s="21"/>
      <c r="M39" s="21"/>
      <c r="N39" s="21"/>
      <c r="O39" s="21"/>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21"/>
      <c r="AQ39" s="21"/>
      <c r="AR39" s="21"/>
      <c r="AS39" s="21"/>
      <c r="AT39" s="21"/>
      <c r="AU39" s="21"/>
      <c r="AV39" s="21"/>
      <c r="AW39" s="21"/>
      <c r="AX39" s="21"/>
      <c r="AY39" s="21"/>
      <c r="AZ39" s="21"/>
    </row>
    <row r="40" spans="1:70" x14ac:dyDescent="0.25">
      <c r="A40" s="282" t="s">
        <v>53</v>
      </c>
      <c r="B40" s="21"/>
      <c r="C40" s="21"/>
      <c r="D40" s="21"/>
      <c r="E40" s="21"/>
      <c r="F40" s="21"/>
      <c r="G40" s="21"/>
      <c r="H40" s="21"/>
      <c r="I40" s="21"/>
      <c r="J40" s="21"/>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21"/>
      <c r="AQ40" s="21"/>
      <c r="AR40" s="21"/>
      <c r="AS40" s="21"/>
      <c r="AT40" s="21"/>
      <c r="AU40" s="21"/>
      <c r="AV40" s="21"/>
      <c r="AW40" s="21"/>
      <c r="AX40" s="21"/>
      <c r="AY40" s="21"/>
      <c r="AZ40" s="282" t="str">
        <f>IF('Intro &amp; Setup'!BA21='Intro &amp; Setup'!BA24, "Birds", IF('Intro &amp; Setup'!BA21='Intro &amp; Setup'!BA23, "Sightings", ""))</f>
        <v>Sightings</v>
      </c>
    </row>
    <row r="41" spans="1:70" x14ac:dyDescent="0.25">
      <c r="A41" s="282"/>
      <c r="B41" s="21"/>
      <c r="C41" s="21"/>
      <c r="D41" s="21"/>
      <c r="E41" s="21"/>
      <c r="F41" s="21"/>
      <c r="G41" s="21"/>
      <c r="H41" s="21"/>
      <c r="I41" s="21"/>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82"/>
    </row>
    <row r="42" spans="1:70" x14ac:dyDescent="0.25">
      <c r="A42" s="282"/>
      <c r="B42" s="21"/>
      <c r="C42" s="21"/>
      <c r="D42" s="21"/>
      <c r="E42" s="21"/>
      <c r="F42" s="21"/>
      <c r="G42" s="21"/>
      <c r="H42" s="21"/>
      <c r="I42" s="21"/>
      <c r="J42" s="21"/>
      <c r="K42" s="21"/>
      <c r="L42" s="21"/>
      <c r="M42" s="21"/>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82"/>
    </row>
    <row r="43" spans="1:70" x14ac:dyDescent="0.25">
      <c r="A43" s="282"/>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82"/>
    </row>
    <row r="44" spans="1:70" x14ac:dyDescent="0.25">
      <c r="A44" s="282"/>
      <c r="B44" s="21"/>
      <c r="C44" s="21"/>
      <c r="D44" s="21"/>
      <c r="E44" s="21"/>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82"/>
    </row>
    <row r="45" spans="1:70" x14ac:dyDescent="0.25">
      <c r="A45" s="282"/>
      <c r="B45" s="21"/>
      <c r="C45" s="21"/>
      <c r="D45" s="21"/>
      <c r="E45" s="21"/>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21"/>
      <c r="AQ45" s="21"/>
      <c r="AR45" s="21"/>
      <c r="AS45" s="21"/>
      <c r="AT45" s="21"/>
      <c r="AU45" s="21"/>
      <c r="AV45" s="21"/>
      <c r="AW45" s="21"/>
      <c r="AX45" s="21"/>
      <c r="AY45" s="21"/>
      <c r="AZ45" s="282"/>
    </row>
    <row r="46" spans="1:70" x14ac:dyDescent="0.25">
      <c r="A46" s="282"/>
      <c r="B46" s="21"/>
      <c r="C46" s="21"/>
      <c r="D46" s="21"/>
      <c r="E46" s="21"/>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21"/>
      <c r="AQ46" s="21"/>
      <c r="AR46" s="21"/>
      <c r="AS46" s="21"/>
      <c r="AT46" s="21"/>
      <c r="AU46" s="21"/>
      <c r="AV46" s="21"/>
      <c r="AW46" s="21"/>
      <c r="AX46" s="21"/>
      <c r="AY46" s="21"/>
      <c r="AZ46" s="282"/>
    </row>
    <row r="47" spans="1:70" x14ac:dyDescent="0.25">
      <c r="A47" s="282"/>
      <c r="B47" s="21"/>
      <c r="C47" s="21"/>
      <c r="D47" s="21"/>
      <c r="E47" s="21"/>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21"/>
      <c r="AQ47" s="21"/>
      <c r="AR47" s="21"/>
      <c r="AS47" s="21"/>
      <c r="AT47" s="21"/>
      <c r="AU47" s="21"/>
      <c r="AV47" s="21"/>
      <c r="AW47" s="21"/>
      <c r="AX47" s="21"/>
      <c r="AY47" s="21"/>
      <c r="AZ47" s="282"/>
    </row>
    <row r="48" spans="1:70" x14ac:dyDescent="0.25">
      <c r="A48" s="282"/>
      <c r="B48" s="21"/>
      <c r="C48" s="21"/>
      <c r="D48" s="21"/>
      <c r="E48" s="21"/>
      <c r="F48" s="21"/>
      <c r="G48" s="21"/>
      <c r="H48" s="21"/>
      <c r="I48" s="2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21"/>
      <c r="AQ48" s="21"/>
      <c r="AR48" s="21"/>
      <c r="AS48" s="21"/>
      <c r="AT48" s="21"/>
      <c r="AU48" s="21"/>
      <c r="AV48" s="21"/>
      <c r="AW48" s="21"/>
      <c r="AX48" s="21"/>
      <c r="AY48" s="21"/>
      <c r="AZ48" s="282"/>
    </row>
    <row r="49" spans="1:52" x14ac:dyDescent="0.25">
      <c r="A49" s="282"/>
      <c r="B49" s="21"/>
      <c r="C49" s="21"/>
      <c r="D49" s="21"/>
      <c r="E49" s="21"/>
      <c r="F49" s="21"/>
      <c r="G49" s="21"/>
      <c r="H49" s="21"/>
      <c r="I49" s="21"/>
      <c r="J49" s="21"/>
      <c r="K49" s="21"/>
      <c r="L49" s="21"/>
      <c r="M49" s="21"/>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21"/>
      <c r="AQ49" s="21"/>
      <c r="AR49" s="21"/>
      <c r="AS49" s="21"/>
      <c r="AT49" s="21"/>
      <c r="AU49" s="21"/>
      <c r="AV49" s="21"/>
      <c r="AW49" s="21"/>
      <c r="AX49" s="21"/>
      <c r="AY49" s="21"/>
      <c r="AZ49" s="282"/>
    </row>
    <row r="50" spans="1:52" x14ac:dyDescent="0.25">
      <c r="A50" s="282"/>
      <c r="B50" s="21"/>
      <c r="C50" s="21"/>
      <c r="D50" s="21"/>
      <c r="E50" s="21"/>
      <c r="F50" s="21"/>
      <c r="G50" s="21"/>
      <c r="H50" s="21"/>
      <c r="I50" s="21"/>
      <c r="J50" s="21"/>
      <c r="K50" s="21"/>
      <c r="L50" s="21"/>
      <c r="M50" s="21"/>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82"/>
    </row>
    <row r="51" spans="1:52" x14ac:dyDescent="0.25">
      <c r="A51" s="282"/>
      <c r="B51" s="21"/>
      <c r="C51" s="21"/>
      <c r="D51" s="21"/>
      <c r="E51" s="21"/>
      <c r="F51" s="21"/>
      <c r="G51" s="21"/>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82"/>
    </row>
    <row r="52" spans="1:52" x14ac:dyDescent="0.25">
      <c r="A52" s="282"/>
      <c r="B52" s="21"/>
      <c r="C52" s="21"/>
      <c r="D52" s="21"/>
      <c r="E52" s="21"/>
      <c r="F52" s="21"/>
      <c r="G52" s="21"/>
      <c r="H52" s="21"/>
      <c r="I52" s="21"/>
      <c r="J52" s="21"/>
      <c r="K52" s="21"/>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82"/>
    </row>
    <row r="53" spans="1:52" x14ac:dyDescent="0.25">
      <c r="A53" s="282"/>
      <c r="B53" s="21"/>
      <c r="C53" s="21"/>
      <c r="D53" s="21"/>
      <c r="E53" s="21"/>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82"/>
    </row>
    <row r="54" spans="1:52" x14ac:dyDescent="0.25">
      <c r="A54" s="282"/>
      <c r="B54" s="21"/>
      <c r="C54" s="21"/>
      <c r="D54" s="21"/>
      <c r="E54" s="21"/>
      <c r="F54" s="21"/>
      <c r="G54" s="21"/>
      <c r="H54" s="21"/>
      <c r="I54" s="21"/>
      <c r="J54" s="21"/>
      <c r="K54" s="2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82"/>
    </row>
    <row r="55" spans="1:52" x14ac:dyDescent="0.25">
      <c r="A55" s="21"/>
      <c r="B55" s="21"/>
      <c r="C55" s="21"/>
      <c r="D55" s="21"/>
      <c r="E55" s="21"/>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row>
    <row r="56" spans="1:52" x14ac:dyDescent="0.25">
      <c r="A56" s="21"/>
      <c r="B56" s="21"/>
      <c r="C56" s="21"/>
      <c r="D56" s="21"/>
      <c r="E56" s="21"/>
      <c r="F56" s="21"/>
      <c r="G56" s="21"/>
      <c r="H56" s="21"/>
      <c r="I56" s="21"/>
      <c r="J56" s="21"/>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row>
    <row r="57" spans="1:52" x14ac:dyDescent="0.25">
      <c r="A57" s="21"/>
      <c r="B57" s="21"/>
      <c r="C57" s="21"/>
      <c r="D57" s="21"/>
      <c r="E57" s="21"/>
      <c r="F57" s="21"/>
      <c r="G57" s="21"/>
      <c r="H57" s="21"/>
      <c r="I57" s="21"/>
      <c r="J57" s="21"/>
      <c r="K57" s="21"/>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row>
    <row r="58" spans="1:52" x14ac:dyDescent="0.25">
      <c r="A58" s="21"/>
      <c r="B58" s="21"/>
      <c r="C58" s="21"/>
      <c r="D58" s="21"/>
      <c r="E58" s="21"/>
      <c r="F58" s="21"/>
      <c r="G58" s="21"/>
      <c r="H58" s="21"/>
      <c r="I58" s="21"/>
      <c r="J58" s="21"/>
      <c r="K58" s="21"/>
      <c r="L58" s="21"/>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row>
    <row r="59" spans="1:52" x14ac:dyDescent="0.25">
      <c r="A59" s="21"/>
      <c r="B59" s="21"/>
      <c r="C59" s="21"/>
      <c r="D59" s="21"/>
      <c r="E59" s="21"/>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21"/>
      <c r="AQ59" s="21"/>
      <c r="AR59" s="21"/>
      <c r="AS59" s="21"/>
      <c r="AT59" s="21"/>
      <c r="AU59" s="21"/>
      <c r="AV59" s="21"/>
      <c r="AW59" s="21"/>
      <c r="AX59" s="21"/>
      <c r="AY59" s="21"/>
      <c r="AZ59" s="21"/>
    </row>
    <row r="60" spans="1:52" x14ac:dyDescent="0.25">
      <c r="A60" s="21"/>
      <c r="B60" s="21"/>
      <c r="C60" s="21"/>
      <c r="D60" s="21"/>
      <c r="E60" s="21"/>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21"/>
      <c r="AQ60" s="21"/>
      <c r="AR60" s="21"/>
      <c r="AS60" s="21"/>
      <c r="AT60" s="21"/>
      <c r="AU60" s="21"/>
      <c r="AV60" s="21"/>
      <c r="AW60" s="21"/>
      <c r="AX60" s="21"/>
      <c r="AY60" s="21"/>
      <c r="AZ60" s="21"/>
    </row>
    <row r="61" spans="1:52" x14ac:dyDescent="0.25">
      <c r="A61" s="21"/>
      <c r="B61" s="21"/>
      <c r="C61" s="21"/>
      <c r="D61" s="21"/>
      <c r="E61" s="21"/>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21"/>
      <c r="AQ61" s="21"/>
      <c r="AR61" s="21"/>
      <c r="AS61" s="21"/>
      <c r="AT61" s="21"/>
      <c r="AU61" s="21"/>
      <c r="AV61" s="21"/>
      <c r="AW61" s="21"/>
      <c r="AX61" s="21"/>
      <c r="AY61" s="21"/>
      <c r="AZ61" s="21"/>
    </row>
    <row r="62" spans="1:52" x14ac:dyDescent="0.25">
      <c r="A62" s="21"/>
      <c r="B62" s="21"/>
      <c r="C62" s="21"/>
      <c r="D62" s="21"/>
      <c r="E62" s="21"/>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21"/>
      <c r="AQ62" s="21"/>
      <c r="AR62" s="21"/>
      <c r="AS62" s="21"/>
      <c r="AT62" s="21"/>
      <c r="AU62" s="21"/>
      <c r="AV62" s="21"/>
      <c r="AW62" s="21"/>
      <c r="AX62" s="21"/>
      <c r="AY62" s="21"/>
      <c r="AZ62" s="21"/>
    </row>
    <row r="63" spans="1:52" x14ac:dyDescent="0.25">
      <c r="A63" s="21"/>
      <c r="B63" s="21"/>
      <c r="C63" s="21"/>
      <c r="D63" s="21"/>
      <c r="E63" s="21"/>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1"/>
      <c r="AO63" s="21"/>
      <c r="AP63" s="21"/>
      <c r="AQ63" s="21"/>
      <c r="AR63" s="21"/>
      <c r="AS63" s="21"/>
      <c r="AT63" s="21"/>
      <c r="AU63" s="21"/>
      <c r="AV63" s="21"/>
      <c r="AW63" s="21"/>
      <c r="AX63" s="21"/>
      <c r="AY63" s="21"/>
      <c r="AZ63" s="21"/>
    </row>
    <row r="64" spans="1:52" x14ac:dyDescent="0.25">
      <c r="A64" s="21"/>
      <c r="B64" s="21"/>
      <c r="C64" s="21"/>
      <c r="D64" s="21"/>
      <c r="E64" s="21"/>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c r="AE64" s="21"/>
      <c r="AF64" s="21"/>
      <c r="AG64" s="21"/>
      <c r="AH64" s="21"/>
      <c r="AI64" s="21"/>
      <c r="AJ64" s="21"/>
      <c r="AK64" s="21"/>
      <c r="AL64" s="21"/>
      <c r="AM64" s="21"/>
      <c r="AN64" s="21"/>
      <c r="AO64" s="21"/>
      <c r="AP64" s="21"/>
      <c r="AQ64" s="21"/>
      <c r="AR64" s="21"/>
      <c r="AS64" s="21"/>
      <c r="AT64" s="21"/>
      <c r="AU64" s="21"/>
      <c r="AV64" s="21"/>
      <c r="AW64" s="21"/>
      <c r="AX64" s="21"/>
      <c r="AY64" s="21"/>
      <c r="AZ64" s="21"/>
    </row>
    <row r="65" spans="1:52" x14ac:dyDescent="0.25">
      <c r="A65" s="21"/>
      <c r="B65" s="21"/>
      <c r="C65" s="21"/>
      <c r="D65" s="21"/>
      <c r="E65" s="21"/>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c r="AE65" s="21"/>
      <c r="AF65" s="21"/>
      <c r="AG65" s="21"/>
      <c r="AH65" s="21"/>
      <c r="AI65" s="21"/>
      <c r="AJ65" s="21"/>
      <c r="AK65" s="21"/>
      <c r="AL65" s="21"/>
      <c r="AM65" s="21"/>
      <c r="AN65" s="21"/>
      <c r="AO65" s="21"/>
      <c r="AP65" s="21"/>
      <c r="AQ65" s="21"/>
      <c r="AR65" s="21"/>
      <c r="AS65" s="21"/>
      <c r="AT65" s="21"/>
      <c r="AU65" s="21"/>
      <c r="AV65" s="21"/>
      <c r="AW65" s="21"/>
      <c r="AX65" s="21"/>
      <c r="AY65" s="21"/>
      <c r="AZ65" s="21"/>
    </row>
    <row r="66" spans="1:52" x14ac:dyDescent="0.25">
      <c r="A66" s="21"/>
      <c r="B66" s="21"/>
      <c r="C66" s="21"/>
      <c r="D66" s="21"/>
      <c r="E66" s="21"/>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21"/>
      <c r="AQ66" s="21"/>
      <c r="AR66" s="21"/>
      <c r="AS66" s="21"/>
      <c r="AT66" s="21"/>
      <c r="AU66" s="21"/>
      <c r="AV66" s="21"/>
      <c r="AW66" s="21"/>
      <c r="AX66" s="21"/>
      <c r="AY66" s="21"/>
      <c r="AZ66" s="21"/>
    </row>
    <row r="67" spans="1:52" x14ac:dyDescent="0.25">
      <c r="A67" s="21"/>
      <c r="B67" s="21"/>
      <c r="C67" s="21"/>
      <c r="D67" s="21"/>
      <c r="E67" s="21"/>
      <c r="F67" s="21"/>
      <c r="G67" s="21"/>
      <c r="H67" s="21"/>
      <c r="I67" s="21"/>
      <c r="J67" s="21"/>
      <c r="K67" s="21"/>
      <c r="L67" s="21"/>
      <c r="M67" s="21"/>
      <c r="N67" s="21"/>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P67" s="21"/>
      <c r="AQ67" s="21"/>
      <c r="AR67" s="21"/>
      <c r="AS67" s="21"/>
      <c r="AT67" s="21"/>
      <c r="AU67" s="21"/>
      <c r="AV67" s="21"/>
      <c r="AW67" s="21"/>
      <c r="AX67" s="21"/>
      <c r="AY67" s="21"/>
      <c r="AZ67" s="21"/>
    </row>
    <row r="68" spans="1:52" x14ac:dyDescent="0.25">
      <c r="A68" s="21"/>
      <c r="B68" s="21"/>
      <c r="C68" s="21"/>
      <c r="D68" s="21"/>
      <c r="E68" s="21"/>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21"/>
      <c r="AQ68" s="21"/>
      <c r="AR68" s="21"/>
      <c r="AS68" s="21"/>
      <c r="AT68" s="21"/>
      <c r="AU68" s="21"/>
      <c r="AV68" s="21"/>
      <c r="AW68" s="21"/>
      <c r="AX68" s="21"/>
      <c r="AY68" s="21"/>
      <c r="AZ68" s="21"/>
    </row>
    <row r="69" spans="1:52" x14ac:dyDescent="0.25">
      <c r="A69" s="21"/>
      <c r="B69" s="21"/>
      <c r="C69" s="21"/>
      <c r="D69" s="21"/>
      <c r="E69" s="21"/>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21"/>
      <c r="AQ69" s="21"/>
      <c r="AR69" s="21"/>
      <c r="AS69" s="21"/>
      <c r="AT69" s="21"/>
      <c r="AU69" s="21"/>
      <c r="AV69" s="21"/>
      <c r="AW69" s="21"/>
      <c r="AX69" s="21"/>
      <c r="AY69" s="21"/>
      <c r="AZ69" s="21"/>
    </row>
    <row r="70" spans="1:52" x14ac:dyDescent="0.25">
      <c r="A70" s="21"/>
      <c r="B70" s="21"/>
      <c r="C70" s="21"/>
      <c r="D70" s="21"/>
      <c r="E70" s="21"/>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21"/>
      <c r="AQ70" s="21"/>
      <c r="AR70" s="21"/>
      <c r="AS70" s="21"/>
      <c r="AT70" s="21"/>
      <c r="AU70" s="21"/>
      <c r="AV70" s="21"/>
      <c r="AW70" s="21"/>
      <c r="AX70" s="21"/>
      <c r="AY70" s="21"/>
      <c r="AZ70" s="21"/>
    </row>
    <row r="71" spans="1:52" x14ac:dyDescent="0.25">
      <c r="A71" s="21"/>
      <c r="B71" s="21"/>
      <c r="C71" s="21"/>
      <c r="D71" s="21"/>
      <c r="E71" s="21"/>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21"/>
      <c r="AQ71" s="21"/>
      <c r="AR71" s="21"/>
      <c r="AS71" s="21"/>
      <c r="AT71" s="21"/>
      <c r="AU71" s="21"/>
      <c r="AV71" s="21"/>
      <c r="AW71" s="21"/>
      <c r="AX71" s="21"/>
      <c r="AY71" s="21"/>
      <c r="AZ71" s="21"/>
    </row>
    <row r="72" spans="1:52" x14ac:dyDescent="0.25">
      <c r="A72" s="21"/>
      <c r="B72" s="21"/>
      <c r="C72" s="21"/>
      <c r="D72" s="21"/>
      <c r="E72" s="21"/>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21"/>
      <c r="AQ72" s="21"/>
      <c r="AR72" s="21"/>
      <c r="AS72" s="21"/>
      <c r="AT72" s="21"/>
      <c r="AU72" s="21"/>
      <c r="AV72" s="21"/>
      <c r="AW72" s="21"/>
      <c r="AX72" s="21"/>
      <c r="AY72" s="21"/>
      <c r="AZ72" s="21"/>
    </row>
    <row r="73" spans="1:52" x14ac:dyDescent="0.25">
      <c r="A73" s="21"/>
      <c r="B73" s="21"/>
      <c r="C73" s="21"/>
      <c r="D73" s="21"/>
      <c r="E73" s="21"/>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21"/>
      <c r="AQ73" s="21"/>
      <c r="AR73" s="21"/>
      <c r="AS73" s="21"/>
      <c r="AT73" s="21"/>
      <c r="AU73" s="21"/>
      <c r="AV73" s="21"/>
      <c r="AW73" s="21"/>
      <c r="AX73" s="21"/>
      <c r="AY73" s="21"/>
      <c r="AZ73" s="21"/>
    </row>
    <row r="74" spans="1:52" x14ac:dyDescent="0.25">
      <c r="A74" s="21"/>
      <c r="B74" s="21"/>
      <c r="C74" s="21"/>
      <c r="D74" s="21"/>
      <c r="E74" s="21"/>
      <c r="F74" s="21"/>
      <c r="G74" s="21"/>
      <c r="H74" s="21"/>
      <c r="I74" s="21"/>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21"/>
      <c r="AQ74" s="21"/>
      <c r="AR74" s="21"/>
      <c r="AS74" s="21"/>
      <c r="AT74" s="21"/>
      <c r="AU74" s="21"/>
      <c r="AV74" s="21"/>
      <c r="AW74" s="21"/>
      <c r="AX74" s="21"/>
      <c r="AY74" s="21"/>
      <c r="AZ74" s="21"/>
    </row>
    <row r="75" spans="1:52" x14ac:dyDescent="0.25">
      <c r="A75" s="21"/>
      <c r="B75" s="21"/>
      <c r="C75" s="21"/>
      <c r="D75" s="21"/>
      <c r="E75" s="21"/>
      <c r="F75" s="21"/>
      <c r="G75" s="21"/>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21"/>
      <c r="AQ75" s="21"/>
      <c r="AR75" s="21"/>
      <c r="AS75" s="21"/>
      <c r="AT75" s="21"/>
      <c r="AU75" s="21"/>
      <c r="AV75" s="21"/>
      <c r="AW75" s="21"/>
      <c r="AX75" s="21"/>
      <c r="AY75" s="21"/>
      <c r="AZ75" s="21"/>
    </row>
    <row r="76" spans="1:52" x14ac:dyDescent="0.25">
      <c r="A76" s="21"/>
      <c r="B76" s="21"/>
      <c r="C76" s="21"/>
      <c r="D76" s="21"/>
      <c r="E76" s="21"/>
      <c r="F76" s="21"/>
      <c r="G76" s="21"/>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21"/>
      <c r="AQ76" s="21"/>
      <c r="AR76" s="21"/>
      <c r="AS76" s="21"/>
      <c r="AT76" s="21"/>
      <c r="AU76" s="21"/>
      <c r="AV76" s="21"/>
      <c r="AW76" s="21"/>
      <c r="AX76" s="21"/>
      <c r="AY76" s="21"/>
      <c r="AZ76" s="21"/>
    </row>
    <row r="77" spans="1:52" x14ac:dyDescent="0.25">
      <c r="A77" s="21"/>
      <c r="B77" s="21"/>
      <c r="C77" s="21"/>
      <c r="D77" s="21"/>
      <c r="E77" s="21"/>
      <c r="F77" s="21"/>
      <c r="G77" s="21"/>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21"/>
      <c r="AQ77" s="21"/>
      <c r="AR77" s="21"/>
      <c r="AS77" s="21"/>
      <c r="AT77" s="21"/>
      <c r="AU77" s="21"/>
      <c r="AV77" s="21"/>
      <c r="AW77" s="21"/>
      <c r="AX77" s="21"/>
      <c r="AY77" s="21"/>
      <c r="AZ77" s="21"/>
    </row>
    <row r="78" spans="1:52" x14ac:dyDescent="0.25">
      <c r="A78" s="21"/>
      <c r="B78" s="21"/>
      <c r="C78" s="21"/>
      <c r="D78" s="21"/>
      <c r="E78" s="21"/>
      <c r="F78" s="21"/>
      <c r="G78" s="21"/>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21"/>
      <c r="AQ78" s="21"/>
      <c r="AR78" s="21"/>
      <c r="AS78" s="21"/>
      <c r="AT78" s="21"/>
      <c r="AU78" s="21"/>
      <c r="AV78" s="21"/>
      <c r="AW78" s="21"/>
      <c r="AX78" s="21"/>
      <c r="AY78" s="21"/>
      <c r="AZ78" s="21"/>
    </row>
    <row r="79" spans="1:52" x14ac:dyDescent="0.25">
      <c r="A79" s="21"/>
      <c r="B79" s="21"/>
      <c r="C79" s="21"/>
      <c r="D79" s="21"/>
      <c r="E79" s="21"/>
      <c r="F79" s="21"/>
      <c r="G79" s="21"/>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21"/>
      <c r="AQ79" s="21"/>
      <c r="AR79" s="21"/>
      <c r="AS79" s="21"/>
      <c r="AT79" s="21"/>
      <c r="AU79" s="21"/>
      <c r="AV79" s="21"/>
      <c r="AW79" s="21"/>
      <c r="AX79" s="21"/>
      <c r="AY79" s="21"/>
      <c r="AZ79" s="21"/>
    </row>
    <row r="80" spans="1:52" x14ac:dyDescent="0.25">
      <c r="A80" s="21"/>
      <c r="B80" s="21"/>
      <c r="C80" s="21"/>
      <c r="D80" s="21"/>
      <c r="E80" s="21"/>
      <c r="F80" s="21"/>
      <c r="G80" s="21"/>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21"/>
      <c r="AQ80" s="21"/>
      <c r="AR80" s="21"/>
      <c r="AS80" s="21"/>
      <c r="AT80" s="21"/>
      <c r="AU80" s="21"/>
      <c r="AV80" s="21"/>
      <c r="AW80" s="21"/>
      <c r="AX80" s="21"/>
      <c r="AY80" s="21"/>
      <c r="AZ80" s="21"/>
    </row>
    <row r="81" spans="1:52" hidden="1" x14ac:dyDescent="0.25">
      <c r="A81" s="21"/>
      <c r="B81" s="21"/>
      <c r="C81" s="21"/>
      <c r="D81" s="21"/>
      <c r="E81" s="21"/>
      <c r="F81" s="21"/>
      <c r="G81" s="21"/>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21"/>
      <c r="AQ81" s="21"/>
      <c r="AR81" s="21"/>
      <c r="AS81" s="21"/>
      <c r="AT81" s="21"/>
      <c r="AU81" s="21"/>
      <c r="AV81" s="21"/>
      <c r="AW81" s="21"/>
      <c r="AX81" s="21"/>
      <c r="AY81" s="21"/>
      <c r="AZ81" s="21"/>
    </row>
  </sheetData>
  <sheetProtection algorithmName="SHA-512" hashValue="A46tIxJiyKaedsIRe8rUZ81LoFl3zWuDB0xykgBsdpGvrWi1fitIHULs+1Q3894DnK20ZgAqAo/ioaqeqIipEg==" saltValue="iCYOzNuugN6WmKl1ms0CQA==" spinCount="100000" sheet="1" objects="1" scenarios="1"/>
  <mergeCells count="94">
    <mergeCell ref="AV37:AY37"/>
    <mergeCell ref="T24:AG25"/>
    <mergeCell ref="AV33:AY33"/>
    <mergeCell ref="AR34:AU34"/>
    <mergeCell ref="AV34:AY34"/>
    <mergeCell ref="AR35:AU35"/>
    <mergeCell ref="AV35:AY35"/>
    <mergeCell ref="AR36:AU36"/>
    <mergeCell ref="AV36:AY36"/>
    <mergeCell ref="AM35:AP35"/>
    <mergeCell ref="AI36:AL36"/>
    <mergeCell ref="AM36:AP36"/>
    <mergeCell ref="AI37:AL37"/>
    <mergeCell ref="AM37:AP37"/>
    <mergeCell ref="AR32:AU32"/>
    <mergeCell ref="AR33:AU33"/>
    <mergeCell ref="AR37:AU37"/>
    <mergeCell ref="V37:Y37"/>
    <mergeCell ref="Z37:AC37"/>
    <mergeCell ref="AD37:AG37"/>
    <mergeCell ref="AI32:AL32"/>
    <mergeCell ref="AM32:AP32"/>
    <mergeCell ref="AI33:AL33"/>
    <mergeCell ref="AM33:AP33"/>
    <mergeCell ref="AI34:AL34"/>
    <mergeCell ref="AM34:AP34"/>
    <mergeCell ref="AI35:AL35"/>
    <mergeCell ref="AD34:AG34"/>
    <mergeCell ref="V34:Y34"/>
    <mergeCell ref="Z34:AC34"/>
    <mergeCell ref="V35:Y35"/>
    <mergeCell ref="Z35:AC35"/>
    <mergeCell ref="B37:Q37"/>
    <mergeCell ref="R31:U31"/>
    <mergeCell ref="R34:U34"/>
    <mergeCell ref="R37:U37"/>
    <mergeCell ref="R35:U35"/>
    <mergeCell ref="R33:U33"/>
    <mergeCell ref="B34:Q34"/>
    <mergeCell ref="R32:U32"/>
    <mergeCell ref="R36:U36"/>
    <mergeCell ref="B35:Q35"/>
    <mergeCell ref="B36:Q36"/>
    <mergeCell ref="AV32:AY32"/>
    <mergeCell ref="V32:Y32"/>
    <mergeCell ref="Z32:AC32"/>
    <mergeCell ref="AD32:AG32"/>
    <mergeCell ref="V29:Y30"/>
    <mergeCell ref="AD29:AG30"/>
    <mergeCell ref="V31:Y31"/>
    <mergeCell ref="Z31:AC31"/>
    <mergeCell ref="AD31:AG31"/>
    <mergeCell ref="Z29:AC30"/>
    <mergeCell ref="V33:Y33"/>
    <mergeCell ref="Z33:AC33"/>
    <mergeCell ref="AD33:AG33"/>
    <mergeCell ref="AD35:AG35"/>
    <mergeCell ref="V36:Y36"/>
    <mergeCell ref="Z36:AC36"/>
    <mergeCell ref="AD36:AG36"/>
    <mergeCell ref="AJ23:AY23"/>
    <mergeCell ref="AJ24:AY24"/>
    <mergeCell ref="AJ25:AY25"/>
    <mergeCell ref="AR31:AU31"/>
    <mergeCell ref="AV31:AY31"/>
    <mergeCell ref="AR30:AU30"/>
    <mergeCell ref="AV30:AY30"/>
    <mergeCell ref="AR29:AU29"/>
    <mergeCell ref="AI29:AL30"/>
    <mergeCell ref="AM29:AP30"/>
    <mergeCell ref="AV29:AY29"/>
    <mergeCell ref="AI31:AL31"/>
    <mergeCell ref="AM31:AP31"/>
    <mergeCell ref="B24:Q25"/>
    <mergeCell ref="B31:Q31"/>
    <mergeCell ref="B32:Q32"/>
    <mergeCell ref="B33:Q33"/>
    <mergeCell ref="R29:U30"/>
    <mergeCell ref="AZ40:AZ54"/>
    <mergeCell ref="A40:A54"/>
    <mergeCell ref="B3:AY6"/>
    <mergeCell ref="B10:Q11"/>
    <mergeCell ref="N14:Q15"/>
    <mergeCell ref="B14:M15"/>
    <mergeCell ref="S14:AD15"/>
    <mergeCell ref="AE14:AH15"/>
    <mergeCell ref="AJ14:AU15"/>
    <mergeCell ref="AV14:AY15"/>
    <mergeCell ref="B18:M19"/>
    <mergeCell ref="N18:Q19"/>
    <mergeCell ref="S18:AD19"/>
    <mergeCell ref="AE18:AH19"/>
    <mergeCell ref="AJ18:AU19"/>
    <mergeCell ref="AV18:AY19"/>
  </mergeCells>
  <dataValidations count="1">
    <dataValidation type="list" allowBlank="1" showInputMessage="1" showErrorMessage="1" sqref="AJ24:AY25" xr:uid="{00000000-0002-0000-0400-000000000000}">
      <formula1>NameList</formula1>
    </dataValidation>
  </dataValidations>
  <pageMargins left="0.7" right="0.7" top="0.75" bottom="0.75" header="0.3" footer="0.3"/>
  <pageSetup paperSize="9" scale="59" orientation="portrait" verticalDpi="300" r:id="rId1"/>
  <colBreaks count="1" manualBreakCount="1">
    <brk id="52" max="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7030A0"/>
  </sheetPr>
  <dimension ref="A1:BK86"/>
  <sheetViews>
    <sheetView zoomScaleNormal="100" workbookViewId="0"/>
  </sheetViews>
  <sheetFormatPr defaultColWidth="0" defaultRowHeight="15" zeroHeight="1" x14ac:dyDescent="0.25"/>
  <cols>
    <col min="1" max="52" width="2.85546875" style="9" customWidth="1"/>
    <col min="53" max="55" width="2.85546875" style="9" hidden="1" customWidth="1"/>
    <col min="56" max="56" width="5.7109375" style="9" hidden="1" customWidth="1"/>
    <col min="57" max="63" width="4.28515625" style="9" hidden="1" customWidth="1"/>
    <col min="64" max="16384" width="2.85546875" style="9" hidden="1"/>
  </cols>
  <sheetData>
    <row r="1" spans="1:63" x14ac:dyDescent="0.25">
      <c r="A1" s="8"/>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row>
    <row r="2" spans="1:63" x14ac:dyDescent="0.25">
      <c r="A2" s="8"/>
      <c r="B2" s="8"/>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row>
    <row r="3" spans="1:63" x14ac:dyDescent="0.25">
      <c r="A3" s="8"/>
      <c r="B3" s="431" t="str">
        <f>"Bird Comparison from "&amp;IF('Intro &amp; Setup'!G17="", "the ", "")&amp;""&amp;'Birding Tally List'!B2&amp;""</f>
        <v xml:space="preserve">Bird Comparison from the </v>
      </c>
      <c r="C3" s="432"/>
      <c r="D3" s="432"/>
      <c r="E3" s="432"/>
      <c r="F3" s="432"/>
      <c r="G3" s="432"/>
      <c r="H3" s="432"/>
      <c r="I3" s="432"/>
      <c r="J3" s="432"/>
      <c r="K3" s="432"/>
      <c r="L3" s="432"/>
      <c r="M3" s="432"/>
      <c r="N3" s="432"/>
      <c r="O3" s="432"/>
      <c r="P3" s="432"/>
      <c r="Q3" s="432"/>
      <c r="R3" s="432"/>
      <c r="S3" s="432"/>
      <c r="T3" s="432"/>
      <c r="U3" s="432"/>
      <c r="V3" s="432"/>
      <c r="W3" s="432"/>
      <c r="X3" s="432"/>
      <c r="Y3" s="432"/>
      <c r="Z3" s="432"/>
      <c r="AA3" s="432"/>
      <c r="AB3" s="432"/>
      <c r="AC3" s="432"/>
      <c r="AD3" s="432"/>
      <c r="AE3" s="432"/>
      <c r="AF3" s="432"/>
      <c r="AG3" s="432"/>
      <c r="AH3" s="432"/>
      <c r="AI3" s="432"/>
      <c r="AJ3" s="432"/>
      <c r="AK3" s="432"/>
      <c r="AL3" s="432"/>
      <c r="AM3" s="432"/>
      <c r="AN3" s="432"/>
      <c r="AO3" s="432"/>
      <c r="AP3" s="432"/>
      <c r="AQ3" s="432"/>
      <c r="AR3" s="432"/>
      <c r="AS3" s="432"/>
      <c r="AT3" s="432"/>
      <c r="AU3" s="432"/>
      <c r="AV3" s="432"/>
      <c r="AW3" s="432"/>
      <c r="AX3" s="432"/>
      <c r="AY3" s="433"/>
      <c r="AZ3" s="8"/>
      <c r="BD3" s="163"/>
    </row>
    <row r="4" spans="1:63" x14ac:dyDescent="0.25">
      <c r="A4" s="8"/>
      <c r="B4" s="434"/>
      <c r="C4" s="435"/>
      <c r="D4" s="435"/>
      <c r="E4" s="435"/>
      <c r="F4" s="435"/>
      <c r="G4" s="435"/>
      <c r="H4" s="435"/>
      <c r="I4" s="435"/>
      <c r="J4" s="435"/>
      <c r="K4" s="435"/>
      <c r="L4" s="435"/>
      <c r="M4" s="435"/>
      <c r="N4" s="435"/>
      <c r="O4" s="435"/>
      <c r="P4" s="435"/>
      <c r="Q4" s="435"/>
      <c r="R4" s="435"/>
      <c r="S4" s="435"/>
      <c r="T4" s="435"/>
      <c r="U4" s="435"/>
      <c r="V4" s="435"/>
      <c r="W4" s="435"/>
      <c r="X4" s="435"/>
      <c r="Y4" s="435"/>
      <c r="Z4" s="435"/>
      <c r="AA4" s="435"/>
      <c r="AB4" s="435"/>
      <c r="AC4" s="435"/>
      <c r="AD4" s="435"/>
      <c r="AE4" s="435"/>
      <c r="AF4" s="435"/>
      <c r="AG4" s="435"/>
      <c r="AH4" s="435"/>
      <c r="AI4" s="435"/>
      <c r="AJ4" s="435"/>
      <c r="AK4" s="435"/>
      <c r="AL4" s="435"/>
      <c r="AM4" s="435"/>
      <c r="AN4" s="435"/>
      <c r="AO4" s="435"/>
      <c r="AP4" s="435"/>
      <c r="AQ4" s="435"/>
      <c r="AR4" s="435"/>
      <c r="AS4" s="435"/>
      <c r="AT4" s="435"/>
      <c r="AU4" s="435"/>
      <c r="AV4" s="435"/>
      <c r="AW4" s="435"/>
      <c r="AX4" s="435"/>
      <c r="AY4" s="436"/>
      <c r="AZ4" s="8"/>
      <c r="BD4" s="131" t="s">
        <v>115</v>
      </c>
    </row>
    <row r="5" spans="1:63" x14ac:dyDescent="0.25">
      <c r="A5" s="8"/>
      <c r="B5" s="434"/>
      <c r="C5" s="435"/>
      <c r="D5" s="435"/>
      <c r="E5" s="435"/>
      <c r="F5" s="435"/>
      <c r="G5" s="435"/>
      <c r="H5" s="435"/>
      <c r="I5" s="435"/>
      <c r="J5" s="435"/>
      <c r="K5" s="435"/>
      <c r="L5" s="435"/>
      <c r="M5" s="435"/>
      <c r="N5" s="435"/>
      <c r="O5" s="435"/>
      <c r="P5" s="435"/>
      <c r="Q5" s="435"/>
      <c r="R5" s="435"/>
      <c r="S5" s="435"/>
      <c r="T5" s="435"/>
      <c r="U5" s="435"/>
      <c r="V5" s="435"/>
      <c r="W5" s="435"/>
      <c r="X5" s="435"/>
      <c r="Y5" s="435"/>
      <c r="Z5" s="435"/>
      <c r="AA5" s="435"/>
      <c r="AB5" s="435"/>
      <c r="AC5" s="435"/>
      <c r="AD5" s="435"/>
      <c r="AE5" s="435"/>
      <c r="AF5" s="435"/>
      <c r="AG5" s="435"/>
      <c r="AH5" s="435"/>
      <c r="AI5" s="435"/>
      <c r="AJ5" s="435"/>
      <c r="AK5" s="435"/>
      <c r="AL5" s="435"/>
      <c r="AM5" s="435"/>
      <c r="AN5" s="435"/>
      <c r="AO5" s="435"/>
      <c r="AP5" s="435"/>
      <c r="AQ5" s="435"/>
      <c r="AR5" s="435"/>
      <c r="AS5" s="435"/>
      <c r="AT5" s="435"/>
      <c r="AU5" s="435"/>
      <c r="AV5" s="435"/>
      <c r="AW5" s="435"/>
      <c r="AX5" s="435"/>
      <c r="AY5" s="436"/>
      <c r="AZ5" s="8"/>
      <c r="BD5" s="132" t="s">
        <v>116</v>
      </c>
    </row>
    <row r="6" spans="1:63" x14ac:dyDescent="0.25">
      <c r="A6" s="8"/>
      <c r="B6" s="437"/>
      <c r="C6" s="438"/>
      <c r="D6" s="438"/>
      <c r="E6" s="438"/>
      <c r="F6" s="438"/>
      <c r="G6" s="438"/>
      <c r="H6" s="438"/>
      <c r="I6" s="438"/>
      <c r="J6" s="438"/>
      <c r="K6" s="438"/>
      <c r="L6" s="438"/>
      <c r="M6" s="438"/>
      <c r="N6" s="438"/>
      <c r="O6" s="438"/>
      <c r="P6" s="438"/>
      <c r="Q6" s="438"/>
      <c r="R6" s="438"/>
      <c r="S6" s="438"/>
      <c r="T6" s="438"/>
      <c r="U6" s="438"/>
      <c r="V6" s="438"/>
      <c r="W6" s="438"/>
      <c r="X6" s="438"/>
      <c r="Y6" s="438"/>
      <c r="Z6" s="438"/>
      <c r="AA6" s="438"/>
      <c r="AB6" s="438"/>
      <c r="AC6" s="438"/>
      <c r="AD6" s="438"/>
      <c r="AE6" s="438"/>
      <c r="AF6" s="438"/>
      <c r="AG6" s="438"/>
      <c r="AH6" s="438"/>
      <c r="AI6" s="438"/>
      <c r="AJ6" s="438"/>
      <c r="AK6" s="438"/>
      <c r="AL6" s="438"/>
      <c r="AM6" s="438"/>
      <c r="AN6" s="438"/>
      <c r="AO6" s="438"/>
      <c r="AP6" s="438"/>
      <c r="AQ6" s="438"/>
      <c r="AR6" s="438"/>
      <c r="AS6" s="438"/>
      <c r="AT6" s="438"/>
      <c r="AU6" s="438"/>
      <c r="AV6" s="438"/>
      <c r="AW6" s="438"/>
      <c r="AX6" s="438"/>
      <c r="AY6" s="439"/>
      <c r="AZ6" s="8"/>
    </row>
    <row r="7" spans="1:63" ht="15" customHeight="1" x14ac:dyDescent="0.25">
      <c r="A7" s="8"/>
      <c r="B7" s="10"/>
      <c r="C7" s="10"/>
      <c r="D7" s="10"/>
      <c r="E7" s="10"/>
      <c r="F7" s="10"/>
      <c r="G7" s="10"/>
      <c r="H7" s="10"/>
      <c r="I7" s="10"/>
      <c r="J7" s="10"/>
      <c r="K7" s="10"/>
      <c r="L7" s="10"/>
      <c r="M7" s="10"/>
      <c r="N7" s="10"/>
      <c r="O7" s="10"/>
      <c r="P7" s="10"/>
      <c r="Q7" s="10"/>
      <c r="R7" s="10"/>
      <c r="S7" s="10"/>
      <c r="T7" s="10"/>
      <c r="U7" s="10"/>
      <c r="V7" s="10"/>
      <c r="W7" s="10"/>
      <c r="X7" s="10"/>
      <c r="Y7" s="10"/>
      <c r="Z7" s="10"/>
      <c r="AA7" s="10"/>
      <c r="AB7" s="10"/>
      <c r="AC7" s="10"/>
      <c r="AD7" s="10"/>
      <c r="AE7" s="10"/>
      <c r="AF7" s="10"/>
      <c r="AG7" s="10"/>
      <c r="AH7" s="10"/>
      <c r="AI7" s="10"/>
      <c r="AJ7" s="10"/>
      <c r="AK7" s="10"/>
      <c r="AL7" s="10"/>
      <c r="AM7" s="10"/>
      <c r="AN7" s="10"/>
      <c r="AO7" s="10"/>
      <c r="AP7" s="10"/>
      <c r="AQ7" s="10"/>
      <c r="AR7" s="10"/>
      <c r="AS7" s="10"/>
      <c r="AT7" s="10"/>
      <c r="AU7" s="10"/>
      <c r="AV7" s="10"/>
      <c r="AW7" s="10"/>
      <c r="AX7" s="10"/>
      <c r="AY7" s="10"/>
      <c r="AZ7" s="8"/>
    </row>
    <row r="8" spans="1:63" ht="15" customHeight="1" x14ac:dyDescent="0.25">
      <c r="A8" s="8"/>
      <c r="B8" s="10"/>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c r="AZ8" s="8"/>
    </row>
    <row r="9" spans="1:63" ht="15" customHeight="1" x14ac:dyDescent="0.25">
      <c r="A9" s="8"/>
      <c r="B9" s="8"/>
      <c r="C9" s="8"/>
      <c r="D9" s="8"/>
      <c r="E9" s="8"/>
      <c r="F9" s="8"/>
      <c r="G9" s="8"/>
      <c r="H9" s="8"/>
      <c r="I9" s="8"/>
      <c r="J9" s="8"/>
      <c r="K9" s="8"/>
      <c r="L9" s="8"/>
      <c r="M9" s="8"/>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row>
    <row r="10" spans="1:63" ht="15" customHeight="1" x14ac:dyDescent="0.25">
      <c r="A10" s="8"/>
      <c r="B10" s="452" t="s">
        <v>50</v>
      </c>
      <c r="C10" s="441"/>
      <c r="D10" s="441"/>
      <c r="E10" s="441"/>
      <c r="F10" s="441"/>
      <c r="G10" s="441"/>
      <c r="H10" s="441"/>
      <c r="I10" s="441"/>
      <c r="J10" s="441"/>
      <c r="K10" s="441"/>
      <c r="L10" s="441"/>
      <c r="M10" s="441"/>
      <c r="N10" s="441"/>
      <c r="O10" s="441"/>
      <c r="P10" s="441"/>
      <c r="Q10" s="442"/>
      <c r="R10" s="8"/>
      <c r="S10" s="385" t="s">
        <v>119</v>
      </c>
      <c r="T10" s="385"/>
      <c r="U10" s="385"/>
      <c r="V10" s="385"/>
      <c r="W10" s="385"/>
      <c r="X10" s="385"/>
      <c r="Y10" s="385"/>
      <c r="Z10" s="385"/>
      <c r="AA10" s="385"/>
      <c r="AB10" s="385"/>
      <c r="AC10" s="385"/>
      <c r="AD10" s="385"/>
      <c r="AE10" s="385"/>
      <c r="AF10" s="385"/>
      <c r="AG10" s="385"/>
      <c r="AH10" s="385"/>
      <c r="AI10" s="385"/>
      <c r="AJ10" s="385"/>
      <c r="AK10" s="385"/>
      <c r="AL10" s="385"/>
      <c r="AM10" s="385"/>
      <c r="AN10" s="385"/>
      <c r="AO10" s="385"/>
      <c r="AP10" s="385"/>
      <c r="AQ10" s="385"/>
      <c r="AR10" s="385"/>
      <c r="AS10" s="385"/>
      <c r="AT10" s="385"/>
      <c r="AU10" s="385"/>
      <c r="AV10" s="385"/>
      <c r="AW10" s="385"/>
      <c r="AX10" s="385"/>
      <c r="AY10" s="385"/>
      <c r="AZ10" s="8"/>
    </row>
    <row r="11" spans="1:63" ht="15" customHeight="1" x14ac:dyDescent="0.25">
      <c r="A11" s="8"/>
      <c r="B11" s="443"/>
      <c r="C11" s="444"/>
      <c r="D11" s="444"/>
      <c r="E11" s="444"/>
      <c r="F11" s="444"/>
      <c r="G11" s="444"/>
      <c r="H11" s="444"/>
      <c r="I11" s="444"/>
      <c r="J11" s="444"/>
      <c r="K11" s="444"/>
      <c r="L11" s="444"/>
      <c r="M11" s="444"/>
      <c r="N11" s="444"/>
      <c r="O11" s="444"/>
      <c r="P11" s="444"/>
      <c r="Q11" s="445"/>
      <c r="R11" s="8"/>
      <c r="S11" s="385"/>
      <c r="T11" s="385"/>
      <c r="U11" s="385"/>
      <c r="V11" s="385"/>
      <c r="W11" s="385"/>
      <c r="X11" s="385"/>
      <c r="Y11" s="385"/>
      <c r="Z11" s="385"/>
      <c r="AA11" s="385"/>
      <c r="AB11" s="385"/>
      <c r="AC11" s="385"/>
      <c r="AD11" s="385"/>
      <c r="AE11" s="385"/>
      <c r="AF11" s="385"/>
      <c r="AG11" s="385"/>
      <c r="AH11" s="385"/>
      <c r="AI11" s="385"/>
      <c r="AJ11" s="385"/>
      <c r="AK11" s="385"/>
      <c r="AL11" s="385"/>
      <c r="AM11" s="385"/>
      <c r="AN11" s="385"/>
      <c r="AO11" s="385"/>
      <c r="AP11" s="385"/>
      <c r="AQ11" s="385"/>
      <c r="AR11" s="385"/>
      <c r="AS11" s="385"/>
      <c r="AT11" s="385"/>
      <c r="AU11" s="385"/>
      <c r="AV11" s="385"/>
      <c r="AW11" s="385"/>
      <c r="AX11" s="385"/>
      <c r="AY11" s="385"/>
      <c r="AZ11" s="8"/>
    </row>
    <row r="12" spans="1:63" ht="15" customHeight="1" x14ac:dyDescent="0.25">
      <c r="A12" s="8"/>
      <c r="B12" s="11"/>
      <c r="C12" s="11"/>
      <c r="D12" s="11"/>
      <c r="E12" s="11"/>
      <c r="F12" s="11"/>
      <c r="G12" s="11"/>
      <c r="H12" s="11"/>
      <c r="I12" s="11"/>
      <c r="J12" s="11"/>
      <c r="K12" s="11"/>
      <c r="L12" s="11"/>
      <c r="M12" s="11"/>
      <c r="N12" s="11"/>
      <c r="O12" s="11"/>
      <c r="P12" s="11"/>
      <c r="Q12" s="11"/>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D12" s="13"/>
      <c r="BE12" s="14" t="str">
        <f t="shared" ref="BE12:BE22" si="0">S14</f>
        <v/>
      </c>
      <c r="BF12" s="14" t="str">
        <f t="shared" ref="BF12:BF22" si="1">W14</f>
        <v/>
      </c>
      <c r="BG12" s="14" t="str">
        <f t="shared" ref="BG12:BG22" si="2">AA14</f>
        <v/>
      </c>
      <c r="BH12" s="14" t="str">
        <f t="shared" ref="BH12:BH22" si="3">AE14</f>
        <v/>
      </c>
      <c r="BI12" s="14" t="str">
        <f t="shared" ref="BI12:BI22" si="4">AI14</f>
        <v/>
      </c>
      <c r="BJ12" s="14" t="str">
        <f t="shared" ref="BJ12:BJ22" si="5">AM14</f>
        <v/>
      </c>
      <c r="BK12" s="14" t="str">
        <f t="shared" ref="BK12:BK22" si="6">AQ14</f>
        <v/>
      </c>
    </row>
    <row r="13" spans="1:63" x14ac:dyDescent="0.25">
      <c r="A13" s="8"/>
      <c r="B13" s="8"/>
      <c r="C13" s="8"/>
      <c r="D13" s="8"/>
      <c r="E13" s="8"/>
      <c r="F13" s="8"/>
      <c r="G13" s="8"/>
      <c r="H13" s="8"/>
      <c r="I13" s="8"/>
      <c r="J13" s="8"/>
      <c r="K13" s="8"/>
      <c r="L13" s="8"/>
      <c r="M13" s="8"/>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c r="AT13" s="8"/>
      <c r="AU13" s="8"/>
      <c r="AV13" s="8"/>
      <c r="AW13" s="8"/>
      <c r="AX13" s="8"/>
      <c r="AY13" s="8"/>
      <c r="AZ13" s="8"/>
      <c r="BD13" s="17">
        <f t="shared" ref="BD13:BD22" si="7">F15</f>
        <v>0</v>
      </c>
      <c r="BE13" s="18" t="str">
        <f t="shared" si="0"/>
        <v/>
      </c>
      <c r="BF13" s="19" t="str">
        <f t="shared" si="1"/>
        <v/>
      </c>
      <c r="BG13" s="19" t="str">
        <f t="shared" si="2"/>
        <v/>
      </c>
      <c r="BH13" s="19" t="str">
        <f t="shared" si="3"/>
        <v/>
      </c>
      <c r="BI13" s="19" t="str">
        <f t="shared" si="4"/>
        <v/>
      </c>
      <c r="BJ13" s="19" t="str">
        <f t="shared" si="5"/>
        <v/>
      </c>
      <c r="BK13" s="20" t="str">
        <f t="shared" si="6"/>
        <v/>
      </c>
    </row>
    <row r="14" spans="1:63" x14ac:dyDescent="0.25">
      <c r="A14" s="8"/>
      <c r="B14" s="459" t="s">
        <v>51</v>
      </c>
      <c r="C14" s="460"/>
      <c r="D14" s="460" t="s">
        <v>3</v>
      </c>
      <c r="E14" s="460"/>
      <c r="F14" s="476" t="s">
        <v>52</v>
      </c>
      <c r="G14" s="477"/>
      <c r="H14" s="477"/>
      <c r="I14" s="477"/>
      <c r="J14" s="477"/>
      <c r="K14" s="477"/>
      <c r="L14" s="477"/>
      <c r="M14" s="477"/>
      <c r="N14" s="477"/>
      <c r="O14" s="478"/>
      <c r="P14" s="461" t="s">
        <v>9</v>
      </c>
      <c r="Q14" s="462"/>
      <c r="R14" s="15"/>
      <c r="S14" s="463" t="str">
        <f>IF('Intro &amp; Setup'!$G$22="", "", 'Intro &amp; Setup'!$G$22)</f>
        <v/>
      </c>
      <c r="T14" s="464"/>
      <c r="U14" s="464"/>
      <c r="V14" s="464"/>
      <c r="W14" s="464" t="str">
        <f>IF('Intro &amp; Setup'!$G$23="", "", 'Intro &amp; Setup'!$G$23)</f>
        <v/>
      </c>
      <c r="X14" s="464"/>
      <c r="Y14" s="464"/>
      <c r="Z14" s="464"/>
      <c r="AA14" s="464" t="str">
        <f>IF('Intro &amp; Setup'!$G$24="", "", 'Intro &amp; Setup'!$G$24)</f>
        <v/>
      </c>
      <c r="AB14" s="464"/>
      <c r="AC14" s="464"/>
      <c r="AD14" s="464"/>
      <c r="AE14" s="464" t="str">
        <f>IF('Intro &amp; Setup'!$G$25="", "", 'Intro &amp; Setup'!$G$25)</f>
        <v/>
      </c>
      <c r="AF14" s="464"/>
      <c r="AG14" s="464"/>
      <c r="AH14" s="464"/>
      <c r="AI14" s="464" t="str">
        <f>IF('Intro &amp; Setup'!$G$26="", "", 'Intro &amp; Setup'!$G$26)</f>
        <v/>
      </c>
      <c r="AJ14" s="464"/>
      <c r="AK14" s="464"/>
      <c r="AL14" s="464"/>
      <c r="AM14" s="464" t="str">
        <f>IF('Intro &amp; Setup'!$G$27="", "", 'Intro &amp; Setup'!$G$27)</f>
        <v/>
      </c>
      <c r="AN14" s="464"/>
      <c r="AO14" s="464"/>
      <c r="AP14" s="464"/>
      <c r="AQ14" s="464" t="str">
        <f>IF('Intro &amp; Setup'!$G$28="", "", 'Intro &amp; Setup'!$G$28)</f>
        <v/>
      </c>
      <c r="AR14" s="464"/>
      <c r="AS14" s="464"/>
      <c r="AT14" s="464"/>
      <c r="AU14" s="460" t="s">
        <v>8</v>
      </c>
      <c r="AV14" s="465"/>
      <c r="AW14" s="16"/>
      <c r="AX14" s="466" t="s">
        <v>9</v>
      </c>
      <c r="AY14" s="462"/>
      <c r="AZ14" s="8"/>
      <c r="BD14" s="17">
        <f t="shared" si="7"/>
        <v>0</v>
      </c>
      <c r="BE14" s="22" t="str">
        <f t="shared" si="0"/>
        <v/>
      </c>
      <c r="BF14" s="23" t="str">
        <f t="shared" si="1"/>
        <v/>
      </c>
      <c r="BG14" s="23" t="str">
        <f t="shared" si="2"/>
        <v/>
      </c>
      <c r="BH14" s="23" t="str">
        <f t="shared" si="3"/>
        <v/>
      </c>
      <c r="BI14" s="23" t="str">
        <f t="shared" si="4"/>
        <v/>
      </c>
      <c r="BJ14" s="23" t="str">
        <f t="shared" si="5"/>
        <v/>
      </c>
      <c r="BK14" s="24" t="str">
        <f t="shared" si="6"/>
        <v/>
      </c>
    </row>
    <row r="15" spans="1:63" x14ac:dyDescent="0.25">
      <c r="A15" s="8"/>
      <c r="B15" s="353">
        <v>1</v>
      </c>
      <c r="C15" s="354"/>
      <c r="D15" s="234" t="str">
        <f>IFERROR(INDEX(Data!$A$3:$A$502, MATCH(F15, Data!$B$3:$B$502, 0)), "")</f>
        <v/>
      </c>
      <c r="E15" s="230"/>
      <c r="F15" s="355"/>
      <c r="G15" s="356"/>
      <c r="H15" s="356"/>
      <c r="I15" s="356"/>
      <c r="J15" s="356"/>
      <c r="K15" s="356"/>
      <c r="L15" s="356"/>
      <c r="M15" s="356"/>
      <c r="N15" s="356"/>
      <c r="O15" s="357"/>
      <c r="P15" s="230" t="str">
        <f>IFERROR(INDEX(Data!$AJ$3:$AJ$502, MATCH(D15, Data!$A$3:$A$502, 0)), "")</f>
        <v/>
      </c>
      <c r="Q15" s="235"/>
      <c r="R15" s="21"/>
      <c r="S15" s="358" t="str">
        <f>IFERROR(INDEX(Data!$C$3:$C$502, MATCH($D15, Data!$A$3:$A$502, 0)), "")</f>
        <v/>
      </c>
      <c r="T15" s="359"/>
      <c r="U15" s="359"/>
      <c r="V15" s="359"/>
      <c r="W15" s="359" t="str">
        <f>IFERROR(INDEX(Data!$D$3:$D$502, MATCH($D15, Data!$A$3:$A$502, 0)), "")</f>
        <v/>
      </c>
      <c r="X15" s="359"/>
      <c r="Y15" s="359"/>
      <c r="Z15" s="359"/>
      <c r="AA15" s="359" t="str">
        <f>IFERROR(INDEX(Data!$E$3:$E$502, MATCH($D15, Data!$A$3:$A$502, 0)), "")</f>
        <v/>
      </c>
      <c r="AB15" s="359"/>
      <c r="AC15" s="359"/>
      <c r="AD15" s="359"/>
      <c r="AE15" s="359" t="str">
        <f>IFERROR(INDEX(Data!$F$3:$F$502, MATCH($D15, Data!$A$3:$A$502, 0)), "")</f>
        <v/>
      </c>
      <c r="AF15" s="359"/>
      <c r="AG15" s="359"/>
      <c r="AH15" s="359"/>
      <c r="AI15" s="359" t="str">
        <f>IFERROR(INDEX(Data!$G$3:$G$502, MATCH($D15, Data!$A$3:$A$502, 0)), "")</f>
        <v/>
      </c>
      <c r="AJ15" s="359"/>
      <c r="AK15" s="359"/>
      <c r="AL15" s="359"/>
      <c r="AM15" s="359" t="str">
        <f>IFERROR(INDEX(Data!$H$3:$H$502, MATCH($D15, Data!$A$3:$A$502, 0)), "")</f>
        <v/>
      </c>
      <c r="AN15" s="359"/>
      <c r="AO15" s="359"/>
      <c r="AP15" s="359"/>
      <c r="AQ15" s="359" t="str">
        <f>IFERROR(INDEX(Data!$I$3:$I$502, MATCH($D15, Data!$A$3:$A$502, 0)), "")</f>
        <v/>
      </c>
      <c r="AR15" s="359"/>
      <c r="AS15" s="359"/>
      <c r="AT15" s="367"/>
      <c r="AU15" s="234" t="str">
        <f>IFERROR(INDEX(Data!$J$3:$J$502, MATCH($D15, Data!$A$3:$A$502, 0)), "")</f>
        <v/>
      </c>
      <c r="AV15" s="235"/>
      <c r="AW15" s="21"/>
      <c r="AX15" s="240" t="str">
        <f>IFERROR(IF(F15="", "", IF(AU15&gt;=P15, $BD$4, $BD$5)), "")</f>
        <v/>
      </c>
      <c r="AY15" s="241"/>
      <c r="AZ15" s="8"/>
      <c r="BD15" s="17">
        <f t="shared" si="7"/>
        <v>0</v>
      </c>
      <c r="BE15" s="22" t="str">
        <f t="shared" si="0"/>
        <v/>
      </c>
      <c r="BF15" s="23" t="str">
        <f t="shared" si="1"/>
        <v/>
      </c>
      <c r="BG15" s="23" t="str">
        <f t="shared" si="2"/>
        <v/>
      </c>
      <c r="BH15" s="23" t="str">
        <f t="shared" si="3"/>
        <v/>
      </c>
      <c r="BI15" s="23" t="str">
        <f t="shared" si="4"/>
        <v/>
      </c>
      <c r="BJ15" s="23" t="str">
        <f t="shared" si="5"/>
        <v/>
      </c>
      <c r="BK15" s="24" t="str">
        <f t="shared" si="6"/>
        <v/>
      </c>
    </row>
    <row r="16" spans="1:63" x14ac:dyDescent="0.25">
      <c r="A16" s="8"/>
      <c r="B16" s="360">
        <v>2</v>
      </c>
      <c r="C16" s="361"/>
      <c r="D16" s="248" t="str">
        <f>IFERROR(INDEX(Data!$A$3:$A$502, MATCH(F16, Data!$B$3:$B$502, 0)), "")</f>
        <v/>
      </c>
      <c r="E16" s="244"/>
      <c r="F16" s="362"/>
      <c r="G16" s="363"/>
      <c r="H16" s="363"/>
      <c r="I16" s="363"/>
      <c r="J16" s="363"/>
      <c r="K16" s="363"/>
      <c r="L16" s="363"/>
      <c r="M16" s="363"/>
      <c r="N16" s="363"/>
      <c r="O16" s="364"/>
      <c r="P16" s="244" t="str">
        <f>IFERROR(INDEX(Data!$AJ$3:$AJ$502, MATCH(D16, Data!$A$3:$A$502, 0)), "")</f>
        <v/>
      </c>
      <c r="Q16" s="249"/>
      <c r="R16" s="21"/>
      <c r="S16" s="365" t="str">
        <f>IFERROR(INDEX(Data!$C$3:$C$502, MATCH($D16, Data!$A$3:$A$502, 0)), "")</f>
        <v/>
      </c>
      <c r="T16" s="366"/>
      <c r="U16" s="366"/>
      <c r="V16" s="366"/>
      <c r="W16" s="366" t="str">
        <f>IFERROR(INDEX(Data!$D$3:$D$502, MATCH($D16, Data!$A$3:$A$502, 0)), "")</f>
        <v/>
      </c>
      <c r="X16" s="366"/>
      <c r="Y16" s="366"/>
      <c r="Z16" s="366"/>
      <c r="AA16" s="366" t="str">
        <f>IFERROR(INDEX(Data!$E$3:$E$502, MATCH($D16, Data!$A$3:$A$502, 0)), "")</f>
        <v/>
      </c>
      <c r="AB16" s="366"/>
      <c r="AC16" s="366"/>
      <c r="AD16" s="366"/>
      <c r="AE16" s="366" t="str">
        <f>IFERROR(INDEX(Data!$F$3:$F$502, MATCH($D16, Data!$A$3:$A$502, 0)), "")</f>
        <v/>
      </c>
      <c r="AF16" s="366"/>
      <c r="AG16" s="366"/>
      <c r="AH16" s="366"/>
      <c r="AI16" s="366" t="str">
        <f>IFERROR(INDEX(Data!$G$3:$G$502, MATCH($D16, Data!$A$3:$A$502, 0)), "")</f>
        <v/>
      </c>
      <c r="AJ16" s="366"/>
      <c r="AK16" s="366"/>
      <c r="AL16" s="366"/>
      <c r="AM16" s="366" t="str">
        <f>IFERROR(INDEX(Data!$H$3:$H$502, MATCH($D16, Data!$A$3:$A$502, 0)), "")</f>
        <v/>
      </c>
      <c r="AN16" s="366"/>
      <c r="AO16" s="366"/>
      <c r="AP16" s="366"/>
      <c r="AQ16" s="366" t="str">
        <f>IFERROR(INDEX(Data!$I$3:$I$502, MATCH($D16, Data!$A$3:$A$502, 0)), "")</f>
        <v/>
      </c>
      <c r="AR16" s="366"/>
      <c r="AS16" s="366"/>
      <c r="AT16" s="368"/>
      <c r="AU16" s="248" t="str">
        <f>IFERROR(INDEX(Data!$J$3:$J$502, MATCH($D16, Data!$A$3:$A$502, 0)), "")</f>
        <v/>
      </c>
      <c r="AV16" s="249"/>
      <c r="AW16" s="21"/>
      <c r="AX16" s="254" t="str">
        <f t="shared" ref="AX16:AX24" si="8">IFERROR(IF(F16="", "", IF(AU16&gt;=P16, $BD$4, $BD$5)), "")</f>
        <v/>
      </c>
      <c r="AY16" s="255"/>
      <c r="AZ16" s="8"/>
      <c r="BD16" s="17">
        <f t="shared" si="7"/>
        <v>0</v>
      </c>
      <c r="BE16" s="22" t="str">
        <f t="shared" si="0"/>
        <v/>
      </c>
      <c r="BF16" s="23" t="str">
        <f t="shared" si="1"/>
        <v/>
      </c>
      <c r="BG16" s="23" t="str">
        <f t="shared" si="2"/>
        <v/>
      </c>
      <c r="BH16" s="23" t="str">
        <f t="shared" si="3"/>
        <v/>
      </c>
      <c r="BI16" s="23" t="str">
        <f t="shared" si="4"/>
        <v/>
      </c>
      <c r="BJ16" s="23" t="str">
        <f t="shared" si="5"/>
        <v/>
      </c>
      <c r="BK16" s="24" t="str">
        <f t="shared" si="6"/>
        <v/>
      </c>
    </row>
    <row r="17" spans="1:63" x14ac:dyDescent="0.25">
      <c r="A17" s="8"/>
      <c r="B17" s="369">
        <v>3</v>
      </c>
      <c r="C17" s="370"/>
      <c r="D17" s="248" t="str">
        <f>IFERROR(INDEX(Data!$A$3:$A$502, MATCH(F17, Data!$B$3:$B$502, 0)), "")</f>
        <v/>
      </c>
      <c r="E17" s="244"/>
      <c r="F17" s="362"/>
      <c r="G17" s="363"/>
      <c r="H17" s="363"/>
      <c r="I17" s="363"/>
      <c r="J17" s="363"/>
      <c r="K17" s="363"/>
      <c r="L17" s="363"/>
      <c r="M17" s="363"/>
      <c r="N17" s="363"/>
      <c r="O17" s="364"/>
      <c r="P17" s="244" t="str">
        <f>IFERROR(INDEX(Data!$AJ$3:$AJ$502, MATCH(D17, Data!$A$3:$A$502, 0)), "")</f>
        <v/>
      </c>
      <c r="Q17" s="249"/>
      <c r="R17" s="21"/>
      <c r="S17" s="365" t="str">
        <f>IFERROR(INDEX(Data!$C$3:$C$502, MATCH($D17, Data!$A$3:$A$502, 0)), "")</f>
        <v/>
      </c>
      <c r="T17" s="366"/>
      <c r="U17" s="366"/>
      <c r="V17" s="366"/>
      <c r="W17" s="366" t="str">
        <f>IFERROR(INDEX(Data!$D$3:$D$502, MATCH($D17, Data!$A$3:$A$502, 0)), "")</f>
        <v/>
      </c>
      <c r="X17" s="366"/>
      <c r="Y17" s="366"/>
      <c r="Z17" s="366"/>
      <c r="AA17" s="366" t="str">
        <f>IFERROR(INDEX(Data!$E$3:$E$502, MATCH($D17, Data!$A$3:$A$502, 0)), "")</f>
        <v/>
      </c>
      <c r="AB17" s="366"/>
      <c r="AC17" s="366"/>
      <c r="AD17" s="366"/>
      <c r="AE17" s="366" t="str">
        <f>IFERROR(INDEX(Data!$F$3:$F$502, MATCH($D17, Data!$A$3:$A$502, 0)), "")</f>
        <v/>
      </c>
      <c r="AF17" s="366"/>
      <c r="AG17" s="366"/>
      <c r="AH17" s="366"/>
      <c r="AI17" s="366" t="str">
        <f>IFERROR(INDEX(Data!$G$3:$G$502, MATCH($D17, Data!$A$3:$A$502, 0)), "")</f>
        <v/>
      </c>
      <c r="AJ17" s="366"/>
      <c r="AK17" s="366"/>
      <c r="AL17" s="366"/>
      <c r="AM17" s="366" t="str">
        <f>IFERROR(INDEX(Data!$H$3:$H$502, MATCH($D17, Data!$A$3:$A$502, 0)), "")</f>
        <v/>
      </c>
      <c r="AN17" s="366"/>
      <c r="AO17" s="366"/>
      <c r="AP17" s="366"/>
      <c r="AQ17" s="366" t="str">
        <f>IFERROR(INDEX(Data!$I$3:$I$502, MATCH($D17, Data!$A$3:$A$502, 0)), "")</f>
        <v/>
      </c>
      <c r="AR17" s="366"/>
      <c r="AS17" s="366"/>
      <c r="AT17" s="368"/>
      <c r="AU17" s="248" t="str">
        <f>IFERROR(INDEX(Data!$J$3:$J$502, MATCH($D17, Data!$A$3:$A$502, 0)), "")</f>
        <v/>
      </c>
      <c r="AV17" s="249"/>
      <c r="AW17" s="21"/>
      <c r="AX17" s="254" t="str">
        <f t="shared" si="8"/>
        <v/>
      </c>
      <c r="AY17" s="255"/>
      <c r="AZ17" s="8"/>
      <c r="BD17" s="17">
        <f t="shared" si="7"/>
        <v>0</v>
      </c>
      <c r="BE17" s="22" t="str">
        <f t="shared" si="0"/>
        <v/>
      </c>
      <c r="BF17" s="23" t="str">
        <f t="shared" si="1"/>
        <v/>
      </c>
      <c r="BG17" s="23" t="str">
        <f t="shared" si="2"/>
        <v/>
      </c>
      <c r="BH17" s="23" t="str">
        <f t="shared" si="3"/>
        <v/>
      </c>
      <c r="BI17" s="23" t="str">
        <f t="shared" si="4"/>
        <v/>
      </c>
      <c r="BJ17" s="23" t="str">
        <f t="shared" si="5"/>
        <v/>
      </c>
      <c r="BK17" s="24" t="str">
        <f t="shared" si="6"/>
        <v/>
      </c>
    </row>
    <row r="18" spans="1:63" x14ac:dyDescent="0.25">
      <c r="A18" s="8"/>
      <c r="B18" s="373">
        <v>4</v>
      </c>
      <c r="C18" s="374"/>
      <c r="D18" s="248" t="str">
        <f>IFERROR(INDEX(Data!$A$3:$A$502, MATCH(F18, Data!$B$3:$B$502, 0)), "")</f>
        <v/>
      </c>
      <c r="E18" s="244"/>
      <c r="F18" s="362"/>
      <c r="G18" s="363"/>
      <c r="H18" s="363"/>
      <c r="I18" s="363"/>
      <c r="J18" s="363"/>
      <c r="K18" s="363"/>
      <c r="L18" s="363"/>
      <c r="M18" s="363"/>
      <c r="N18" s="363"/>
      <c r="O18" s="364"/>
      <c r="P18" s="244" t="str">
        <f>IFERROR(INDEX(Data!$AJ$3:$AJ$502, MATCH(D18, Data!$A$3:$A$502, 0)), "")</f>
        <v/>
      </c>
      <c r="Q18" s="249"/>
      <c r="R18" s="21"/>
      <c r="S18" s="365" t="str">
        <f>IFERROR(INDEX(Data!$C$3:$C$502, MATCH($D18, Data!$A$3:$A$502, 0)), "")</f>
        <v/>
      </c>
      <c r="T18" s="366"/>
      <c r="U18" s="366"/>
      <c r="V18" s="366"/>
      <c r="W18" s="366" t="str">
        <f>IFERROR(INDEX(Data!$D$3:$D$502, MATCH($D18, Data!$A$3:$A$502, 0)), "")</f>
        <v/>
      </c>
      <c r="X18" s="366"/>
      <c r="Y18" s="366"/>
      <c r="Z18" s="366"/>
      <c r="AA18" s="366" t="str">
        <f>IFERROR(INDEX(Data!$E$3:$E$502, MATCH($D18, Data!$A$3:$A$502, 0)), "")</f>
        <v/>
      </c>
      <c r="AB18" s="366"/>
      <c r="AC18" s="366"/>
      <c r="AD18" s="366"/>
      <c r="AE18" s="366" t="str">
        <f>IFERROR(INDEX(Data!$F$3:$F$502, MATCH($D18, Data!$A$3:$A$502, 0)), "")</f>
        <v/>
      </c>
      <c r="AF18" s="366"/>
      <c r="AG18" s="366"/>
      <c r="AH18" s="366"/>
      <c r="AI18" s="366" t="str">
        <f>IFERROR(INDEX(Data!$G$3:$G$502, MATCH($D18, Data!$A$3:$A$502, 0)), "")</f>
        <v/>
      </c>
      <c r="AJ18" s="366"/>
      <c r="AK18" s="366"/>
      <c r="AL18" s="366"/>
      <c r="AM18" s="366" t="str">
        <f>IFERROR(INDEX(Data!$H$3:$H$502, MATCH($D18, Data!$A$3:$A$502, 0)), "")</f>
        <v/>
      </c>
      <c r="AN18" s="366"/>
      <c r="AO18" s="366"/>
      <c r="AP18" s="366"/>
      <c r="AQ18" s="366" t="str">
        <f>IFERROR(INDEX(Data!$I$3:$I$502, MATCH($D18, Data!$A$3:$A$502, 0)), "")</f>
        <v/>
      </c>
      <c r="AR18" s="366"/>
      <c r="AS18" s="366"/>
      <c r="AT18" s="368"/>
      <c r="AU18" s="248" t="str">
        <f>IFERROR(INDEX(Data!$J$3:$J$502, MATCH($D18, Data!$A$3:$A$502, 0)), "")</f>
        <v/>
      </c>
      <c r="AV18" s="249"/>
      <c r="AW18" s="21"/>
      <c r="AX18" s="254" t="str">
        <f t="shared" si="8"/>
        <v/>
      </c>
      <c r="AY18" s="255"/>
      <c r="AZ18" s="8"/>
      <c r="BD18" s="17">
        <f t="shared" si="7"/>
        <v>0</v>
      </c>
      <c r="BE18" s="22" t="str">
        <f t="shared" si="0"/>
        <v/>
      </c>
      <c r="BF18" s="23" t="str">
        <f t="shared" si="1"/>
        <v/>
      </c>
      <c r="BG18" s="23" t="str">
        <f t="shared" si="2"/>
        <v/>
      </c>
      <c r="BH18" s="23" t="str">
        <f t="shared" si="3"/>
        <v/>
      </c>
      <c r="BI18" s="23" t="str">
        <f t="shared" si="4"/>
        <v/>
      </c>
      <c r="BJ18" s="23" t="str">
        <f t="shared" si="5"/>
        <v/>
      </c>
      <c r="BK18" s="24" t="str">
        <f t="shared" si="6"/>
        <v/>
      </c>
    </row>
    <row r="19" spans="1:63" x14ac:dyDescent="0.25">
      <c r="A19" s="8"/>
      <c r="B19" s="371">
        <v>5</v>
      </c>
      <c r="C19" s="372"/>
      <c r="D19" s="248" t="str">
        <f>IFERROR(INDEX(Data!$A$3:$A$502, MATCH(F19, Data!$B$3:$B$502, 0)), "")</f>
        <v/>
      </c>
      <c r="E19" s="244"/>
      <c r="F19" s="362"/>
      <c r="G19" s="363"/>
      <c r="H19" s="363"/>
      <c r="I19" s="363"/>
      <c r="J19" s="363"/>
      <c r="K19" s="363"/>
      <c r="L19" s="363"/>
      <c r="M19" s="363"/>
      <c r="N19" s="363"/>
      <c r="O19" s="364"/>
      <c r="P19" s="244" t="str">
        <f>IFERROR(INDEX(Data!$AJ$3:$AJ$502, MATCH(D19, Data!$A$3:$A$502, 0)), "")</f>
        <v/>
      </c>
      <c r="Q19" s="249"/>
      <c r="R19" s="21"/>
      <c r="S19" s="365" t="str">
        <f>IFERROR(INDEX(Data!$C$3:$C$502, MATCH($D19, Data!$A$3:$A$502, 0)), "")</f>
        <v/>
      </c>
      <c r="T19" s="366"/>
      <c r="U19" s="366"/>
      <c r="V19" s="366"/>
      <c r="W19" s="366" t="str">
        <f>IFERROR(INDEX(Data!$D$3:$D$502, MATCH($D19, Data!$A$3:$A$502, 0)), "")</f>
        <v/>
      </c>
      <c r="X19" s="366"/>
      <c r="Y19" s="366"/>
      <c r="Z19" s="366"/>
      <c r="AA19" s="366" t="str">
        <f>IFERROR(INDEX(Data!$E$3:$E$502, MATCH($D19, Data!$A$3:$A$502, 0)), "")</f>
        <v/>
      </c>
      <c r="AB19" s="366"/>
      <c r="AC19" s="366"/>
      <c r="AD19" s="366"/>
      <c r="AE19" s="366" t="str">
        <f>IFERROR(INDEX(Data!$F$3:$F$502, MATCH($D19, Data!$A$3:$A$502, 0)), "")</f>
        <v/>
      </c>
      <c r="AF19" s="366"/>
      <c r="AG19" s="366"/>
      <c r="AH19" s="366"/>
      <c r="AI19" s="366" t="str">
        <f>IFERROR(INDEX(Data!$G$3:$G$502, MATCH($D19, Data!$A$3:$A$502, 0)), "")</f>
        <v/>
      </c>
      <c r="AJ19" s="366"/>
      <c r="AK19" s="366"/>
      <c r="AL19" s="366"/>
      <c r="AM19" s="366" t="str">
        <f>IFERROR(INDEX(Data!$H$3:$H$502, MATCH($D19, Data!$A$3:$A$502, 0)), "")</f>
        <v/>
      </c>
      <c r="AN19" s="366"/>
      <c r="AO19" s="366"/>
      <c r="AP19" s="366"/>
      <c r="AQ19" s="366" t="str">
        <f>IFERROR(INDEX(Data!$I$3:$I$502, MATCH($D19, Data!$A$3:$A$502, 0)), "")</f>
        <v/>
      </c>
      <c r="AR19" s="366"/>
      <c r="AS19" s="366"/>
      <c r="AT19" s="368"/>
      <c r="AU19" s="248" t="str">
        <f>IFERROR(INDEX(Data!$J$3:$J$502, MATCH($D19, Data!$A$3:$A$502, 0)), "")</f>
        <v/>
      </c>
      <c r="AV19" s="249"/>
      <c r="AW19" s="21"/>
      <c r="AX19" s="254" t="str">
        <f t="shared" si="8"/>
        <v/>
      </c>
      <c r="AY19" s="255"/>
      <c r="AZ19" s="8"/>
      <c r="BD19" s="17">
        <f t="shared" si="7"/>
        <v>0</v>
      </c>
      <c r="BE19" s="22" t="str">
        <f t="shared" si="0"/>
        <v/>
      </c>
      <c r="BF19" s="23" t="str">
        <f t="shared" si="1"/>
        <v/>
      </c>
      <c r="BG19" s="23" t="str">
        <f t="shared" si="2"/>
        <v/>
      </c>
      <c r="BH19" s="23" t="str">
        <f t="shared" si="3"/>
        <v/>
      </c>
      <c r="BI19" s="23" t="str">
        <f t="shared" si="4"/>
        <v/>
      </c>
      <c r="BJ19" s="23" t="str">
        <f t="shared" si="5"/>
        <v/>
      </c>
      <c r="BK19" s="24" t="str">
        <f t="shared" si="6"/>
        <v/>
      </c>
    </row>
    <row r="20" spans="1:63" x14ac:dyDescent="0.25">
      <c r="A20" s="8"/>
      <c r="B20" s="377">
        <v>6</v>
      </c>
      <c r="C20" s="378"/>
      <c r="D20" s="248" t="str">
        <f>IFERROR(INDEX(Data!$A$3:$A$502, MATCH(F20, Data!$B$3:$B$502, 0)), "")</f>
        <v/>
      </c>
      <c r="E20" s="244"/>
      <c r="F20" s="362"/>
      <c r="G20" s="363"/>
      <c r="H20" s="363"/>
      <c r="I20" s="363"/>
      <c r="J20" s="363"/>
      <c r="K20" s="363"/>
      <c r="L20" s="363"/>
      <c r="M20" s="363"/>
      <c r="N20" s="363"/>
      <c r="O20" s="364"/>
      <c r="P20" s="244" t="str">
        <f>IFERROR(INDEX(Data!$AJ$3:$AJ$502, MATCH(D20, Data!$A$3:$A$502, 0)), "")</f>
        <v/>
      </c>
      <c r="Q20" s="249"/>
      <c r="R20" s="21"/>
      <c r="S20" s="365" t="str">
        <f>IFERROR(INDEX(Data!$C$3:$C$502, MATCH($D20, Data!$A$3:$A$502, 0)), "")</f>
        <v/>
      </c>
      <c r="T20" s="366"/>
      <c r="U20" s="366"/>
      <c r="V20" s="366"/>
      <c r="W20" s="366" t="str">
        <f>IFERROR(INDEX(Data!$D$3:$D$502, MATCH($D20, Data!$A$3:$A$502, 0)), "")</f>
        <v/>
      </c>
      <c r="X20" s="366"/>
      <c r="Y20" s="366"/>
      <c r="Z20" s="366"/>
      <c r="AA20" s="366" t="str">
        <f>IFERROR(INDEX(Data!$E$3:$E$502, MATCH($D20, Data!$A$3:$A$502, 0)), "")</f>
        <v/>
      </c>
      <c r="AB20" s="366"/>
      <c r="AC20" s="366"/>
      <c r="AD20" s="366"/>
      <c r="AE20" s="366" t="str">
        <f>IFERROR(INDEX(Data!$F$3:$F$502, MATCH($D20, Data!$A$3:$A$502, 0)), "")</f>
        <v/>
      </c>
      <c r="AF20" s="366"/>
      <c r="AG20" s="366"/>
      <c r="AH20" s="366"/>
      <c r="AI20" s="366" t="str">
        <f>IFERROR(INDEX(Data!$G$3:$G$502, MATCH($D20, Data!$A$3:$A$502, 0)), "")</f>
        <v/>
      </c>
      <c r="AJ20" s="366"/>
      <c r="AK20" s="366"/>
      <c r="AL20" s="366"/>
      <c r="AM20" s="366" t="str">
        <f>IFERROR(INDEX(Data!$H$3:$H$502, MATCH($D20, Data!$A$3:$A$502, 0)), "")</f>
        <v/>
      </c>
      <c r="AN20" s="366"/>
      <c r="AO20" s="366"/>
      <c r="AP20" s="366"/>
      <c r="AQ20" s="366" t="str">
        <f>IFERROR(INDEX(Data!$I$3:$I$502, MATCH($D20, Data!$A$3:$A$502, 0)), "")</f>
        <v/>
      </c>
      <c r="AR20" s="366"/>
      <c r="AS20" s="366"/>
      <c r="AT20" s="368"/>
      <c r="AU20" s="248" t="str">
        <f>IFERROR(INDEX(Data!$J$3:$J$502, MATCH($D20, Data!$A$3:$A$502, 0)), "")</f>
        <v/>
      </c>
      <c r="AV20" s="249"/>
      <c r="AW20" s="21"/>
      <c r="AX20" s="254" t="str">
        <f t="shared" si="8"/>
        <v/>
      </c>
      <c r="AY20" s="255"/>
      <c r="AZ20" s="8"/>
      <c r="BD20" s="17">
        <f t="shared" si="7"/>
        <v>0</v>
      </c>
      <c r="BE20" s="22" t="str">
        <f t="shared" si="0"/>
        <v/>
      </c>
      <c r="BF20" s="23" t="str">
        <f t="shared" si="1"/>
        <v/>
      </c>
      <c r="BG20" s="23" t="str">
        <f t="shared" si="2"/>
        <v/>
      </c>
      <c r="BH20" s="23" t="str">
        <f t="shared" si="3"/>
        <v/>
      </c>
      <c r="BI20" s="23" t="str">
        <f t="shared" si="4"/>
        <v/>
      </c>
      <c r="BJ20" s="23" t="str">
        <f t="shared" si="5"/>
        <v/>
      </c>
      <c r="BK20" s="24" t="str">
        <f t="shared" si="6"/>
        <v/>
      </c>
    </row>
    <row r="21" spans="1:63" x14ac:dyDescent="0.25">
      <c r="A21" s="8"/>
      <c r="B21" s="375">
        <v>7</v>
      </c>
      <c r="C21" s="376"/>
      <c r="D21" s="248" t="str">
        <f>IFERROR(INDEX(Data!$A$3:$A$502, MATCH(F21, Data!$B$3:$B$502, 0)), "")</f>
        <v/>
      </c>
      <c r="E21" s="244"/>
      <c r="F21" s="362"/>
      <c r="G21" s="363"/>
      <c r="H21" s="363"/>
      <c r="I21" s="363"/>
      <c r="J21" s="363"/>
      <c r="K21" s="363"/>
      <c r="L21" s="363"/>
      <c r="M21" s="363"/>
      <c r="N21" s="363"/>
      <c r="O21" s="364"/>
      <c r="P21" s="244" t="str">
        <f>IFERROR(INDEX(Data!$AJ$3:$AJ$502, MATCH(D21, Data!$A$3:$A$502, 0)), "")</f>
        <v/>
      </c>
      <c r="Q21" s="249"/>
      <c r="R21" s="21"/>
      <c r="S21" s="365" t="str">
        <f>IFERROR(INDEX(Data!$C$3:$C$502, MATCH($D21, Data!$A$3:$A$502, 0)), "")</f>
        <v/>
      </c>
      <c r="T21" s="366"/>
      <c r="U21" s="366"/>
      <c r="V21" s="366"/>
      <c r="W21" s="366" t="str">
        <f>IFERROR(INDEX(Data!$D$3:$D$502, MATCH($D21, Data!$A$3:$A$502, 0)), "")</f>
        <v/>
      </c>
      <c r="X21" s="366"/>
      <c r="Y21" s="366"/>
      <c r="Z21" s="366"/>
      <c r="AA21" s="366" t="str">
        <f>IFERROR(INDEX(Data!$E$3:$E$502, MATCH($D21, Data!$A$3:$A$502, 0)), "")</f>
        <v/>
      </c>
      <c r="AB21" s="366"/>
      <c r="AC21" s="366"/>
      <c r="AD21" s="366"/>
      <c r="AE21" s="366" t="str">
        <f>IFERROR(INDEX(Data!$F$3:$F$502, MATCH($D21, Data!$A$3:$A$502, 0)), "")</f>
        <v/>
      </c>
      <c r="AF21" s="366"/>
      <c r="AG21" s="366"/>
      <c r="AH21" s="366"/>
      <c r="AI21" s="366" t="str">
        <f>IFERROR(INDEX(Data!$G$3:$G$502, MATCH($D21, Data!$A$3:$A$502, 0)), "")</f>
        <v/>
      </c>
      <c r="AJ21" s="366"/>
      <c r="AK21" s="366"/>
      <c r="AL21" s="366"/>
      <c r="AM21" s="366" t="str">
        <f>IFERROR(INDEX(Data!$H$3:$H$502, MATCH($D21, Data!$A$3:$A$502, 0)), "")</f>
        <v/>
      </c>
      <c r="AN21" s="366"/>
      <c r="AO21" s="366"/>
      <c r="AP21" s="366"/>
      <c r="AQ21" s="366" t="str">
        <f>IFERROR(INDEX(Data!$I$3:$I$502, MATCH($D21, Data!$A$3:$A$502, 0)), "")</f>
        <v/>
      </c>
      <c r="AR21" s="366"/>
      <c r="AS21" s="366"/>
      <c r="AT21" s="368"/>
      <c r="AU21" s="248" t="str">
        <f>IFERROR(INDEX(Data!$J$3:$J$502, MATCH($D21, Data!$A$3:$A$502, 0)), "")</f>
        <v/>
      </c>
      <c r="AV21" s="249"/>
      <c r="AW21" s="21"/>
      <c r="AX21" s="254" t="str">
        <f t="shared" si="8"/>
        <v/>
      </c>
      <c r="AY21" s="255"/>
      <c r="AZ21" s="8"/>
      <c r="BD21" s="17">
        <f t="shared" si="7"/>
        <v>0</v>
      </c>
      <c r="BE21" s="22" t="str">
        <f t="shared" si="0"/>
        <v/>
      </c>
      <c r="BF21" s="23" t="str">
        <f t="shared" si="1"/>
        <v/>
      </c>
      <c r="BG21" s="23" t="str">
        <f t="shared" si="2"/>
        <v/>
      </c>
      <c r="BH21" s="23" t="str">
        <f t="shared" si="3"/>
        <v/>
      </c>
      <c r="BI21" s="23" t="str">
        <f t="shared" si="4"/>
        <v/>
      </c>
      <c r="BJ21" s="23" t="str">
        <f t="shared" si="5"/>
        <v/>
      </c>
      <c r="BK21" s="24" t="str">
        <f t="shared" si="6"/>
        <v/>
      </c>
    </row>
    <row r="22" spans="1:63" x14ac:dyDescent="0.25">
      <c r="A22" s="8"/>
      <c r="B22" s="381">
        <v>8</v>
      </c>
      <c r="C22" s="382"/>
      <c r="D22" s="248" t="str">
        <f>IFERROR(INDEX(Data!$A$3:$A$502, MATCH(F22, Data!$B$3:$B$502, 0)), "")</f>
        <v/>
      </c>
      <c r="E22" s="244"/>
      <c r="F22" s="362"/>
      <c r="G22" s="363"/>
      <c r="H22" s="363"/>
      <c r="I22" s="363"/>
      <c r="J22" s="363"/>
      <c r="K22" s="363"/>
      <c r="L22" s="363"/>
      <c r="M22" s="363"/>
      <c r="N22" s="363"/>
      <c r="O22" s="364"/>
      <c r="P22" s="244" t="str">
        <f>IFERROR(INDEX(Data!$AJ$3:$AJ$502, MATCH(D22, Data!$A$3:$A$502, 0)), "")</f>
        <v/>
      </c>
      <c r="Q22" s="249"/>
      <c r="R22" s="21"/>
      <c r="S22" s="365" t="str">
        <f>IFERROR(INDEX(Data!$C$3:$C$502, MATCH($D22, Data!$A$3:$A$502, 0)), "")</f>
        <v/>
      </c>
      <c r="T22" s="366"/>
      <c r="U22" s="366"/>
      <c r="V22" s="366"/>
      <c r="W22" s="366" t="str">
        <f>IFERROR(INDEX(Data!$D$3:$D$502, MATCH($D22, Data!$A$3:$A$502, 0)), "")</f>
        <v/>
      </c>
      <c r="X22" s="366"/>
      <c r="Y22" s="366"/>
      <c r="Z22" s="366"/>
      <c r="AA22" s="366" t="str">
        <f>IFERROR(INDEX(Data!$E$3:$E$502, MATCH($D22, Data!$A$3:$A$502, 0)), "")</f>
        <v/>
      </c>
      <c r="AB22" s="366"/>
      <c r="AC22" s="366"/>
      <c r="AD22" s="366"/>
      <c r="AE22" s="366" t="str">
        <f>IFERROR(INDEX(Data!$F$3:$F$502, MATCH($D22, Data!$A$3:$A$502, 0)), "")</f>
        <v/>
      </c>
      <c r="AF22" s="366"/>
      <c r="AG22" s="366"/>
      <c r="AH22" s="366"/>
      <c r="AI22" s="366" t="str">
        <f>IFERROR(INDEX(Data!$G$3:$G$502, MATCH($D22, Data!$A$3:$A$502, 0)), "")</f>
        <v/>
      </c>
      <c r="AJ22" s="366"/>
      <c r="AK22" s="366"/>
      <c r="AL22" s="366"/>
      <c r="AM22" s="366" t="str">
        <f>IFERROR(INDEX(Data!$H$3:$H$502, MATCH($D22, Data!$A$3:$A$502, 0)), "")</f>
        <v/>
      </c>
      <c r="AN22" s="366"/>
      <c r="AO22" s="366"/>
      <c r="AP22" s="366"/>
      <c r="AQ22" s="366" t="str">
        <f>IFERROR(INDEX(Data!$I$3:$I$502, MATCH($D22, Data!$A$3:$A$502, 0)), "")</f>
        <v/>
      </c>
      <c r="AR22" s="366"/>
      <c r="AS22" s="366"/>
      <c r="AT22" s="368"/>
      <c r="AU22" s="248" t="str">
        <f>IFERROR(INDEX(Data!$J$3:$J$502, MATCH($D22, Data!$A$3:$A$502, 0)), "")</f>
        <v/>
      </c>
      <c r="AV22" s="249"/>
      <c r="AW22" s="21"/>
      <c r="AX22" s="254" t="str">
        <f t="shared" si="8"/>
        <v/>
      </c>
      <c r="AY22" s="255"/>
      <c r="AZ22" s="8"/>
      <c r="BD22" s="17">
        <f t="shared" si="7"/>
        <v>0</v>
      </c>
      <c r="BE22" s="25" t="str">
        <f t="shared" si="0"/>
        <v/>
      </c>
      <c r="BF22" s="26" t="str">
        <f t="shared" si="1"/>
        <v/>
      </c>
      <c r="BG22" s="26" t="str">
        <f t="shared" si="2"/>
        <v/>
      </c>
      <c r="BH22" s="26" t="str">
        <f t="shared" si="3"/>
        <v/>
      </c>
      <c r="BI22" s="26" t="str">
        <f t="shared" si="4"/>
        <v/>
      </c>
      <c r="BJ22" s="26" t="str">
        <f t="shared" si="5"/>
        <v/>
      </c>
      <c r="BK22" s="27" t="str">
        <f t="shared" si="6"/>
        <v/>
      </c>
    </row>
    <row r="23" spans="1:63" x14ac:dyDescent="0.25">
      <c r="A23" s="8"/>
      <c r="B23" s="379">
        <v>9</v>
      </c>
      <c r="C23" s="380"/>
      <c r="D23" s="248" t="str">
        <f>IFERROR(INDEX(Data!$A$3:$A$502, MATCH(F23, Data!$B$3:$B$502, 0)), "")</f>
        <v/>
      </c>
      <c r="E23" s="244"/>
      <c r="F23" s="362"/>
      <c r="G23" s="363"/>
      <c r="H23" s="363"/>
      <c r="I23" s="363"/>
      <c r="J23" s="363"/>
      <c r="K23" s="363"/>
      <c r="L23" s="363"/>
      <c r="M23" s="363"/>
      <c r="N23" s="363"/>
      <c r="O23" s="364"/>
      <c r="P23" s="244" t="str">
        <f>IFERROR(INDEX(Data!$AJ$3:$AJ$502, MATCH(D23, Data!$A$3:$A$502, 0)), "")</f>
        <v/>
      </c>
      <c r="Q23" s="249"/>
      <c r="R23" s="21"/>
      <c r="S23" s="365" t="str">
        <f>IFERROR(INDEX(Data!$C$3:$C$502, MATCH($D23, Data!$A$3:$A$502, 0)), "")</f>
        <v/>
      </c>
      <c r="T23" s="366"/>
      <c r="U23" s="366"/>
      <c r="V23" s="366"/>
      <c r="W23" s="366" t="str">
        <f>IFERROR(INDEX(Data!$D$3:$D$502, MATCH($D23, Data!$A$3:$A$502, 0)), "")</f>
        <v/>
      </c>
      <c r="X23" s="366"/>
      <c r="Y23" s="366"/>
      <c r="Z23" s="366"/>
      <c r="AA23" s="366" t="str">
        <f>IFERROR(INDEX(Data!$E$3:$E$502, MATCH($D23, Data!$A$3:$A$502, 0)), "")</f>
        <v/>
      </c>
      <c r="AB23" s="366"/>
      <c r="AC23" s="366"/>
      <c r="AD23" s="366"/>
      <c r="AE23" s="366" t="str">
        <f>IFERROR(INDEX(Data!$F$3:$F$502, MATCH($D23, Data!$A$3:$A$502, 0)), "")</f>
        <v/>
      </c>
      <c r="AF23" s="366"/>
      <c r="AG23" s="366"/>
      <c r="AH23" s="366"/>
      <c r="AI23" s="366" t="str">
        <f>IFERROR(INDEX(Data!$G$3:$G$502, MATCH($D23, Data!$A$3:$A$502, 0)), "")</f>
        <v/>
      </c>
      <c r="AJ23" s="366"/>
      <c r="AK23" s="366"/>
      <c r="AL23" s="366"/>
      <c r="AM23" s="366" t="str">
        <f>IFERROR(INDEX(Data!$H$3:$H$502, MATCH($D23, Data!$A$3:$A$502, 0)), "")</f>
        <v/>
      </c>
      <c r="AN23" s="366"/>
      <c r="AO23" s="366"/>
      <c r="AP23" s="366"/>
      <c r="AQ23" s="366" t="str">
        <f>IFERROR(INDEX(Data!$I$3:$I$502, MATCH($D23, Data!$A$3:$A$502, 0)), "")</f>
        <v/>
      </c>
      <c r="AR23" s="366"/>
      <c r="AS23" s="366"/>
      <c r="AT23" s="368"/>
      <c r="AU23" s="248" t="str">
        <f>IFERROR(INDEX(Data!$J$3:$J$502, MATCH($D23, Data!$A$3:$A$502, 0)), "")</f>
        <v/>
      </c>
      <c r="AV23" s="249"/>
      <c r="AW23" s="21"/>
      <c r="AX23" s="254" t="str">
        <f t="shared" si="8"/>
        <v/>
      </c>
      <c r="AY23" s="255"/>
      <c r="AZ23" s="8"/>
    </row>
    <row r="24" spans="1:63" x14ac:dyDescent="0.25">
      <c r="A24" s="8"/>
      <c r="B24" s="386">
        <v>10</v>
      </c>
      <c r="C24" s="387"/>
      <c r="D24" s="264" t="str">
        <f>IFERROR(INDEX(Data!$A$3:$A$502, MATCH(F24, Data!$B$3:$B$502, 0)), "")</f>
        <v/>
      </c>
      <c r="E24" s="277"/>
      <c r="F24" s="388"/>
      <c r="G24" s="389"/>
      <c r="H24" s="389"/>
      <c r="I24" s="389"/>
      <c r="J24" s="389"/>
      <c r="K24" s="389"/>
      <c r="L24" s="389"/>
      <c r="M24" s="389"/>
      <c r="N24" s="389"/>
      <c r="O24" s="390"/>
      <c r="P24" s="277" t="str">
        <f>IFERROR(INDEX(Data!$AJ$3:$AJ$502, MATCH(D24, Data!$A$3:$A$502, 0)), "")</f>
        <v/>
      </c>
      <c r="Q24" s="265"/>
      <c r="R24" s="21"/>
      <c r="S24" s="391" t="str">
        <f>IFERROR(INDEX(Data!$C$3:$C$502, MATCH($D24, Data!$A$3:$A$502, 0)), "")</f>
        <v/>
      </c>
      <c r="T24" s="383"/>
      <c r="U24" s="383"/>
      <c r="V24" s="383"/>
      <c r="W24" s="383" t="str">
        <f>IFERROR(INDEX(Data!$D$3:$D$502, MATCH($D24, Data!$A$3:$A$502, 0)), "")</f>
        <v/>
      </c>
      <c r="X24" s="383"/>
      <c r="Y24" s="383"/>
      <c r="Z24" s="383"/>
      <c r="AA24" s="383" t="str">
        <f>IFERROR(INDEX(Data!$E$3:$E$502, MATCH($D24, Data!$A$3:$A$502, 0)), "")</f>
        <v/>
      </c>
      <c r="AB24" s="383"/>
      <c r="AC24" s="383"/>
      <c r="AD24" s="383"/>
      <c r="AE24" s="383" t="str">
        <f>IFERROR(INDEX(Data!$F$3:$F$502, MATCH($D24, Data!$A$3:$A$502, 0)), "")</f>
        <v/>
      </c>
      <c r="AF24" s="383"/>
      <c r="AG24" s="383"/>
      <c r="AH24" s="383"/>
      <c r="AI24" s="383" t="str">
        <f>IFERROR(INDEX(Data!$G$3:$G$502, MATCH($D24, Data!$A$3:$A$502, 0)), "")</f>
        <v/>
      </c>
      <c r="AJ24" s="383"/>
      <c r="AK24" s="383"/>
      <c r="AL24" s="383"/>
      <c r="AM24" s="383" t="str">
        <f>IFERROR(INDEX(Data!$H$3:$H$502, MATCH($D24, Data!$A$3:$A$502, 0)), "")</f>
        <v/>
      </c>
      <c r="AN24" s="383"/>
      <c r="AO24" s="383"/>
      <c r="AP24" s="383"/>
      <c r="AQ24" s="383" t="str">
        <f>IFERROR(INDEX(Data!$I$3:$I$502, MATCH($D24, Data!$A$3:$A$502, 0)), "")</f>
        <v/>
      </c>
      <c r="AR24" s="383"/>
      <c r="AS24" s="383"/>
      <c r="AT24" s="384"/>
      <c r="AU24" s="264" t="str">
        <f>IFERROR(INDEX(Data!$J$3:$J$502, MATCH($D24, Data!$A$3:$A$502, 0)), "")</f>
        <v/>
      </c>
      <c r="AV24" s="265"/>
      <c r="AW24" s="21"/>
      <c r="AX24" s="256" t="str">
        <f t="shared" si="8"/>
        <v/>
      </c>
      <c r="AY24" s="257"/>
      <c r="AZ24" s="8"/>
    </row>
    <row r="25" spans="1:63" x14ac:dyDescent="0.25">
      <c r="A25" s="8"/>
      <c r="B25" s="8"/>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row>
    <row r="26" spans="1:63" x14ac:dyDescent="0.25">
      <c r="A26" s="8"/>
      <c r="B26" s="8"/>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row>
    <row r="27" spans="1:63" x14ac:dyDescent="0.25">
      <c r="A27" s="8"/>
      <c r="B27" s="8"/>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row>
    <row r="28" spans="1:63" x14ac:dyDescent="0.25">
      <c r="A28" s="8"/>
      <c r="B28" s="8"/>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row>
    <row r="29" spans="1:63" x14ac:dyDescent="0.25">
      <c r="A29" s="8"/>
      <c r="B29" s="8"/>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row>
    <row r="30" spans="1:63" x14ac:dyDescent="0.25">
      <c r="A30" s="8"/>
      <c r="B30" s="8"/>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row>
    <row r="31" spans="1:63" x14ac:dyDescent="0.25">
      <c r="A31" s="8"/>
      <c r="B31" s="8"/>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row>
    <row r="32" spans="1:63" x14ac:dyDescent="0.25">
      <c r="A32" s="8"/>
      <c r="B32" s="8"/>
      <c r="C32" s="8"/>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c r="AU32" s="8"/>
      <c r="AV32" s="8"/>
      <c r="AW32" s="8"/>
      <c r="AX32" s="8"/>
      <c r="AY32" s="8"/>
      <c r="AZ32" s="8"/>
    </row>
    <row r="33" spans="1:52" x14ac:dyDescent="0.25">
      <c r="A33" s="8"/>
      <c r="B33" s="8"/>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row>
    <row r="34" spans="1:52" x14ac:dyDescent="0.25">
      <c r="A34" s="8"/>
      <c r="B34" s="8"/>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c r="AV34" s="8"/>
      <c r="AW34" s="8"/>
      <c r="AX34" s="8"/>
      <c r="AY34" s="8"/>
      <c r="AZ34" s="8"/>
    </row>
    <row r="35" spans="1:52" x14ac:dyDescent="0.25">
      <c r="A35" s="8"/>
      <c r="B35" s="8"/>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c r="AY35" s="8"/>
      <c r="AZ35" s="8"/>
    </row>
    <row r="36" spans="1:52" x14ac:dyDescent="0.25">
      <c r="A36" s="8"/>
      <c r="B36" s="8"/>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row>
    <row r="37" spans="1:52" x14ac:dyDescent="0.25">
      <c r="A37" s="8"/>
      <c r="B37" s="8"/>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c r="AW37" s="8"/>
      <c r="AX37" s="8"/>
      <c r="AY37" s="8"/>
      <c r="AZ37" s="8"/>
    </row>
    <row r="38" spans="1:52" x14ac:dyDescent="0.25">
      <c r="A38" s="8"/>
      <c r="B38" s="8"/>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8"/>
      <c r="AZ38" s="8"/>
    </row>
    <row r="39" spans="1:52" x14ac:dyDescent="0.25">
      <c r="A39" s="8"/>
      <c r="B39" s="8"/>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c r="AW39" s="8"/>
      <c r="AX39" s="8"/>
      <c r="AY39" s="8"/>
      <c r="AZ39" s="8"/>
    </row>
    <row r="40" spans="1:52" x14ac:dyDescent="0.25">
      <c r="A40" s="8"/>
      <c r="B40" s="8"/>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row>
    <row r="41" spans="1:52" x14ac:dyDescent="0.25">
      <c r="A41" s="8"/>
      <c r="B41" s="8"/>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row>
    <row r="42" spans="1:52" x14ac:dyDescent="0.25">
      <c r="A42" s="8"/>
      <c r="B42" s="8"/>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row>
    <row r="43" spans="1:52" x14ac:dyDescent="0.25">
      <c r="A43" s="8"/>
      <c r="B43" s="8"/>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row>
    <row r="44" spans="1:52" ht="15" customHeight="1" x14ac:dyDescent="0.25">
      <c r="A44" s="8"/>
      <c r="B44" s="8"/>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row>
    <row r="45" spans="1:52" ht="15" customHeight="1" x14ac:dyDescent="0.25">
      <c r="A45" s="8"/>
      <c r="B45" s="10"/>
      <c r="C45" s="10"/>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0"/>
      <c r="AG45" s="10"/>
      <c r="AH45" s="10"/>
      <c r="AI45" s="10"/>
      <c r="AJ45" s="10"/>
      <c r="AK45" s="10"/>
      <c r="AL45" s="10"/>
      <c r="AM45" s="10"/>
      <c r="AN45" s="10"/>
      <c r="AO45" s="10"/>
      <c r="AP45" s="10"/>
      <c r="AQ45" s="10"/>
      <c r="AR45" s="10"/>
      <c r="AS45" s="10"/>
      <c r="AT45" s="10"/>
      <c r="AU45" s="10"/>
      <c r="AV45" s="10"/>
      <c r="AW45" s="10"/>
      <c r="AX45" s="10"/>
      <c r="AY45" s="10"/>
      <c r="AZ45" s="8"/>
    </row>
    <row r="46" spans="1:52" ht="15" customHeight="1" x14ac:dyDescent="0.25">
      <c r="A46" s="8"/>
      <c r="B46" s="8"/>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row>
    <row r="47" spans="1:52" ht="15" customHeight="1" x14ac:dyDescent="0.25">
      <c r="A47" s="8"/>
      <c r="B47" s="452" t="s">
        <v>54</v>
      </c>
      <c r="C47" s="441"/>
      <c r="D47" s="441"/>
      <c r="E47" s="441"/>
      <c r="F47" s="441"/>
      <c r="G47" s="441"/>
      <c r="H47" s="441"/>
      <c r="I47" s="441"/>
      <c r="J47" s="441"/>
      <c r="K47" s="441"/>
      <c r="L47" s="441"/>
      <c r="M47" s="441"/>
      <c r="N47" s="441"/>
      <c r="O47" s="441"/>
      <c r="P47" s="441"/>
      <c r="Q47" s="442"/>
      <c r="R47" s="8"/>
      <c r="S47" s="8"/>
      <c r="T47" s="8"/>
      <c r="U47" s="8"/>
      <c r="V47" s="8"/>
      <c r="W47" s="8"/>
      <c r="X47" s="8"/>
      <c r="Y47" s="8"/>
      <c r="Z47" s="8"/>
      <c r="AA47" s="8"/>
      <c r="AB47" s="8"/>
      <c r="AC47" s="8"/>
      <c r="AD47" s="8"/>
      <c r="AE47" s="8"/>
      <c r="AF47" s="8"/>
      <c r="AG47" s="8"/>
      <c r="AH47" s="8"/>
      <c r="AI47" s="8"/>
      <c r="AJ47" s="473" t="s">
        <v>55</v>
      </c>
      <c r="AK47" s="474"/>
      <c r="AL47" s="474"/>
      <c r="AM47" s="474"/>
      <c r="AN47" s="474"/>
      <c r="AO47" s="474"/>
      <c r="AP47" s="474"/>
      <c r="AQ47" s="474"/>
      <c r="AR47" s="474"/>
      <c r="AS47" s="474"/>
      <c r="AT47" s="474"/>
      <c r="AU47" s="474"/>
      <c r="AV47" s="474"/>
      <c r="AW47" s="474"/>
      <c r="AX47" s="474"/>
      <c r="AY47" s="475"/>
      <c r="AZ47" s="8"/>
    </row>
    <row r="48" spans="1:52" ht="15" customHeight="1" x14ac:dyDescent="0.25">
      <c r="A48" s="8"/>
      <c r="B48" s="443"/>
      <c r="C48" s="444"/>
      <c r="D48" s="444"/>
      <c r="E48" s="444"/>
      <c r="F48" s="444"/>
      <c r="G48" s="444"/>
      <c r="H48" s="444"/>
      <c r="I48" s="444"/>
      <c r="J48" s="444"/>
      <c r="K48" s="444"/>
      <c r="L48" s="444"/>
      <c r="M48" s="444"/>
      <c r="N48" s="444"/>
      <c r="O48" s="444"/>
      <c r="P48" s="444"/>
      <c r="Q48" s="445"/>
      <c r="R48" s="8"/>
      <c r="S48" s="8"/>
      <c r="T48" s="8"/>
      <c r="U48" s="8"/>
      <c r="V48" s="8"/>
      <c r="W48" s="8"/>
      <c r="X48" s="8"/>
      <c r="Y48" s="8"/>
      <c r="Z48" s="8"/>
      <c r="AA48" s="8"/>
      <c r="AB48" s="8"/>
      <c r="AC48" s="8"/>
      <c r="AD48" s="8"/>
      <c r="AE48" s="8"/>
      <c r="AF48" s="8"/>
      <c r="AG48" s="8"/>
      <c r="AH48" s="8"/>
      <c r="AI48" s="8"/>
      <c r="AJ48" s="350"/>
      <c r="AK48" s="351"/>
      <c r="AL48" s="351"/>
      <c r="AM48" s="351"/>
      <c r="AN48" s="351"/>
      <c r="AO48" s="351"/>
      <c r="AP48" s="351"/>
      <c r="AQ48" s="351"/>
      <c r="AR48" s="351"/>
      <c r="AS48" s="351"/>
      <c r="AT48" s="351"/>
      <c r="AU48" s="351"/>
      <c r="AV48" s="351"/>
      <c r="AW48" s="351"/>
      <c r="AX48" s="351"/>
      <c r="AY48" s="352"/>
      <c r="AZ48" s="8"/>
    </row>
    <row r="49" spans="1:63" ht="15" customHeight="1" x14ac:dyDescent="0.25">
      <c r="A49" s="8"/>
      <c r="B49" s="11"/>
      <c r="C49" s="11"/>
      <c r="D49" s="11"/>
      <c r="E49" s="11"/>
      <c r="F49" s="11"/>
      <c r="G49" s="11"/>
      <c r="H49" s="11"/>
      <c r="I49" s="11"/>
      <c r="J49" s="11"/>
      <c r="K49" s="11"/>
      <c r="L49" s="11"/>
      <c r="M49" s="11"/>
      <c r="N49" s="11"/>
      <c r="O49" s="11"/>
      <c r="P49" s="11"/>
      <c r="Q49" s="11"/>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E49" s="14" t="str">
        <f>BE12</f>
        <v/>
      </c>
      <c r="BF49" s="14" t="str">
        <f t="shared" ref="BF49:BK49" si="9">BF12</f>
        <v/>
      </c>
      <c r="BG49" s="14" t="str">
        <f t="shared" si="9"/>
        <v/>
      </c>
      <c r="BH49" s="14" t="str">
        <f t="shared" si="9"/>
        <v/>
      </c>
      <c r="BI49" s="14" t="str">
        <f t="shared" si="9"/>
        <v/>
      </c>
      <c r="BJ49" s="14" t="str">
        <f t="shared" si="9"/>
        <v/>
      </c>
      <c r="BK49" s="14" t="str">
        <f t="shared" si="9"/>
        <v/>
      </c>
    </row>
    <row r="50" spans="1:63" ht="15" customHeight="1" x14ac:dyDescent="0.25">
      <c r="A50" s="8"/>
      <c r="B50" s="8"/>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D50" s="32">
        <f>AJ48</f>
        <v>0</v>
      </c>
      <c r="BE50" s="88" t="e">
        <f>INDEX(Data!C$3:C$502, MATCH($BD50, Data!$B$3:$B$502, 0))</f>
        <v>#N/A</v>
      </c>
      <c r="BF50" s="89" t="e">
        <f>INDEX(Data!D$3:D$502, MATCH($BD50, Data!$B$3:$B$502, 0))</f>
        <v>#N/A</v>
      </c>
      <c r="BG50" s="89" t="e">
        <f>INDEX(Data!E$3:E$502, MATCH($BD50, Data!$B$3:$B$502, 0))</f>
        <v>#N/A</v>
      </c>
      <c r="BH50" s="89" t="e">
        <f>INDEX(Data!F$3:F$502, MATCH($BD50, Data!$B$3:$B$502, 0))</f>
        <v>#N/A</v>
      </c>
      <c r="BI50" s="89" t="e">
        <f>INDEX(Data!G$3:G$502, MATCH($BD50, Data!$B$3:$B$502, 0))</f>
        <v>#N/A</v>
      </c>
      <c r="BJ50" s="89" t="e">
        <f>INDEX(Data!H$3:H$502, MATCH($BD50, Data!$B$3:$B$502, 0))</f>
        <v>#N/A</v>
      </c>
      <c r="BK50" s="90" t="e">
        <f>INDEX(Data!I$3:I$502, MATCH($BD50, Data!$B$3:$B$502, 0))</f>
        <v>#N/A</v>
      </c>
    </row>
    <row r="51" spans="1:63" ht="15" customHeight="1" x14ac:dyDescent="0.25">
      <c r="A51" s="8"/>
      <c r="B51" s="453" t="str">
        <f>CONCATENATE("Total ", $AJ$48, IF($AJ$48="", "", "s"), " Seen")</f>
        <v>Total  Seen</v>
      </c>
      <c r="C51" s="454"/>
      <c r="D51" s="454"/>
      <c r="E51" s="454"/>
      <c r="F51" s="454"/>
      <c r="G51" s="454"/>
      <c r="H51" s="454"/>
      <c r="I51" s="454"/>
      <c r="J51" s="454"/>
      <c r="K51" s="454"/>
      <c r="L51" s="454"/>
      <c r="M51" s="455"/>
      <c r="N51" s="283" t="str">
        <f>IFERROR(SUM(BE50:BK50), "")</f>
        <v/>
      </c>
      <c r="O51" s="283"/>
      <c r="P51" s="283"/>
      <c r="Q51" s="283"/>
      <c r="R51" s="8"/>
      <c r="S51" s="453" t="str">
        <f>CONCATENATE("Ave ", $AJ$48, IF($AJ$48="", "", "s"), " per Day")</f>
        <v>Ave  per Day</v>
      </c>
      <c r="T51" s="454"/>
      <c r="U51" s="454"/>
      <c r="V51" s="454"/>
      <c r="W51" s="454"/>
      <c r="X51" s="454"/>
      <c r="Y51" s="454"/>
      <c r="Z51" s="454"/>
      <c r="AA51" s="454"/>
      <c r="AB51" s="454"/>
      <c r="AC51" s="454"/>
      <c r="AD51" s="455"/>
      <c r="AE51" s="343" t="str">
        <f>IFERROR(N51/BE52, "")</f>
        <v/>
      </c>
      <c r="AF51" s="343"/>
      <c r="AG51" s="343"/>
      <c r="AH51" s="343"/>
      <c r="AI51" s="8"/>
      <c r="AJ51" s="446" t="s">
        <v>56</v>
      </c>
      <c r="AK51" s="447"/>
      <c r="AL51" s="447"/>
      <c r="AM51" s="447"/>
      <c r="AN51" s="447"/>
      <c r="AO51" s="447"/>
      <c r="AP51" s="447"/>
      <c r="AQ51" s="447"/>
      <c r="AR51" s="447"/>
      <c r="AS51" s="447"/>
      <c r="AT51" s="447"/>
      <c r="AU51" s="448"/>
      <c r="AV51" s="283" t="str">
        <f>IFERROR(INDEX('Birding Tally List'!$T$10:$T$509, MATCH(AJ48, 'Birding Tally List'!$D$10:$D$509, 0)), "")</f>
        <v/>
      </c>
      <c r="AW51" s="283"/>
      <c r="AX51" s="283"/>
      <c r="AY51" s="283"/>
      <c r="AZ51" s="8"/>
    </row>
    <row r="52" spans="1:63" ht="15" customHeight="1" x14ac:dyDescent="0.25">
      <c r="A52" s="8"/>
      <c r="B52" s="456"/>
      <c r="C52" s="457"/>
      <c r="D52" s="457"/>
      <c r="E52" s="457"/>
      <c r="F52" s="457"/>
      <c r="G52" s="457"/>
      <c r="H52" s="457"/>
      <c r="I52" s="457"/>
      <c r="J52" s="457"/>
      <c r="K52" s="457"/>
      <c r="L52" s="457"/>
      <c r="M52" s="458"/>
      <c r="N52" s="283"/>
      <c r="O52" s="283"/>
      <c r="P52" s="283"/>
      <c r="Q52" s="283"/>
      <c r="R52" s="8"/>
      <c r="S52" s="456"/>
      <c r="T52" s="457"/>
      <c r="U52" s="457"/>
      <c r="V52" s="457"/>
      <c r="W52" s="457"/>
      <c r="X52" s="457"/>
      <c r="Y52" s="457"/>
      <c r="Z52" s="457"/>
      <c r="AA52" s="457"/>
      <c r="AB52" s="457"/>
      <c r="AC52" s="457"/>
      <c r="AD52" s="458"/>
      <c r="AE52" s="343"/>
      <c r="AF52" s="343"/>
      <c r="AG52" s="343"/>
      <c r="AH52" s="343"/>
      <c r="AI52" s="8"/>
      <c r="AJ52" s="449"/>
      <c r="AK52" s="450"/>
      <c r="AL52" s="450"/>
      <c r="AM52" s="450"/>
      <c r="AN52" s="450"/>
      <c r="AO52" s="450"/>
      <c r="AP52" s="450"/>
      <c r="AQ52" s="450"/>
      <c r="AR52" s="450"/>
      <c r="AS52" s="450"/>
      <c r="AT52" s="450"/>
      <c r="AU52" s="451"/>
      <c r="AV52" s="283"/>
      <c r="AW52" s="283"/>
      <c r="AX52" s="283"/>
      <c r="AY52" s="283"/>
      <c r="AZ52" s="8"/>
      <c r="BE52" s="91">
        <f>COUNTIF('General &amp; Daily Stats'!B31:B37, "&gt;0")</f>
        <v>0</v>
      </c>
    </row>
    <row r="53" spans="1:63" ht="15" customHeight="1" x14ac:dyDescent="0.25">
      <c r="A53" s="8"/>
      <c r="B53" s="8"/>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row>
    <row r="54" spans="1:63" ht="15" customHeight="1" x14ac:dyDescent="0.25">
      <c r="A54" s="8"/>
      <c r="B54" s="8"/>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D54" s="95" t="str">
        <f>BE49</f>
        <v/>
      </c>
      <c r="BE54" s="92" t="e">
        <f>BE50</f>
        <v>#N/A</v>
      </c>
      <c r="BG54" s="92" t="e">
        <f>MAX(BE54:BE60)</f>
        <v>#N/A</v>
      </c>
    </row>
    <row r="55" spans="1:63" ht="15" customHeight="1" x14ac:dyDescent="0.25">
      <c r="A55" s="8"/>
      <c r="B55" s="453" t="str">
        <f>CONCATENATE("Best Day for ", $AJ$48)</f>
        <v xml:space="preserve">Best Day for </v>
      </c>
      <c r="C55" s="454"/>
      <c r="D55" s="454"/>
      <c r="E55" s="454"/>
      <c r="F55" s="454"/>
      <c r="G55" s="454"/>
      <c r="H55" s="454"/>
      <c r="I55" s="454"/>
      <c r="J55" s="454"/>
      <c r="K55" s="454"/>
      <c r="L55" s="454"/>
      <c r="M55" s="455"/>
      <c r="N55" s="284" t="str">
        <f>IFERROR(BG55, "")</f>
        <v/>
      </c>
      <c r="O55" s="284"/>
      <c r="P55" s="284"/>
      <c r="Q55" s="284"/>
      <c r="R55" s="8"/>
      <c r="S55" s="453" t="s">
        <v>57</v>
      </c>
      <c r="T55" s="454"/>
      <c r="U55" s="454"/>
      <c r="V55" s="454"/>
      <c r="W55" s="454"/>
      <c r="X55" s="454"/>
      <c r="Y55" s="454"/>
      <c r="Z55" s="454"/>
      <c r="AA55" s="454"/>
      <c r="AB55" s="454"/>
      <c r="AC55" s="454"/>
      <c r="AD55" s="455"/>
      <c r="AE55" s="344" t="str">
        <f>IFERROR(INDEX('Birding Tally List'!$AB$10:$AB$509, MATCH(AJ48, 'Birding Tally List'!$D$10:$D$509, 0)), "")</f>
        <v/>
      </c>
      <c r="AF55" s="345"/>
      <c r="AG55" s="345"/>
      <c r="AH55" s="346"/>
      <c r="AI55" s="8"/>
      <c r="AJ55" s="446" t="str">
        <f>CONCATENATE($AJ$48, IF($AJ$48="", "", "'s"), " Rank")</f>
        <v xml:space="preserve"> Rank</v>
      </c>
      <c r="AK55" s="447"/>
      <c r="AL55" s="447"/>
      <c r="AM55" s="447"/>
      <c r="AN55" s="447"/>
      <c r="AO55" s="447"/>
      <c r="AP55" s="447"/>
      <c r="AQ55" s="447"/>
      <c r="AR55" s="447"/>
      <c r="AS55" s="447"/>
      <c r="AT55" s="447"/>
      <c r="AU55" s="448"/>
      <c r="AV55" s="283" t="str">
        <f>IFERROR(INDEX('Birding Tally List'!$X$10:$X$509, MATCH(AJ48, 'Birding Tally List'!$D$10:$D$509, 0)), "")</f>
        <v/>
      </c>
      <c r="AW55" s="283"/>
      <c r="AX55" s="283"/>
      <c r="AY55" s="283"/>
      <c r="AZ55" s="8"/>
      <c r="BD55" s="96" t="str">
        <f>BF49</f>
        <v/>
      </c>
      <c r="BE55" s="93" t="e">
        <f>BF50</f>
        <v>#N/A</v>
      </c>
      <c r="BG55" s="98" t="e">
        <f>INDEX($BD$54:$BD$60, MATCH(BG54, $BE$54:$BE$60, 0))</f>
        <v>#N/A</v>
      </c>
    </row>
    <row r="56" spans="1:63" x14ac:dyDescent="0.25">
      <c r="A56" s="8"/>
      <c r="B56" s="456"/>
      <c r="C56" s="457"/>
      <c r="D56" s="457"/>
      <c r="E56" s="457"/>
      <c r="F56" s="457"/>
      <c r="G56" s="457"/>
      <c r="H56" s="457"/>
      <c r="I56" s="457"/>
      <c r="J56" s="457"/>
      <c r="K56" s="457"/>
      <c r="L56" s="457"/>
      <c r="M56" s="458"/>
      <c r="N56" s="284"/>
      <c r="O56" s="284"/>
      <c r="P56" s="284"/>
      <c r="Q56" s="284"/>
      <c r="R56" s="8"/>
      <c r="S56" s="456"/>
      <c r="T56" s="457"/>
      <c r="U56" s="457"/>
      <c r="V56" s="457"/>
      <c r="W56" s="457"/>
      <c r="X56" s="457"/>
      <c r="Y56" s="457"/>
      <c r="Z56" s="457"/>
      <c r="AA56" s="457"/>
      <c r="AB56" s="457"/>
      <c r="AC56" s="457"/>
      <c r="AD56" s="458"/>
      <c r="AE56" s="347"/>
      <c r="AF56" s="348"/>
      <c r="AG56" s="348"/>
      <c r="AH56" s="349"/>
      <c r="AI56" s="8"/>
      <c r="AJ56" s="449"/>
      <c r="AK56" s="450"/>
      <c r="AL56" s="450"/>
      <c r="AM56" s="450"/>
      <c r="AN56" s="450"/>
      <c r="AO56" s="450"/>
      <c r="AP56" s="450"/>
      <c r="AQ56" s="450"/>
      <c r="AR56" s="450"/>
      <c r="AS56" s="450"/>
      <c r="AT56" s="450"/>
      <c r="AU56" s="451"/>
      <c r="AV56" s="283"/>
      <c r="AW56" s="283"/>
      <c r="AX56" s="283"/>
      <c r="AY56" s="283"/>
      <c r="AZ56" s="8"/>
      <c r="BD56" s="96" t="str">
        <f>BG49</f>
        <v/>
      </c>
      <c r="BE56" s="93" t="e">
        <f>BG50</f>
        <v>#N/A</v>
      </c>
    </row>
    <row r="57" spans="1:63" x14ac:dyDescent="0.25">
      <c r="A57" s="8"/>
      <c r="B57" s="8"/>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D57" s="96" t="str">
        <f>BH49</f>
        <v/>
      </c>
      <c r="BE57" s="93" t="e">
        <f>BH50</f>
        <v>#N/A</v>
      </c>
    </row>
    <row r="58" spans="1:63" x14ac:dyDescent="0.25">
      <c r="A58" s="8"/>
      <c r="B58" s="8"/>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D58" s="96" t="str">
        <f>BI49</f>
        <v/>
      </c>
      <c r="BE58" s="93" t="e">
        <f>BI50</f>
        <v>#N/A</v>
      </c>
    </row>
    <row r="59" spans="1:63" x14ac:dyDescent="0.25">
      <c r="A59" s="8"/>
      <c r="B59" s="21"/>
      <c r="C59" s="21"/>
      <c r="D59" s="21"/>
      <c r="E59" s="21"/>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21"/>
      <c r="AQ59" s="21"/>
      <c r="AR59" s="21"/>
      <c r="AS59" s="21"/>
      <c r="AT59" s="21"/>
      <c r="AU59" s="21"/>
      <c r="AV59" s="21"/>
      <c r="AW59" s="21"/>
      <c r="AX59" s="21"/>
      <c r="AY59" s="21"/>
      <c r="AZ59" s="21"/>
      <c r="BD59" s="96" t="str">
        <f>BJ49</f>
        <v/>
      </c>
      <c r="BE59" s="93" t="e">
        <f>BJ50</f>
        <v>#N/A</v>
      </c>
    </row>
    <row r="60" spans="1:63" x14ac:dyDescent="0.25">
      <c r="A60" s="8"/>
      <c r="B60" s="21"/>
      <c r="C60" s="21"/>
      <c r="D60" s="21"/>
      <c r="E60" s="21"/>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21"/>
      <c r="AQ60" s="21"/>
      <c r="AR60" s="21"/>
      <c r="AS60" s="21"/>
      <c r="AT60" s="21"/>
      <c r="AU60" s="21"/>
      <c r="AV60" s="21"/>
      <c r="AW60" s="21"/>
      <c r="AX60" s="21"/>
      <c r="AY60" s="21"/>
      <c r="AZ60" s="21"/>
      <c r="BD60" s="97" t="str">
        <f>BK49</f>
        <v/>
      </c>
      <c r="BE60" s="94" t="e">
        <f>BK50</f>
        <v>#N/A</v>
      </c>
    </row>
    <row r="61" spans="1:63" x14ac:dyDescent="0.25">
      <c r="A61" s="8"/>
      <c r="B61" s="21"/>
      <c r="C61" s="21"/>
      <c r="D61" s="21"/>
      <c r="E61" s="21"/>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21"/>
      <c r="AQ61" s="21"/>
      <c r="AR61" s="21"/>
      <c r="AS61" s="21"/>
      <c r="AT61" s="21"/>
      <c r="AU61" s="21"/>
      <c r="AV61" s="21"/>
      <c r="AW61" s="21"/>
      <c r="AX61" s="21"/>
      <c r="AY61" s="21"/>
      <c r="AZ61" s="21"/>
    </row>
    <row r="62" spans="1:63" x14ac:dyDescent="0.25">
      <c r="A62" s="8"/>
      <c r="B62" s="21"/>
      <c r="C62" s="21"/>
      <c r="D62" s="21"/>
      <c r="E62" s="21"/>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21"/>
      <c r="AQ62" s="21"/>
      <c r="AR62" s="21"/>
      <c r="AS62" s="21"/>
      <c r="AT62" s="21"/>
      <c r="AU62" s="21"/>
      <c r="AV62" s="21"/>
      <c r="AW62" s="21"/>
      <c r="AX62" s="21"/>
      <c r="AY62" s="21"/>
      <c r="AZ62" s="21"/>
    </row>
    <row r="63" spans="1:63" x14ac:dyDescent="0.25">
      <c r="A63" s="8"/>
      <c r="B63" s="21"/>
      <c r="C63" s="21"/>
      <c r="D63" s="21"/>
      <c r="E63" s="21"/>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1"/>
      <c r="AO63" s="21"/>
      <c r="AP63" s="21"/>
      <c r="AQ63" s="21"/>
      <c r="AR63" s="21"/>
      <c r="AS63" s="21"/>
      <c r="AT63" s="21"/>
      <c r="AU63" s="21"/>
      <c r="AV63" s="21"/>
      <c r="AW63" s="21"/>
      <c r="AX63" s="21"/>
      <c r="AY63" s="21"/>
      <c r="AZ63" s="21"/>
    </row>
    <row r="64" spans="1:63" x14ac:dyDescent="0.25">
      <c r="A64" s="8"/>
      <c r="B64" s="21"/>
      <c r="C64" s="21"/>
      <c r="D64" s="21"/>
      <c r="E64" s="21"/>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c r="AE64" s="21"/>
      <c r="AF64" s="21"/>
      <c r="AG64" s="21"/>
      <c r="AH64" s="21"/>
      <c r="AI64" s="21"/>
      <c r="AJ64" s="21"/>
      <c r="AK64" s="21"/>
      <c r="AL64" s="21"/>
      <c r="AM64" s="21"/>
      <c r="AN64" s="21"/>
      <c r="AO64" s="21"/>
      <c r="AP64" s="21"/>
      <c r="AQ64" s="21"/>
      <c r="AR64" s="21"/>
      <c r="AS64" s="21"/>
      <c r="AT64" s="21"/>
      <c r="AU64" s="21"/>
      <c r="AV64" s="21"/>
      <c r="AW64" s="21"/>
      <c r="AX64" s="21"/>
      <c r="AY64" s="21"/>
      <c r="AZ64" s="21"/>
    </row>
    <row r="65" spans="1:52" x14ac:dyDescent="0.25">
      <c r="A65" s="8"/>
      <c r="B65" s="21"/>
      <c r="C65" s="21"/>
      <c r="D65" s="21"/>
      <c r="E65" s="21"/>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c r="AE65" s="21"/>
      <c r="AF65" s="21"/>
      <c r="AG65" s="21"/>
      <c r="AH65" s="21"/>
      <c r="AI65" s="21"/>
      <c r="AJ65" s="21"/>
      <c r="AK65" s="21"/>
      <c r="AL65" s="21"/>
      <c r="AM65" s="21"/>
      <c r="AN65" s="21"/>
      <c r="AO65" s="21"/>
      <c r="AP65" s="21"/>
      <c r="AQ65" s="21"/>
      <c r="AR65" s="21"/>
      <c r="AS65" s="21"/>
      <c r="AT65" s="21"/>
      <c r="AU65" s="21"/>
      <c r="AV65" s="21"/>
      <c r="AW65" s="21"/>
      <c r="AX65" s="21"/>
      <c r="AY65" s="21"/>
      <c r="AZ65" s="21"/>
    </row>
    <row r="66" spans="1:52" x14ac:dyDescent="0.25">
      <c r="A66" s="8"/>
      <c r="B66" s="21"/>
      <c r="C66" s="21"/>
      <c r="D66" s="21"/>
      <c r="E66" s="21"/>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21"/>
      <c r="AQ66" s="21"/>
      <c r="AR66" s="21"/>
      <c r="AS66" s="21"/>
      <c r="AT66" s="21"/>
      <c r="AU66" s="21"/>
      <c r="AV66" s="21"/>
      <c r="AW66" s="21"/>
      <c r="AX66" s="21"/>
      <c r="AY66" s="21"/>
      <c r="AZ66" s="21"/>
    </row>
    <row r="67" spans="1:52" x14ac:dyDescent="0.25">
      <c r="A67" s="8"/>
      <c r="B67" s="21"/>
      <c r="C67" s="21"/>
      <c r="D67" s="21"/>
      <c r="E67" s="21"/>
      <c r="F67" s="21"/>
      <c r="G67" s="21"/>
      <c r="H67" s="21"/>
      <c r="I67" s="21"/>
      <c r="J67" s="21"/>
      <c r="K67" s="21"/>
      <c r="L67" s="21"/>
      <c r="M67" s="21"/>
      <c r="N67" s="21"/>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P67" s="21"/>
      <c r="AQ67" s="21"/>
      <c r="AR67" s="21"/>
      <c r="AS67" s="21"/>
      <c r="AT67" s="21"/>
      <c r="AU67" s="21"/>
      <c r="AV67" s="21"/>
      <c r="AW67" s="21"/>
      <c r="AX67" s="21"/>
      <c r="AY67" s="21"/>
      <c r="AZ67" s="21"/>
    </row>
    <row r="68" spans="1:52" x14ac:dyDescent="0.25">
      <c r="A68" s="8"/>
      <c r="B68" s="21"/>
      <c r="C68" s="21"/>
      <c r="D68" s="21"/>
      <c r="E68" s="21"/>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21"/>
      <c r="AQ68" s="21"/>
      <c r="AR68" s="21"/>
      <c r="AS68" s="21"/>
      <c r="AT68" s="21"/>
      <c r="AU68" s="21"/>
      <c r="AV68" s="21"/>
      <c r="AW68" s="21"/>
      <c r="AX68" s="21"/>
      <c r="AY68" s="21"/>
      <c r="AZ68" s="21"/>
    </row>
    <row r="69" spans="1:52" x14ac:dyDescent="0.25">
      <c r="A69" s="8"/>
      <c r="B69" s="21"/>
      <c r="C69" s="21"/>
      <c r="D69" s="21"/>
      <c r="E69" s="21"/>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21"/>
      <c r="AQ69" s="21"/>
      <c r="AR69" s="21"/>
      <c r="AS69" s="21"/>
      <c r="AT69" s="21"/>
      <c r="AU69" s="21"/>
      <c r="AV69" s="21"/>
      <c r="AW69" s="21"/>
      <c r="AX69" s="21"/>
      <c r="AY69" s="21"/>
      <c r="AZ69" s="21"/>
    </row>
    <row r="70" spans="1:52" x14ac:dyDescent="0.25">
      <c r="A70" s="8"/>
      <c r="B70" s="21"/>
      <c r="C70" s="21"/>
      <c r="D70" s="21"/>
      <c r="E70" s="21"/>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21"/>
      <c r="AQ70" s="21"/>
      <c r="AR70" s="21"/>
      <c r="AS70" s="21"/>
      <c r="AT70" s="21"/>
      <c r="AU70" s="21"/>
      <c r="AV70" s="21"/>
      <c r="AW70" s="21"/>
      <c r="AX70" s="21"/>
      <c r="AY70" s="21"/>
      <c r="AZ70" s="21"/>
    </row>
    <row r="71" spans="1:52" x14ac:dyDescent="0.25">
      <c r="A71" s="8"/>
      <c r="B71" s="21"/>
      <c r="C71" s="21"/>
      <c r="D71" s="21"/>
      <c r="E71" s="21"/>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21"/>
      <c r="AQ71" s="21"/>
      <c r="AR71" s="21"/>
      <c r="AS71" s="21"/>
      <c r="AT71" s="21"/>
      <c r="AU71" s="21"/>
      <c r="AV71" s="21"/>
      <c r="AW71" s="21"/>
      <c r="AX71" s="21"/>
      <c r="AY71" s="21"/>
      <c r="AZ71" s="21"/>
    </row>
    <row r="72" spans="1:52" x14ac:dyDescent="0.25">
      <c r="A72" s="8"/>
      <c r="B72" s="21"/>
      <c r="C72" s="21"/>
      <c r="D72" s="21"/>
      <c r="E72" s="21"/>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21"/>
      <c r="AQ72" s="21"/>
      <c r="AR72" s="21"/>
      <c r="AS72" s="21"/>
      <c r="AT72" s="21"/>
      <c r="AU72" s="21"/>
      <c r="AV72" s="21"/>
      <c r="AW72" s="21"/>
      <c r="AX72" s="21"/>
      <c r="AY72" s="21"/>
      <c r="AZ72" s="21"/>
    </row>
    <row r="73" spans="1:52" x14ac:dyDescent="0.25">
      <c r="A73" s="8"/>
      <c r="B73" s="21"/>
      <c r="C73" s="21"/>
      <c r="D73" s="21"/>
      <c r="E73" s="21"/>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21"/>
      <c r="AQ73" s="21"/>
      <c r="AR73" s="21"/>
      <c r="AS73" s="21"/>
      <c r="AT73" s="21"/>
      <c r="AU73" s="21"/>
      <c r="AV73" s="21"/>
      <c r="AW73" s="21"/>
      <c r="AX73" s="21"/>
      <c r="AY73" s="21"/>
      <c r="AZ73" s="21"/>
    </row>
    <row r="74" spans="1:52" x14ac:dyDescent="0.25">
      <c r="A74" s="8"/>
      <c r="B74" s="21"/>
      <c r="C74" s="21"/>
      <c r="D74" s="21"/>
      <c r="E74" s="21"/>
      <c r="F74" s="21"/>
      <c r="G74" s="21"/>
      <c r="H74" s="21"/>
      <c r="I74" s="21"/>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21"/>
      <c r="AQ74" s="21"/>
      <c r="AR74" s="21"/>
      <c r="AS74" s="21"/>
      <c r="AT74" s="21"/>
      <c r="AU74" s="21"/>
      <c r="AV74" s="21"/>
      <c r="AW74" s="21"/>
      <c r="AX74" s="21"/>
      <c r="AY74" s="21"/>
      <c r="AZ74" s="21"/>
    </row>
    <row r="75" spans="1:52" x14ac:dyDescent="0.25">
      <c r="A75" s="8"/>
      <c r="B75" s="21"/>
      <c r="C75" s="21"/>
      <c r="D75" s="21"/>
      <c r="E75" s="21"/>
      <c r="F75" s="21"/>
      <c r="G75" s="21"/>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21"/>
      <c r="AQ75" s="21"/>
      <c r="AR75" s="21"/>
      <c r="AS75" s="21"/>
      <c r="AT75" s="21"/>
      <c r="AU75" s="21"/>
      <c r="AV75" s="21"/>
      <c r="AW75" s="21"/>
      <c r="AX75" s="21"/>
      <c r="AY75" s="21"/>
      <c r="AZ75" s="21"/>
    </row>
    <row r="76" spans="1:52" x14ac:dyDescent="0.25">
      <c r="A76" s="8"/>
      <c r="B76" s="21"/>
      <c r="C76" s="21"/>
      <c r="D76" s="21"/>
      <c r="E76" s="21"/>
      <c r="F76" s="21"/>
      <c r="G76" s="21"/>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21"/>
      <c r="AQ76" s="21"/>
      <c r="AR76" s="21"/>
      <c r="AS76" s="21"/>
      <c r="AT76" s="21"/>
      <c r="AU76" s="21"/>
      <c r="AV76" s="21"/>
      <c r="AW76" s="21"/>
      <c r="AX76" s="21"/>
      <c r="AY76" s="21"/>
      <c r="AZ76" s="21"/>
    </row>
    <row r="77" spans="1:52" x14ac:dyDescent="0.25">
      <c r="A77" s="8"/>
      <c r="B77" s="21"/>
      <c r="C77" s="21"/>
      <c r="D77" s="21"/>
      <c r="E77" s="21"/>
      <c r="F77" s="21"/>
      <c r="G77" s="21"/>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21"/>
      <c r="AQ77" s="21"/>
      <c r="AR77" s="21"/>
      <c r="AS77" s="21"/>
      <c r="AT77" s="21"/>
      <c r="AU77" s="21"/>
      <c r="AV77" s="21"/>
      <c r="AW77" s="21"/>
      <c r="AX77" s="21"/>
      <c r="AY77" s="21"/>
      <c r="AZ77" s="21"/>
    </row>
    <row r="78" spans="1:52" x14ac:dyDescent="0.25">
      <c r="A78" s="8"/>
      <c r="B78" s="21"/>
      <c r="C78" s="21"/>
      <c r="D78" s="21"/>
      <c r="E78" s="21"/>
      <c r="F78" s="21"/>
      <c r="G78" s="21"/>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21"/>
      <c r="AQ78" s="21"/>
      <c r="AR78" s="21"/>
      <c r="AS78" s="21"/>
      <c r="AT78" s="21"/>
      <c r="AU78" s="21"/>
      <c r="AV78" s="21"/>
      <c r="AW78" s="21"/>
      <c r="AX78" s="21"/>
      <c r="AY78" s="21"/>
      <c r="AZ78" s="21"/>
    </row>
    <row r="79" spans="1:52" x14ac:dyDescent="0.25">
      <c r="A79" s="8"/>
      <c r="B79" s="21"/>
      <c r="C79" s="21"/>
      <c r="D79" s="21"/>
      <c r="E79" s="21"/>
      <c r="F79" s="21"/>
      <c r="G79" s="21"/>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21"/>
      <c r="AQ79" s="21"/>
      <c r="AR79" s="21"/>
      <c r="AS79" s="21"/>
      <c r="AT79" s="21"/>
      <c r="AU79" s="21"/>
      <c r="AV79" s="21"/>
      <c r="AW79" s="21"/>
      <c r="AX79" s="21"/>
      <c r="AY79" s="21"/>
      <c r="AZ79" s="21"/>
    </row>
    <row r="80" spans="1:52" x14ac:dyDescent="0.25">
      <c r="A80" s="8"/>
      <c r="B80" s="21"/>
      <c r="C80" s="21"/>
      <c r="D80" s="21"/>
      <c r="E80" s="21"/>
      <c r="F80" s="21"/>
      <c r="G80" s="21"/>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21"/>
      <c r="AQ80" s="21"/>
      <c r="AR80" s="21"/>
      <c r="AS80" s="21"/>
      <c r="AT80" s="21"/>
      <c r="AU80" s="21"/>
      <c r="AV80" s="21"/>
      <c r="AW80" s="21"/>
      <c r="AX80" s="21"/>
      <c r="AY80" s="21"/>
      <c r="AZ80" s="21"/>
    </row>
    <row r="81" spans="1:52" x14ac:dyDescent="0.25">
      <c r="A81" s="8"/>
      <c r="B81" s="21"/>
      <c r="C81" s="21"/>
      <c r="D81" s="21"/>
      <c r="E81" s="21"/>
      <c r="F81" s="21"/>
      <c r="G81" s="21"/>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21"/>
      <c r="AQ81" s="21"/>
      <c r="AR81" s="21"/>
      <c r="AS81" s="21"/>
      <c r="AT81" s="21"/>
      <c r="AU81" s="21"/>
      <c r="AV81" s="21"/>
      <c r="AW81" s="21"/>
      <c r="AX81" s="21"/>
      <c r="AY81" s="21"/>
      <c r="AZ81" s="21"/>
    </row>
    <row r="82" spans="1:52" x14ac:dyDescent="0.25">
      <c r="A82" s="8"/>
      <c r="B82" s="8"/>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row>
    <row r="83" spans="1:52" x14ac:dyDescent="0.25">
      <c r="A83" s="8"/>
      <c r="B83" s="8"/>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row>
    <row r="84" spans="1:52" x14ac:dyDescent="0.25">
      <c r="A84" s="8"/>
      <c r="B84" s="8"/>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row>
    <row r="85" spans="1:52" x14ac:dyDescent="0.25">
      <c r="A85" s="8"/>
      <c r="B85" s="8"/>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row>
    <row r="86" spans="1:52" x14ac:dyDescent="0.25">
      <c r="A86" s="8"/>
      <c r="B86" s="8"/>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row>
  </sheetData>
  <sheetProtection algorithmName="SHA-512" hashValue="fazQVDHMojDEDf/VcW5C5gOLF9MYiTEAoZ+KJ56UhDjF2RsVpb1LqkyrH7+JAZNmZa/x3iR1W/Ry9s2rj6+E5Q==" saltValue="Zr/T5rL+phj7iG3r8CMzoA==" spinCount="100000" sheet="1" objects="1" scenarios="1"/>
  <mergeCells count="161">
    <mergeCell ref="AI24:AL24"/>
    <mergeCell ref="AM24:AP24"/>
    <mergeCell ref="AQ24:AT24"/>
    <mergeCell ref="AU24:AV24"/>
    <mergeCell ref="AX24:AY24"/>
    <mergeCell ref="S10:AY11"/>
    <mergeCell ref="AU23:AV23"/>
    <mergeCell ref="AX23:AY23"/>
    <mergeCell ref="B24:C24"/>
    <mergeCell ref="D24:E24"/>
    <mergeCell ref="F24:O24"/>
    <mergeCell ref="P24:Q24"/>
    <mergeCell ref="S24:V24"/>
    <mergeCell ref="W24:Z24"/>
    <mergeCell ref="AA24:AD24"/>
    <mergeCell ref="AE24:AH24"/>
    <mergeCell ref="W23:Z23"/>
    <mergeCell ref="AA23:AD23"/>
    <mergeCell ref="AE23:AH23"/>
    <mergeCell ref="AI23:AL23"/>
    <mergeCell ref="AM23:AP23"/>
    <mergeCell ref="AQ23:AT23"/>
    <mergeCell ref="AI22:AL22"/>
    <mergeCell ref="AM22:AP22"/>
    <mergeCell ref="AQ22:AT22"/>
    <mergeCell ref="AU22:AV22"/>
    <mergeCell ref="AX22:AY22"/>
    <mergeCell ref="B23:C23"/>
    <mergeCell ref="D23:E23"/>
    <mergeCell ref="F23:O23"/>
    <mergeCell ref="P23:Q23"/>
    <mergeCell ref="S23:V23"/>
    <mergeCell ref="AU21:AV21"/>
    <mergeCell ref="AX21:AY21"/>
    <mergeCell ref="B22:C22"/>
    <mergeCell ref="D22:E22"/>
    <mergeCell ref="F22:O22"/>
    <mergeCell ref="P22:Q22"/>
    <mergeCell ref="S22:V22"/>
    <mergeCell ref="W22:Z22"/>
    <mergeCell ref="AA22:AD22"/>
    <mergeCell ref="AE22:AH22"/>
    <mergeCell ref="W21:Z21"/>
    <mergeCell ref="AA21:AD21"/>
    <mergeCell ref="AE21:AH21"/>
    <mergeCell ref="AI21:AL21"/>
    <mergeCell ref="AM21:AP21"/>
    <mergeCell ref="AQ21:AT21"/>
    <mergeCell ref="AI20:AL20"/>
    <mergeCell ref="AM20:AP20"/>
    <mergeCell ref="AQ20:AT20"/>
    <mergeCell ref="AU20:AV20"/>
    <mergeCell ref="AX20:AY20"/>
    <mergeCell ref="B21:C21"/>
    <mergeCell ref="D21:E21"/>
    <mergeCell ref="F21:O21"/>
    <mergeCell ref="P21:Q21"/>
    <mergeCell ref="S21:V21"/>
    <mergeCell ref="B20:C20"/>
    <mergeCell ref="D20:E20"/>
    <mergeCell ref="F20:O20"/>
    <mergeCell ref="P20:Q20"/>
    <mergeCell ref="S20:V20"/>
    <mergeCell ref="W20:Z20"/>
    <mergeCell ref="AA20:AD20"/>
    <mergeCell ref="AE20:AH20"/>
    <mergeCell ref="W19:Z19"/>
    <mergeCell ref="AA19:AD19"/>
    <mergeCell ref="AE19:AH19"/>
    <mergeCell ref="AI18:AL18"/>
    <mergeCell ref="AM18:AP18"/>
    <mergeCell ref="AQ18:AT18"/>
    <mergeCell ref="AU18:AV18"/>
    <mergeCell ref="AX18:AY18"/>
    <mergeCell ref="B19:C19"/>
    <mergeCell ref="D19:E19"/>
    <mergeCell ref="F19:O19"/>
    <mergeCell ref="P19:Q19"/>
    <mergeCell ref="S19:V19"/>
    <mergeCell ref="AU19:AV19"/>
    <mergeCell ref="AX19:AY19"/>
    <mergeCell ref="AI19:AL19"/>
    <mergeCell ref="AM19:AP19"/>
    <mergeCell ref="AQ19:AT19"/>
    <mergeCell ref="B18:C18"/>
    <mergeCell ref="D18:E18"/>
    <mergeCell ref="F18:O18"/>
    <mergeCell ref="P18:Q18"/>
    <mergeCell ref="S18:V18"/>
    <mergeCell ref="W18:Z18"/>
    <mergeCell ref="AA18:AD18"/>
    <mergeCell ref="AE18:AH18"/>
    <mergeCell ref="W17:Z17"/>
    <mergeCell ref="AA17:AD17"/>
    <mergeCell ref="AE17:AH17"/>
    <mergeCell ref="AU16:AV16"/>
    <mergeCell ref="AX16:AY16"/>
    <mergeCell ref="B17:C17"/>
    <mergeCell ref="D17:E17"/>
    <mergeCell ref="F17:O17"/>
    <mergeCell ref="P17:Q17"/>
    <mergeCell ref="S17:V17"/>
    <mergeCell ref="AU17:AV17"/>
    <mergeCell ref="AX17:AY17"/>
    <mergeCell ref="AI17:AL17"/>
    <mergeCell ref="AM17:AP17"/>
    <mergeCell ref="AQ17:AT17"/>
    <mergeCell ref="B15:C15"/>
    <mergeCell ref="D15:E15"/>
    <mergeCell ref="F15:O15"/>
    <mergeCell ref="P15:Q15"/>
    <mergeCell ref="S15:V15"/>
    <mergeCell ref="AU15:AV15"/>
    <mergeCell ref="AX15:AY15"/>
    <mergeCell ref="B16:C16"/>
    <mergeCell ref="D16:E16"/>
    <mergeCell ref="F16:O16"/>
    <mergeCell ref="P16:Q16"/>
    <mergeCell ref="S16:V16"/>
    <mergeCell ref="W16:Z16"/>
    <mergeCell ref="AA16:AD16"/>
    <mergeCell ref="AE16:AH16"/>
    <mergeCell ref="W15:Z15"/>
    <mergeCell ref="AA15:AD15"/>
    <mergeCell ref="AE15:AH15"/>
    <mergeCell ref="AI15:AL15"/>
    <mergeCell ref="AM15:AP15"/>
    <mergeCell ref="AQ15:AT15"/>
    <mergeCell ref="AI16:AL16"/>
    <mergeCell ref="AM16:AP16"/>
    <mergeCell ref="AQ16:AT16"/>
    <mergeCell ref="B3:AY6"/>
    <mergeCell ref="B10:Q11"/>
    <mergeCell ref="B14:C14"/>
    <mergeCell ref="D14:E14"/>
    <mergeCell ref="F14:O14"/>
    <mergeCell ref="P14:Q14"/>
    <mergeCell ref="S14:V14"/>
    <mergeCell ref="W14:Z14"/>
    <mergeCell ref="AA14:AD14"/>
    <mergeCell ref="AE14:AH14"/>
    <mergeCell ref="AI14:AL14"/>
    <mergeCell ref="AM14:AP14"/>
    <mergeCell ref="AQ14:AT14"/>
    <mergeCell ref="AU14:AV14"/>
    <mergeCell ref="AX14:AY14"/>
    <mergeCell ref="B47:Q48"/>
    <mergeCell ref="B51:M52"/>
    <mergeCell ref="N51:Q52"/>
    <mergeCell ref="S51:AD52"/>
    <mergeCell ref="AE51:AH52"/>
    <mergeCell ref="AJ51:AU52"/>
    <mergeCell ref="AV51:AY52"/>
    <mergeCell ref="B55:M56"/>
    <mergeCell ref="N55:Q56"/>
    <mergeCell ref="S55:AD56"/>
    <mergeCell ref="AE55:AH56"/>
    <mergeCell ref="AJ55:AU56"/>
    <mergeCell ref="AV55:AY56"/>
    <mergeCell ref="AJ47:AY47"/>
    <mergeCell ref="AJ48:AY48"/>
  </mergeCells>
  <conditionalFormatting sqref="AV51:AY52">
    <cfRule type="expression" dxfId="10" priority="6">
      <formula>AV51="Q"</formula>
    </cfRule>
    <cfRule type="expression" dxfId="9" priority="7">
      <formula>AV51="R"</formula>
    </cfRule>
  </conditionalFormatting>
  <conditionalFormatting sqref="AE55:AH56">
    <cfRule type="expression" dxfId="8" priority="3">
      <formula>AE55="Both"</formula>
    </cfRule>
    <cfRule type="expression" dxfId="7" priority="4">
      <formula>AE55="Rare"</formula>
    </cfRule>
    <cfRule type="expression" dxfId="6" priority="5">
      <formula>AE55="Common"</formula>
    </cfRule>
  </conditionalFormatting>
  <conditionalFormatting sqref="AX15:AY24 AV51:AY52">
    <cfRule type="expression" dxfId="5" priority="1">
      <formula>AV15=$BD$5</formula>
    </cfRule>
    <cfRule type="expression" dxfId="4" priority="2">
      <formula>AV15=$BD$4</formula>
    </cfRule>
  </conditionalFormatting>
  <dataValidations count="1">
    <dataValidation type="list" allowBlank="1" showInputMessage="1" showErrorMessage="1" sqref="F15:O24 AJ48:AY48" xr:uid="{00000000-0002-0000-0500-000000000000}">
      <formula1>NameList</formula1>
    </dataValidation>
  </dataValidations>
  <pageMargins left="0.7" right="0.7" top="0.75" bottom="0.75" header="0.3" footer="0.3"/>
  <pageSetup paperSize="9" scale="59" orientation="portrait" verticalDpi="300" r:id="rId1"/>
  <colBreaks count="1" manualBreakCount="1">
    <brk id="52" max="42"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7030A0"/>
  </sheetPr>
  <dimension ref="A1:DZ131"/>
  <sheetViews>
    <sheetView zoomScaleNormal="100" workbookViewId="0"/>
  </sheetViews>
  <sheetFormatPr defaultColWidth="0" defaultRowHeight="15" zeroHeight="1" x14ac:dyDescent="0.25"/>
  <cols>
    <col min="1" max="52" width="2.85546875" customWidth="1"/>
    <col min="53" max="78" width="2.85546875" style="9" hidden="1" customWidth="1"/>
    <col min="79" max="79" width="28.5703125" style="9" hidden="1" customWidth="1"/>
    <col min="80" max="16384" width="2.85546875" style="9" hidden="1"/>
  </cols>
  <sheetData>
    <row r="1" spans="1:130" ht="15" customHeight="1" x14ac:dyDescent="0.25">
      <c r="A1" s="8"/>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CA1" s="113" t="s">
        <v>88</v>
      </c>
    </row>
    <row r="2" spans="1:130" ht="15" customHeight="1" x14ac:dyDescent="0.25">
      <c r="A2" s="8"/>
      <c r="B2" s="8"/>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CA2" s="92" t="str">
        <f t="array" ref="CA2">IFERROR(INDEX(Data!$B$3:$B$502, SMALL(IF(("Yes"=Data!$AV$3:$AV$502), MATCH(ROW(Data!$B$3:$B$502), ROW(Data!$B$3:$B$502))), ROW(A1))), "")</f>
        <v/>
      </c>
      <c r="CC2" s="400" t="str">
        <f>INDEX(Data!$AW$3:$AW$502, MATCH(CA2, Data!$B$3:$B$502, 0))</f>
        <v/>
      </c>
      <c r="CD2" s="396"/>
      <c r="CE2" s="396"/>
      <c r="CF2" s="396"/>
      <c r="CG2" s="396"/>
      <c r="CH2" s="396"/>
      <c r="CI2" s="396"/>
      <c r="CJ2" s="396"/>
      <c r="CK2" s="396"/>
      <c r="CL2" s="396"/>
      <c r="CM2" s="396" t="str">
        <f>INDEX(Data!$AW$3:$AW$502, MATCH(CA28, Data!$B$3:$B$502, 0))</f>
        <v/>
      </c>
      <c r="CN2" s="396"/>
      <c r="CO2" s="396"/>
      <c r="CP2" s="396"/>
      <c r="CQ2" s="396"/>
      <c r="CR2" s="396"/>
      <c r="CS2" s="396"/>
      <c r="CT2" s="396"/>
      <c r="CU2" s="396"/>
      <c r="CV2" s="396"/>
      <c r="CW2" s="396" t="str">
        <f>INDEX(Data!$AW$3:$AW$502, MATCH(CA54, Data!$B$3:$B$502, 0))</f>
        <v/>
      </c>
      <c r="CX2" s="396"/>
      <c r="CY2" s="396"/>
      <c r="CZ2" s="396"/>
      <c r="DA2" s="396"/>
      <c r="DB2" s="396"/>
      <c r="DC2" s="396"/>
      <c r="DD2" s="396"/>
      <c r="DE2" s="396"/>
      <c r="DF2" s="396"/>
      <c r="DG2" s="396" t="str">
        <f>INDEX(Data!$AW$3:$AW$502, MATCH(CA80, Data!$B$3:$B$502, 0))</f>
        <v/>
      </c>
      <c r="DH2" s="396"/>
      <c r="DI2" s="396"/>
      <c r="DJ2" s="396"/>
      <c r="DK2" s="396"/>
      <c r="DL2" s="396"/>
      <c r="DM2" s="396"/>
      <c r="DN2" s="396"/>
      <c r="DO2" s="396"/>
      <c r="DP2" s="396"/>
      <c r="DQ2" s="396" t="str">
        <f>INDEX(Data!$AW$3:$AW$502, MATCH(CA106, Data!$B$3:$B$502, 0))</f>
        <v/>
      </c>
      <c r="DR2" s="396"/>
      <c r="DS2" s="396"/>
      <c r="DT2" s="396"/>
      <c r="DU2" s="396"/>
      <c r="DV2" s="396"/>
      <c r="DW2" s="396"/>
      <c r="DX2" s="396"/>
      <c r="DY2" s="396"/>
      <c r="DZ2" s="397"/>
    </row>
    <row r="3" spans="1:130" ht="15" customHeight="1" x14ac:dyDescent="0.25">
      <c r="A3" s="8"/>
      <c r="B3" s="431" t="str">
        <f>"'Lifer' Stats from "&amp;IF('Intro &amp; Setup'!G17="", "the ", "")&amp;""&amp;'Birding Tally List'!B2&amp;""</f>
        <v xml:space="preserve">'Lifer' Stats from the </v>
      </c>
      <c r="C3" s="432"/>
      <c r="D3" s="432"/>
      <c r="E3" s="432"/>
      <c r="F3" s="432"/>
      <c r="G3" s="432"/>
      <c r="H3" s="432"/>
      <c r="I3" s="432"/>
      <c r="J3" s="432"/>
      <c r="K3" s="432"/>
      <c r="L3" s="432"/>
      <c r="M3" s="432"/>
      <c r="N3" s="432"/>
      <c r="O3" s="432"/>
      <c r="P3" s="432"/>
      <c r="Q3" s="432"/>
      <c r="R3" s="432"/>
      <c r="S3" s="432"/>
      <c r="T3" s="432"/>
      <c r="U3" s="432"/>
      <c r="V3" s="432"/>
      <c r="W3" s="432"/>
      <c r="X3" s="432"/>
      <c r="Y3" s="432"/>
      <c r="Z3" s="432"/>
      <c r="AA3" s="432"/>
      <c r="AB3" s="432"/>
      <c r="AC3" s="432"/>
      <c r="AD3" s="432"/>
      <c r="AE3" s="432"/>
      <c r="AF3" s="432"/>
      <c r="AG3" s="432"/>
      <c r="AH3" s="432"/>
      <c r="AI3" s="432"/>
      <c r="AJ3" s="432"/>
      <c r="AK3" s="432"/>
      <c r="AL3" s="432"/>
      <c r="AM3" s="432"/>
      <c r="AN3" s="432"/>
      <c r="AO3" s="432"/>
      <c r="AP3" s="432"/>
      <c r="AQ3" s="432"/>
      <c r="AR3" s="432"/>
      <c r="AS3" s="432"/>
      <c r="AT3" s="432"/>
      <c r="AU3" s="432"/>
      <c r="AV3" s="432"/>
      <c r="AW3" s="432"/>
      <c r="AX3" s="432"/>
      <c r="AY3" s="433"/>
      <c r="AZ3" s="8"/>
      <c r="CA3" s="93" t="str">
        <f t="array" ref="CA3">IFERROR(INDEX(Data!$B$3:$B$502, SMALL(IF(("Yes"=Data!$AV$3:$AV$502), MATCH(ROW(Data!$B$3:$B$502), ROW(Data!$B$3:$B$502))), ROW(A2))), "")</f>
        <v/>
      </c>
      <c r="CC3" s="398" t="str">
        <f>INDEX(Data!$AW$3:$AW$502, MATCH(CA3, Data!$B$3:$B$502, 0))</f>
        <v/>
      </c>
      <c r="CD3" s="393"/>
      <c r="CE3" s="393"/>
      <c r="CF3" s="393"/>
      <c r="CG3" s="393"/>
      <c r="CH3" s="393"/>
      <c r="CI3" s="393"/>
      <c r="CJ3" s="393"/>
      <c r="CK3" s="393"/>
      <c r="CL3" s="393"/>
      <c r="CM3" s="393" t="str">
        <f>INDEX(Data!$AW$3:$AW$502, MATCH(CA29, Data!$B$3:$B$502, 0))</f>
        <v/>
      </c>
      <c r="CN3" s="393"/>
      <c r="CO3" s="393"/>
      <c r="CP3" s="393"/>
      <c r="CQ3" s="393"/>
      <c r="CR3" s="393"/>
      <c r="CS3" s="393"/>
      <c r="CT3" s="393"/>
      <c r="CU3" s="393"/>
      <c r="CV3" s="393"/>
      <c r="CW3" s="393" t="str">
        <f>INDEX(Data!$AW$3:$AW$502, MATCH(CA55, Data!$B$3:$B$502, 0))</f>
        <v/>
      </c>
      <c r="CX3" s="393"/>
      <c r="CY3" s="393"/>
      <c r="CZ3" s="393"/>
      <c r="DA3" s="393"/>
      <c r="DB3" s="393"/>
      <c r="DC3" s="393"/>
      <c r="DD3" s="393"/>
      <c r="DE3" s="393"/>
      <c r="DF3" s="393"/>
      <c r="DG3" s="393" t="str">
        <f>INDEX(Data!$AW$3:$AW$502, MATCH(CA81, Data!$B$3:$B$502, 0))</f>
        <v/>
      </c>
      <c r="DH3" s="393"/>
      <c r="DI3" s="393"/>
      <c r="DJ3" s="393"/>
      <c r="DK3" s="393"/>
      <c r="DL3" s="393"/>
      <c r="DM3" s="393"/>
      <c r="DN3" s="393"/>
      <c r="DO3" s="393"/>
      <c r="DP3" s="393"/>
      <c r="DQ3" s="393" t="str">
        <f>INDEX(Data!$AW$3:$AW$502, MATCH(CA107, Data!$B$3:$B$502, 0))</f>
        <v/>
      </c>
      <c r="DR3" s="393"/>
      <c r="DS3" s="393"/>
      <c r="DT3" s="393"/>
      <c r="DU3" s="393"/>
      <c r="DV3" s="393"/>
      <c r="DW3" s="393"/>
      <c r="DX3" s="393"/>
      <c r="DY3" s="393"/>
      <c r="DZ3" s="394"/>
    </row>
    <row r="4" spans="1:130" ht="15" customHeight="1" x14ac:dyDescent="0.25">
      <c r="A4" s="8"/>
      <c r="B4" s="434"/>
      <c r="C4" s="435"/>
      <c r="D4" s="435"/>
      <c r="E4" s="435"/>
      <c r="F4" s="435"/>
      <c r="G4" s="435"/>
      <c r="H4" s="435"/>
      <c r="I4" s="435"/>
      <c r="J4" s="435"/>
      <c r="K4" s="435"/>
      <c r="L4" s="435"/>
      <c r="M4" s="435"/>
      <c r="N4" s="435"/>
      <c r="O4" s="435"/>
      <c r="P4" s="435"/>
      <c r="Q4" s="435"/>
      <c r="R4" s="435"/>
      <c r="S4" s="435"/>
      <c r="T4" s="435"/>
      <c r="U4" s="435"/>
      <c r="V4" s="435"/>
      <c r="W4" s="435"/>
      <c r="X4" s="435"/>
      <c r="Y4" s="435"/>
      <c r="Z4" s="435"/>
      <c r="AA4" s="435"/>
      <c r="AB4" s="435"/>
      <c r="AC4" s="435"/>
      <c r="AD4" s="435"/>
      <c r="AE4" s="435"/>
      <c r="AF4" s="435"/>
      <c r="AG4" s="435"/>
      <c r="AH4" s="435"/>
      <c r="AI4" s="435"/>
      <c r="AJ4" s="435"/>
      <c r="AK4" s="435"/>
      <c r="AL4" s="435"/>
      <c r="AM4" s="435"/>
      <c r="AN4" s="435"/>
      <c r="AO4" s="435"/>
      <c r="AP4" s="435"/>
      <c r="AQ4" s="435"/>
      <c r="AR4" s="435"/>
      <c r="AS4" s="435"/>
      <c r="AT4" s="435"/>
      <c r="AU4" s="435"/>
      <c r="AV4" s="435"/>
      <c r="AW4" s="435"/>
      <c r="AX4" s="435"/>
      <c r="AY4" s="436"/>
      <c r="AZ4" s="8"/>
      <c r="CA4" s="93" t="str">
        <f t="array" ref="CA4">IFERROR(INDEX(Data!$B$3:$B$502, SMALL(IF(("Yes"=Data!$AV$3:$AV$502), MATCH(ROW(Data!$B$3:$B$502), ROW(Data!$B$3:$B$502))), ROW(A3))), "")</f>
        <v/>
      </c>
      <c r="CC4" s="398" t="str">
        <f>INDEX(Data!$AW$3:$AW$502, MATCH(CA4, Data!$B$3:$B$502, 0))</f>
        <v/>
      </c>
      <c r="CD4" s="393"/>
      <c r="CE4" s="393"/>
      <c r="CF4" s="393"/>
      <c r="CG4" s="393"/>
      <c r="CH4" s="393"/>
      <c r="CI4" s="393"/>
      <c r="CJ4" s="393"/>
      <c r="CK4" s="393"/>
      <c r="CL4" s="393"/>
      <c r="CM4" s="393" t="str">
        <f>INDEX(Data!$AW$3:$AW$502, MATCH(CA30, Data!$B$3:$B$502, 0))</f>
        <v/>
      </c>
      <c r="CN4" s="393"/>
      <c r="CO4" s="393"/>
      <c r="CP4" s="393"/>
      <c r="CQ4" s="393"/>
      <c r="CR4" s="393"/>
      <c r="CS4" s="393"/>
      <c r="CT4" s="393"/>
      <c r="CU4" s="393"/>
      <c r="CV4" s="393"/>
      <c r="CW4" s="393" t="str">
        <f>INDEX(Data!$AW$3:$AW$502, MATCH(CA56, Data!$B$3:$B$502, 0))</f>
        <v/>
      </c>
      <c r="CX4" s="393"/>
      <c r="CY4" s="393"/>
      <c r="CZ4" s="393"/>
      <c r="DA4" s="393"/>
      <c r="DB4" s="393"/>
      <c r="DC4" s="393"/>
      <c r="DD4" s="393"/>
      <c r="DE4" s="393"/>
      <c r="DF4" s="393"/>
      <c r="DG4" s="393" t="str">
        <f>INDEX(Data!$AW$3:$AW$502, MATCH(CA82, Data!$B$3:$B$502, 0))</f>
        <v/>
      </c>
      <c r="DH4" s="393"/>
      <c r="DI4" s="393"/>
      <c r="DJ4" s="393"/>
      <c r="DK4" s="393"/>
      <c r="DL4" s="393"/>
      <c r="DM4" s="393"/>
      <c r="DN4" s="393"/>
      <c r="DO4" s="393"/>
      <c r="DP4" s="393"/>
      <c r="DQ4" s="393" t="str">
        <f>INDEX(Data!$AW$3:$AW$502, MATCH(CA108, Data!$B$3:$B$502, 0))</f>
        <v/>
      </c>
      <c r="DR4" s="393"/>
      <c r="DS4" s="393"/>
      <c r="DT4" s="393"/>
      <c r="DU4" s="393"/>
      <c r="DV4" s="393"/>
      <c r="DW4" s="393"/>
      <c r="DX4" s="393"/>
      <c r="DY4" s="393"/>
      <c r="DZ4" s="394"/>
    </row>
    <row r="5" spans="1:130" ht="15" customHeight="1" x14ac:dyDescent="0.25">
      <c r="A5" s="8"/>
      <c r="B5" s="434"/>
      <c r="C5" s="435"/>
      <c r="D5" s="435"/>
      <c r="E5" s="435"/>
      <c r="F5" s="435"/>
      <c r="G5" s="435"/>
      <c r="H5" s="435"/>
      <c r="I5" s="435"/>
      <c r="J5" s="435"/>
      <c r="K5" s="435"/>
      <c r="L5" s="435"/>
      <c r="M5" s="435"/>
      <c r="N5" s="435"/>
      <c r="O5" s="435"/>
      <c r="P5" s="435"/>
      <c r="Q5" s="435"/>
      <c r="R5" s="435"/>
      <c r="S5" s="435"/>
      <c r="T5" s="435"/>
      <c r="U5" s="435"/>
      <c r="V5" s="435"/>
      <c r="W5" s="435"/>
      <c r="X5" s="435"/>
      <c r="Y5" s="435"/>
      <c r="Z5" s="435"/>
      <c r="AA5" s="435"/>
      <c r="AB5" s="435"/>
      <c r="AC5" s="435"/>
      <c r="AD5" s="435"/>
      <c r="AE5" s="435"/>
      <c r="AF5" s="435"/>
      <c r="AG5" s="435"/>
      <c r="AH5" s="435"/>
      <c r="AI5" s="435"/>
      <c r="AJ5" s="435"/>
      <c r="AK5" s="435"/>
      <c r="AL5" s="435"/>
      <c r="AM5" s="435"/>
      <c r="AN5" s="435"/>
      <c r="AO5" s="435"/>
      <c r="AP5" s="435"/>
      <c r="AQ5" s="435"/>
      <c r="AR5" s="435"/>
      <c r="AS5" s="435"/>
      <c r="AT5" s="435"/>
      <c r="AU5" s="435"/>
      <c r="AV5" s="435"/>
      <c r="AW5" s="435"/>
      <c r="AX5" s="435"/>
      <c r="AY5" s="436"/>
      <c r="AZ5" s="8"/>
      <c r="CA5" s="93" t="str">
        <f t="array" ref="CA5">IFERROR(INDEX(Data!$B$3:$B$502, SMALL(IF(("Yes"=Data!$AV$3:$AV$502), MATCH(ROW(Data!$B$3:$B$502), ROW(Data!$B$3:$B$502))), ROW(A4))), "")</f>
        <v/>
      </c>
      <c r="CC5" s="398" t="str">
        <f>INDEX(Data!$AW$3:$AW$502, MATCH(CA5, Data!$B$3:$B$502, 0))</f>
        <v/>
      </c>
      <c r="CD5" s="393"/>
      <c r="CE5" s="393"/>
      <c r="CF5" s="393"/>
      <c r="CG5" s="393"/>
      <c r="CH5" s="393"/>
      <c r="CI5" s="393"/>
      <c r="CJ5" s="393"/>
      <c r="CK5" s="393"/>
      <c r="CL5" s="393"/>
      <c r="CM5" s="393" t="str">
        <f>INDEX(Data!$AW$3:$AW$502, MATCH(CA31, Data!$B$3:$B$502, 0))</f>
        <v/>
      </c>
      <c r="CN5" s="393"/>
      <c r="CO5" s="393"/>
      <c r="CP5" s="393"/>
      <c r="CQ5" s="393"/>
      <c r="CR5" s="393"/>
      <c r="CS5" s="393"/>
      <c r="CT5" s="393"/>
      <c r="CU5" s="393"/>
      <c r="CV5" s="393"/>
      <c r="CW5" s="393" t="str">
        <f>INDEX(Data!$AW$3:$AW$502, MATCH(CA57, Data!$B$3:$B$502, 0))</f>
        <v/>
      </c>
      <c r="CX5" s="393"/>
      <c r="CY5" s="393"/>
      <c r="CZ5" s="393"/>
      <c r="DA5" s="393"/>
      <c r="DB5" s="393"/>
      <c r="DC5" s="393"/>
      <c r="DD5" s="393"/>
      <c r="DE5" s="393"/>
      <c r="DF5" s="393"/>
      <c r="DG5" s="393" t="str">
        <f>INDEX(Data!$AW$3:$AW$502, MATCH(CA83, Data!$B$3:$B$502, 0))</f>
        <v/>
      </c>
      <c r="DH5" s="393"/>
      <c r="DI5" s="393"/>
      <c r="DJ5" s="393"/>
      <c r="DK5" s="393"/>
      <c r="DL5" s="393"/>
      <c r="DM5" s="393"/>
      <c r="DN5" s="393"/>
      <c r="DO5" s="393"/>
      <c r="DP5" s="393"/>
      <c r="DQ5" s="393" t="str">
        <f>INDEX(Data!$AW$3:$AW$502, MATCH(CA109, Data!$B$3:$B$502, 0))</f>
        <v/>
      </c>
      <c r="DR5" s="393"/>
      <c r="DS5" s="393"/>
      <c r="DT5" s="393"/>
      <c r="DU5" s="393"/>
      <c r="DV5" s="393"/>
      <c r="DW5" s="393"/>
      <c r="DX5" s="393"/>
      <c r="DY5" s="393"/>
      <c r="DZ5" s="394"/>
    </row>
    <row r="6" spans="1:130" ht="15" customHeight="1" x14ac:dyDescent="0.25">
      <c r="A6" s="8"/>
      <c r="B6" s="437"/>
      <c r="C6" s="438"/>
      <c r="D6" s="438"/>
      <c r="E6" s="438"/>
      <c r="F6" s="438"/>
      <c r="G6" s="438"/>
      <c r="H6" s="438"/>
      <c r="I6" s="438"/>
      <c r="J6" s="438"/>
      <c r="K6" s="438"/>
      <c r="L6" s="438"/>
      <c r="M6" s="438"/>
      <c r="N6" s="438"/>
      <c r="O6" s="438"/>
      <c r="P6" s="438"/>
      <c r="Q6" s="438"/>
      <c r="R6" s="438"/>
      <c r="S6" s="438"/>
      <c r="T6" s="438"/>
      <c r="U6" s="438"/>
      <c r="V6" s="438"/>
      <c r="W6" s="438"/>
      <c r="X6" s="438"/>
      <c r="Y6" s="438"/>
      <c r="Z6" s="438"/>
      <c r="AA6" s="438"/>
      <c r="AB6" s="438"/>
      <c r="AC6" s="438"/>
      <c r="AD6" s="438"/>
      <c r="AE6" s="438"/>
      <c r="AF6" s="438"/>
      <c r="AG6" s="438"/>
      <c r="AH6" s="438"/>
      <c r="AI6" s="438"/>
      <c r="AJ6" s="438"/>
      <c r="AK6" s="438"/>
      <c r="AL6" s="438"/>
      <c r="AM6" s="438"/>
      <c r="AN6" s="438"/>
      <c r="AO6" s="438"/>
      <c r="AP6" s="438"/>
      <c r="AQ6" s="438"/>
      <c r="AR6" s="438"/>
      <c r="AS6" s="438"/>
      <c r="AT6" s="438"/>
      <c r="AU6" s="438"/>
      <c r="AV6" s="438"/>
      <c r="AW6" s="438"/>
      <c r="AX6" s="438"/>
      <c r="AY6" s="439"/>
      <c r="AZ6" s="8"/>
      <c r="CA6" s="93" t="str">
        <f t="array" ref="CA6">IFERROR(INDEX(Data!$B$3:$B$502, SMALL(IF(("Yes"=Data!$AV$3:$AV$502), MATCH(ROW(Data!$B$3:$B$502), ROW(Data!$B$3:$B$502))), ROW(A5))), "")</f>
        <v/>
      </c>
      <c r="CC6" s="398" t="str">
        <f>INDEX(Data!$AW$3:$AW$502, MATCH(CA6, Data!$B$3:$B$502, 0))</f>
        <v/>
      </c>
      <c r="CD6" s="393"/>
      <c r="CE6" s="393"/>
      <c r="CF6" s="393"/>
      <c r="CG6" s="393"/>
      <c r="CH6" s="393"/>
      <c r="CI6" s="393"/>
      <c r="CJ6" s="393"/>
      <c r="CK6" s="393"/>
      <c r="CL6" s="393"/>
      <c r="CM6" s="393" t="str">
        <f>INDEX(Data!$AW$3:$AW$502, MATCH(CA32, Data!$B$3:$B$502, 0))</f>
        <v/>
      </c>
      <c r="CN6" s="393"/>
      <c r="CO6" s="393"/>
      <c r="CP6" s="393"/>
      <c r="CQ6" s="393"/>
      <c r="CR6" s="393"/>
      <c r="CS6" s="393"/>
      <c r="CT6" s="393"/>
      <c r="CU6" s="393"/>
      <c r="CV6" s="393"/>
      <c r="CW6" s="393" t="str">
        <f>INDEX(Data!$AW$3:$AW$502, MATCH(CA58, Data!$B$3:$B$502, 0))</f>
        <v/>
      </c>
      <c r="CX6" s="393"/>
      <c r="CY6" s="393"/>
      <c r="CZ6" s="393"/>
      <c r="DA6" s="393"/>
      <c r="DB6" s="393"/>
      <c r="DC6" s="393"/>
      <c r="DD6" s="393"/>
      <c r="DE6" s="393"/>
      <c r="DF6" s="393"/>
      <c r="DG6" s="393" t="str">
        <f>INDEX(Data!$AW$3:$AW$502, MATCH(CA84, Data!$B$3:$B$502, 0))</f>
        <v/>
      </c>
      <c r="DH6" s="393"/>
      <c r="DI6" s="393"/>
      <c r="DJ6" s="393"/>
      <c r="DK6" s="393"/>
      <c r="DL6" s="393"/>
      <c r="DM6" s="393"/>
      <c r="DN6" s="393"/>
      <c r="DO6" s="393"/>
      <c r="DP6" s="393"/>
      <c r="DQ6" s="393" t="str">
        <f>INDEX(Data!$AW$3:$AW$502, MATCH(CA110, Data!$B$3:$B$502, 0))</f>
        <v/>
      </c>
      <c r="DR6" s="393"/>
      <c r="DS6" s="393"/>
      <c r="DT6" s="393"/>
      <c r="DU6" s="393"/>
      <c r="DV6" s="393"/>
      <c r="DW6" s="393"/>
      <c r="DX6" s="393"/>
      <c r="DY6" s="393"/>
      <c r="DZ6" s="394"/>
    </row>
    <row r="7" spans="1:130" ht="15" customHeight="1" x14ac:dyDescent="0.25">
      <c r="A7" s="8"/>
      <c r="B7" s="10"/>
      <c r="C7" s="10"/>
      <c r="D7" s="10"/>
      <c r="E7" s="10"/>
      <c r="F7" s="10"/>
      <c r="G7" s="10"/>
      <c r="H7" s="10"/>
      <c r="I7" s="10"/>
      <c r="J7" s="10"/>
      <c r="K7" s="10"/>
      <c r="L7" s="10"/>
      <c r="M7" s="10"/>
      <c r="N7" s="10"/>
      <c r="O7" s="10"/>
      <c r="P7" s="10"/>
      <c r="Q7" s="10"/>
      <c r="R7" s="10"/>
      <c r="S7" s="10"/>
      <c r="T7" s="10"/>
      <c r="U7" s="10"/>
      <c r="V7" s="10"/>
      <c r="W7" s="10"/>
      <c r="X7" s="10"/>
      <c r="Y7" s="10"/>
      <c r="Z7" s="10"/>
      <c r="AA7" s="10"/>
      <c r="AB7" s="10"/>
      <c r="AC7" s="10"/>
      <c r="AD7" s="10"/>
      <c r="AE7" s="10"/>
      <c r="AF7" s="10"/>
      <c r="AG7" s="10"/>
      <c r="AH7" s="10"/>
      <c r="AI7" s="10"/>
      <c r="AJ7" s="10"/>
      <c r="AK7" s="10"/>
      <c r="AL7" s="10"/>
      <c r="AM7" s="10"/>
      <c r="AN7" s="10"/>
      <c r="AO7" s="10"/>
      <c r="AP7" s="10"/>
      <c r="AQ7" s="10"/>
      <c r="AR7" s="10"/>
      <c r="AS7" s="10"/>
      <c r="AT7" s="10"/>
      <c r="AU7" s="10"/>
      <c r="AV7" s="10"/>
      <c r="AW7" s="10"/>
      <c r="AX7" s="10"/>
      <c r="AY7" s="10"/>
      <c r="AZ7" s="8"/>
      <c r="CA7" s="93" t="str">
        <f t="array" ref="CA7">IFERROR(INDEX(Data!$B$3:$B$502, SMALL(IF(("Yes"=Data!$AV$3:$AV$502), MATCH(ROW(Data!$B$3:$B$502), ROW(Data!$B$3:$B$502))), ROW(A6))), "")</f>
        <v/>
      </c>
      <c r="CC7" s="398" t="str">
        <f>INDEX(Data!$AW$3:$AW$502, MATCH(CA7, Data!$B$3:$B$502, 0))</f>
        <v/>
      </c>
      <c r="CD7" s="393"/>
      <c r="CE7" s="393"/>
      <c r="CF7" s="393"/>
      <c r="CG7" s="393"/>
      <c r="CH7" s="393"/>
      <c r="CI7" s="393"/>
      <c r="CJ7" s="393"/>
      <c r="CK7" s="393"/>
      <c r="CL7" s="393"/>
      <c r="CM7" s="393" t="str">
        <f>INDEX(Data!$AW$3:$AW$502, MATCH(CA33, Data!$B$3:$B$502, 0))</f>
        <v/>
      </c>
      <c r="CN7" s="393"/>
      <c r="CO7" s="393"/>
      <c r="CP7" s="393"/>
      <c r="CQ7" s="393"/>
      <c r="CR7" s="393"/>
      <c r="CS7" s="393"/>
      <c r="CT7" s="393"/>
      <c r="CU7" s="393"/>
      <c r="CV7" s="393"/>
      <c r="CW7" s="393" t="str">
        <f>INDEX(Data!$AW$3:$AW$502, MATCH(CA59, Data!$B$3:$B$502, 0))</f>
        <v/>
      </c>
      <c r="CX7" s="393"/>
      <c r="CY7" s="393"/>
      <c r="CZ7" s="393"/>
      <c r="DA7" s="393"/>
      <c r="DB7" s="393"/>
      <c r="DC7" s="393"/>
      <c r="DD7" s="393"/>
      <c r="DE7" s="393"/>
      <c r="DF7" s="393"/>
      <c r="DG7" s="393" t="str">
        <f>INDEX(Data!$AW$3:$AW$502, MATCH(CA85, Data!$B$3:$B$502, 0))</f>
        <v/>
      </c>
      <c r="DH7" s="393"/>
      <c r="DI7" s="393"/>
      <c r="DJ7" s="393"/>
      <c r="DK7" s="393"/>
      <c r="DL7" s="393"/>
      <c r="DM7" s="393"/>
      <c r="DN7" s="393"/>
      <c r="DO7" s="393"/>
      <c r="DP7" s="393"/>
      <c r="DQ7" s="393" t="str">
        <f>INDEX(Data!$AW$3:$AW$502, MATCH(CA111, Data!$B$3:$B$502, 0))</f>
        <v/>
      </c>
      <c r="DR7" s="393"/>
      <c r="DS7" s="393"/>
      <c r="DT7" s="393"/>
      <c r="DU7" s="393"/>
      <c r="DV7" s="393"/>
      <c r="DW7" s="393"/>
      <c r="DX7" s="393"/>
      <c r="DY7" s="393"/>
      <c r="DZ7" s="394"/>
    </row>
    <row r="8" spans="1:130" ht="15" customHeight="1" x14ac:dyDescent="0.25">
      <c r="A8" s="8"/>
      <c r="B8" s="10"/>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c r="AZ8" s="8"/>
      <c r="CA8" s="93" t="str">
        <f t="array" ref="CA8">IFERROR(INDEX(Data!$B$3:$B$502, SMALL(IF(("Yes"=Data!$AV$3:$AV$502), MATCH(ROW(Data!$B$3:$B$502), ROW(Data!$B$3:$B$502))), ROW(A7))), "")</f>
        <v/>
      </c>
      <c r="CC8" s="398" t="str">
        <f>INDEX(Data!$AW$3:$AW$502, MATCH(CA8, Data!$B$3:$B$502, 0))</f>
        <v/>
      </c>
      <c r="CD8" s="393"/>
      <c r="CE8" s="393"/>
      <c r="CF8" s="393"/>
      <c r="CG8" s="393"/>
      <c r="CH8" s="393"/>
      <c r="CI8" s="393"/>
      <c r="CJ8" s="393"/>
      <c r="CK8" s="393"/>
      <c r="CL8" s="393"/>
      <c r="CM8" s="393" t="str">
        <f>INDEX(Data!$AW$3:$AW$502, MATCH(CA34, Data!$B$3:$B$502, 0))</f>
        <v/>
      </c>
      <c r="CN8" s="393"/>
      <c r="CO8" s="393"/>
      <c r="CP8" s="393"/>
      <c r="CQ8" s="393"/>
      <c r="CR8" s="393"/>
      <c r="CS8" s="393"/>
      <c r="CT8" s="393"/>
      <c r="CU8" s="393"/>
      <c r="CV8" s="393"/>
      <c r="CW8" s="393" t="str">
        <f>INDEX(Data!$AW$3:$AW$502, MATCH(CA60, Data!$B$3:$B$502, 0))</f>
        <v/>
      </c>
      <c r="CX8" s="393"/>
      <c r="CY8" s="393"/>
      <c r="CZ8" s="393"/>
      <c r="DA8" s="393"/>
      <c r="DB8" s="393"/>
      <c r="DC8" s="393"/>
      <c r="DD8" s="393"/>
      <c r="DE8" s="393"/>
      <c r="DF8" s="393"/>
      <c r="DG8" s="393" t="str">
        <f>INDEX(Data!$AW$3:$AW$502, MATCH(CA86, Data!$B$3:$B$502, 0))</f>
        <v/>
      </c>
      <c r="DH8" s="393"/>
      <c r="DI8" s="393"/>
      <c r="DJ8" s="393"/>
      <c r="DK8" s="393"/>
      <c r="DL8" s="393"/>
      <c r="DM8" s="393"/>
      <c r="DN8" s="393"/>
      <c r="DO8" s="393"/>
      <c r="DP8" s="393"/>
      <c r="DQ8" s="393" t="str">
        <f>INDEX(Data!$AW$3:$AW$502, MATCH(CA112, Data!$B$3:$B$502, 0))</f>
        <v/>
      </c>
      <c r="DR8" s="393"/>
      <c r="DS8" s="393"/>
      <c r="DT8" s="393"/>
      <c r="DU8" s="393"/>
      <c r="DV8" s="393"/>
      <c r="DW8" s="393"/>
      <c r="DX8" s="393"/>
      <c r="DY8" s="393"/>
      <c r="DZ8" s="394"/>
    </row>
    <row r="9" spans="1:130" ht="15" customHeight="1" x14ac:dyDescent="0.25">
      <c r="A9" s="8"/>
      <c r="B9" s="8"/>
      <c r="C9" s="8"/>
      <c r="D9" s="8"/>
      <c r="E9" s="8"/>
      <c r="F9" s="8"/>
      <c r="G9" s="8"/>
      <c r="H9" s="8"/>
      <c r="I9" s="8"/>
      <c r="J9" s="8"/>
      <c r="K9" s="8"/>
      <c r="L9" s="8"/>
      <c r="M9" s="8"/>
      <c r="N9" s="8"/>
      <c r="O9" s="8"/>
      <c r="P9" s="8"/>
      <c r="Q9" s="8"/>
      <c r="R9" s="8"/>
      <c r="S9" s="8"/>
      <c r="T9" s="8"/>
      <c r="U9" s="8"/>
      <c r="V9" s="8"/>
      <c r="W9" s="10"/>
      <c r="X9" s="10"/>
      <c r="Y9" s="10"/>
      <c r="Z9" s="10"/>
      <c r="AA9" s="10"/>
      <c r="AB9" s="10"/>
      <c r="AC9" s="10"/>
      <c r="AD9" s="10"/>
      <c r="AE9" s="10"/>
      <c r="AF9" s="10"/>
      <c r="AG9" s="10"/>
      <c r="AH9" s="10"/>
      <c r="AI9" s="21"/>
      <c r="AJ9" s="10"/>
      <c r="AK9" s="10"/>
      <c r="AL9" s="10"/>
      <c r="AM9" s="10"/>
      <c r="AN9" s="10"/>
      <c r="AO9" s="10"/>
      <c r="AP9" s="10"/>
      <c r="AQ9" s="10"/>
      <c r="AR9" s="10"/>
      <c r="AS9" s="10"/>
      <c r="AT9" s="8"/>
      <c r="AU9" s="8"/>
      <c r="AV9" s="8"/>
      <c r="AW9" s="8"/>
      <c r="AX9" s="8"/>
      <c r="AY9" s="8"/>
      <c r="AZ9" s="8"/>
      <c r="CA9" s="93" t="str">
        <f t="array" ref="CA9">IFERROR(INDEX(Data!$B$3:$B$502, SMALL(IF(("Yes"=Data!$AV$3:$AV$502), MATCH(ROW(Data!$B$3:$B$502), ROW(Data!$B$3:$B$502))), ROW(A8))), "")</f>
        <v/>
      </c>
      <c r="CC9" s="398" t="str">
        <f>INDEX(Data!$AW$3:$AW$502, MATCH(CA9, Data!$B$3:$B$502, 0))</f>
        <v/>
      </c>
      <c r="CD9" s="393"/>
      <c r="CE9" s="393"/>
      <c r="CF9" s="393"/>
      <c r="CG9" s="393"/>
      <c r="CH9" s="393"/>
      <c r="CI9" s="393"/>
      <c r="CJ9" s="393"/>
      <c r="CK9" s="393"/>
      <c r="CL9" s="393"/>
      <c r="CM9" s="393" t="str">
        <f>INDEX(Data!$AW$3:$AW$502, MATCH(CA35, Data!$B$3:$B$502, 0))</f>
        <v/>
      </c>
      <c r="CN9" s="393"/>
      <c r="CO9" s="393"/>
      <c r="CP9" s="393"/>
      <c r="CQ9" s="393"/>
      <c r="CR9" s="393"/>
      <c r="CS9" s="393"/>
      <c r="CT9" s="393"/>
      <c r="CU9" s="393"/>
      <c r="CV9" s="393"/>
      <c r="CW9" s="393" t="str">
        <f>INDEX(Data!$AW$3:$AW$502, MATCH(CA61, Data!$B$3:$B$502, 0))</f>
        <v/>
      </c>
      <c r="CX9" s="393"/>
      <c r="CY9" s="393"/>
      <c r="CZ9" s="393"/>
      <c r="DA9" s="393"/>
      <c r="DB9" s="393"/>
      <c r="DC9" s="393"/>
      <c r="DD9" s="393"/>
      <c r="DE9" s="393"/>
      <c r="DF9" s="393"/>
      <c r="DG9" s="393" t="str">
        <f>INDEX(Data!$AW$3:$AW$502, MATCH(CA87, Data!$B$3:$B$502, 0))</f>
        <v/>
      </c>
      <c r="DH9" s="393"/>
      <c r="DI9" s="393"/>
      <c r="DJ9" s="393"/>
      <c r="DK9" s="393"/>
      <c r="DL9" s="393"/>
      <c r="DM9" s="393"/>
      <c r="DN9" s="393"/>
      <c r="DO9" s="393"/>
      <c r="DP9" s="393"/>
      <c r="DQ9" s="393" t="str">
        <f>INDEX(Data!$AW$3:$AW$502, MATCH(CA113, Data!$B$3:$B$502, 0))</f>
        <v/>
      </c>
      <c r="DR9" s="393"/>
      <c r="DS9" s="393"/>
      <c r="DT9" s="393"/>
      <c r="DU9" s="393"/>
      <c r="DV9" s="393"/>
      <c r="DW9" s="393"/>
      <c r="DX9" s="393"/>
      <c r="DY9" s="393"/>
      <c r="DZ9" s="394"/>
    </row>
    <row r="10" spans="1:130" ht="15" customHeight="1" x14ac:dyDescent="0.25">
      <c r="A10" s="8"/>
      <c r="B10" s="440" t="str">
        <f>"'Lifer' Stats"</f>
        <v>'Lifer' Stats</v>
      </c>
      <c r="C10" s="441"/>
      <c r="D10" s="441"/>
      <c r="E10" s="441"/>
      <c r="F10" s="441"/>
      <c r="G10" s="441"/>
      <c r="H10" s="441"/>
      <c r="I10" s="441"/>
      <c r="J10" s="441"/>
      <c r="K10" s="441"/>
      <c r="L10" s="441"/>
      <c r="M10" s="441"/>
      <c r="N10" s="441"/>
      <c r="O10" s="441"/>
      <c r="P10" s="441"/>
      <c r="Q10" s="442"/>
      <c r="R10" s="8"/>
      <c r="S10" s="8"/>
      <c r="T10" s="8"/>
      <c r="U10" s="8"/>
      <c r="V10" s="8"/>
      <c r="W10" s="10"/>
      <c r="X10" s="10"/>
      <c r="Y10" s="10"/>
      <c r="Z10" s="10"/>
      <c r="AA10" s="10"/>
      <c r="AB10" s="10"/>
      <c r="AC10" s="10"/>
      <c r="AD10" s="10"/>
      <c r="AE10" s="10"/>
      <c r="AF10" s="10"/>
      <c r="AG10" s="10"/>
      <c r="AH10" s="10"/>
      <c r="AI10" s="21"/>
      <c r="AJ10" s="10"/>
      <c r="AK10" s="10"/>
      <c r="AL10" s="10"/>
      <c r="AM10" s="10"/>
      <c r="AN10" s="10"/>
      <c r="AO10" s="10"/>
      <c r="AP10" s="10"/>
      <c r="AQ10" s="10"/>
      <c r="AR10" s="10"/>
      <c r="AS10" s="10"/>
      <c r="AT10" s="8"/>
      <c r="AU10" s="8"/>
      <c r="AV10" s="8"/>
      <c r="AW10" s="8"/>
      <c r="AX10" s="8"/>
      <c r="AY10" s="8"/>
      <c r="AZ10" s="8"/>
      <c r="CA10" s="93" t="str">
        <f t="array" ref="CA10">IFERROR(INDEX(Data!$B$3:$B$502, SMALL(IF(("Yes"=Data!$AV$3:$AV$502), MATCH(ROW(Data!$B$3:$B$502), ROW(Data!$B$3:$B$502))), ROW(A9))), "")</f>
        <v/>
      </c>
      <c r="CC10" s="398" t="str">
        <f>INDEX(Data!$AW$3:$AW$502, MATCH(CA10, Data!$B$3:$B$502, 0))</f>
        <v/>
      </c>
      <c r="CD10" s="393"/>
      <c r="CE10" s="393"/>
      <c r="CF10" s="393"/>
      <c r="CG10" s="393"/>
      <c r="CH10" s="393"/>
      <c r="CI10" s="393"/>
      <c r="CJ10" s="393"/>
      <c r="CK10" s="393"/>
      <c r="CL10" s="393"/>
      <c r="CM10" s="393" t="str">
        <f>INDEX(Data!$AW$3:$AW$502, MATCH(CA36, Data!$B$3:$B$502, 0))</f>
        <v/>
      </c>
      <c r="CN10" s="393"/>
      <c r="CO10" s="393"/>
      <c r="CP10" s="393"/>
      <c r="CQ10" s="393"/>
      <c r="CR10" s="393"/>
      <c r="CS10" s="393"/>
      <c r="CT10" s="393"/>
      <c r="CU10" s="393"/>
      <c r="CV10" s="393"/>
      <c r="CW10" s="393" t="str">
        <f>INDEX(Data!$AW$3:$AW$502, MATCH(CA62, Data!$B$3:$B$502, 0))</f>
        <v/>
      </c>
      <c r="CX10" s="393"/>
      <c r="CY10" s="393"/>
      <c r="CZ10" s="393"/>
      <c r="DA10" s="393"/>
      <c r="DB10" s="393"/>
      <c r="DC10" s="393"/>
      <c r="DD10" s="393"/>
      <c r="DE10" s="393"/>
      <c r="DF10" s="393"/>
      <c r="DG10" s="393" t="str">
        <f>INDEX(Data!$AW$3:$AW$502, MATCH(CA88, Data!$B$3:$B$502, 0))</f>
        <v/>
      </c>
      <c r="DH10" s="393"/>
      <c r="DI10" s="393"/>
      <c r="DJ10" s="393"/>
      <c r="DK10" s="393"/>
      <c r="DL10" s="393"/>
      <c r="DM10" s="393"/>
      <c r="DN10" s="393"/>
      <c r="DO10" s="393"/>
      <c r="DP10" s="393"/>
      <c r="DQ10" s="393" t="str">
        <f>INDEX(Data!$AW$3:$AW$502, MATCH(CA114, Data!$B$3:$B$502, 0))</f>
        <v/>
      </c>
      <c r="DR10" s="393"/>
      <c r="DS10" s="393"/>
      <c r="DT10" s="393"/>
      <c r="DU10" s="393"/>
      <c r="DV10" s="393"/>
      <c r="DW10" s="393"/>
      <c r="DX10" s="393"/>
      <c r="DY10" s="393"/>
      <c r="DZ10" s="394"/>
    </row>
    <row r="11" spans="1:130" ht="15" customHeight="1" x14ac:dyDescent="0.25">
      <c r="A11" s="8"/>
      <c r="B11" s="443"/>
      <c r="C11" s="444"/>
      <c r="D11" s="444"/>
      <c r="E11" s="444"/>
      <c r="F11" s="444"/>
      <c r="G11" s="444"/>
      <c r="H11" s="444"/>
      <c r="I11" s="444"/>
      <c r="J11" s="444"/>
      <c r="K11" s="444"/>
      <c r="L11" s="444"/>
      <c r="M11" s="444"/>
      <c r="N11" s="444"/>
      <c r="O11" s="444"/>
      <c r="P11" s="444"/>
      <c r="Q11" s="445"/>
      <c r="R11" s="8"/>
      <c r="S11" s="8"/>
      <c r="T11" s="8"/>
      <c r="U11" s="8"/>
      <c r="V11" s="8"/>
      <c r="W11" s="10"/>
      <c r="X11" s="10"/>
      <c r="Y11" s="10"/>
      <c r="Z11" s="10"/>
      <c r="AA11" s="10"/>
      <c r="AB11" s="10"/>
      <c r="AC11" s="10"/>
      <c r="AD11" s="10"/>
      <c r="AE11" s="10"/>
      <c r="AF11" s="10"/>
      <c r="AG11" s="10"/>
      <c r="AH11" s="10"/>
      <c r="AI11" s="21"/>
      <c r="AJ11" s="10"/>
      <c r="AK11" s="10"/>
      <c r="AL11" s="10"/>
      <c r="AM11" s="10"/>
      <c r="AN11" s="10"/>
      <c r="AO11" s="10"/>
      <c r="AP11" s="10"/>
      <c r="AQ11" s="10"/>
      <c r="AR11" s="10"/>
      <c r="AS11" s="10"/>
      <c r="AT11" s="8"/>
      <c r="AU11" s="8"/>
      <c r="AV11" s="8"/>
      <c r="AW11" s="8"/>
      <c r="AX11" s="8"/>
      <c r="AY11" s="8"/>
      <c r="AZ11" s="8"/>
      <c r="CA11" s="93" t="str">
        <f t="array" ref="CA11">IFERROR(INDEX(Data!$B$3:$B$502, SMALL(IF(("Yes"=Data!$AV$3:$AV$502), MATCH(ROW(Data!$B$3:$B$502), ROW(Data!$B$3:$B$502))), ROW(A10))), "")</f>
        <v/>
      </c>
      <c r="CC11" s="398" t="str">
        <f>INDEX(Data!$AW$3:$AW$502, MATCH(CA11, Data!$B$3:$B$502, 0))</f>
        <v/>
      </c>
      <c r="CD11" s="393"/>
      <c r="CE11" s="393"/>
      <c r="CF11" s="393"/>
      <c r="CG11" s="393"/>
      <c r="CH11" s="393"/>
      <c r="CI11" s="393"/>
      <c r="CJ11" s="393"/>
      <c r="CK11" s="393"/>
      <c r="CL11" s="393"/>
      <c r="CM11" s="393" t="str">
        <f>INDEX(Data!$AW$3:$AW$502, MATCH(CA37, Data!$B$3:$B$502, 0))</f>
        <v/>
      </c>
      <c r="CN11" s="393"/>
      <c r="CO11" s="393"/>
      <c r="CP11" s="393"/>
      <c r="CQ11" s="393"/>
      <c r="CR11" s="393"/>
      <c r="CS11" s="393"/>
      <c r="CT11" s="393"/>
      <c r="CU11" s="393"/>
      <c r="CV11" s="393"/>
      <c r="CW11" s="393" t="str">
        <f>INDEX(Data!$AW$3:$AW$502, MATCH(CA63, Data!$B$3:$B$502, 0))</f>
        <v/>
      </c>
      <c r="CX11" s="393"/>
      <c r="CY11" s="393"/>
      <c r="CZ11" s="393"/>
      <c r="DA11" s="393"/>
      <c r="DB11" s="393"/>
      <c r="DC11" s="393"/>
      <c r="DD11" s="393"/>
      <c r="DE11" s="393"/>
      <c r="DF11" s="393"/>
      <c r="DG11" s="393" t="str">
        <f>INDEX(Data!$AW$3:$AW$502, MATCH(CA89, Data!$B$3:$B$502, 0))</f>
        <v/>
      </c>
      <c r="DH11" s="393"/>
      <c r="DI11" s="393"/>
      <c r="DJ11" s="393"/>
      <c r="DK11" s="393"/>
      <c r="DL11" s="393"/>
      <c r="DM11" s="393"/>
      <c r="DN11" s="393"/>
      <c r="DO11" s="393"/>
      <c r="DP11" s="393"/>
      <c r="DQ11" s="393" t="str">
        <f>INDEX(Data!$AW$3:$AW$502, MATCH(CA115, Data!$B$3:$B$502, 0))</f>
        <v/>
      </c>
      <c r="DR11" s="393"/>
      <c r="DS11" s="393"/>
      <c r="DT11" s="393"/>
      <c r="DU11" s="393"/>
      <c r="DV11" s="393"/>
      <c r="DW11" s="393"/>
      <c r="DX11" s="393"/>
      <c r="DY11" s="393"/>
      <c r="DZ11" s="394"/>
    </row>
    <row r="12" spans="1:130" ht="15" customHeight="1" x14ac:dyDescent="0.25">
      <c r="A12" s="8"/>
      <c r="B12" s="11"/>
      <c r="C12" s="11"/>
      <c r="D12" s="11"/>
      <c r="E12" s="11"/>
      <c r="F12" s="11"/>
      <c r="G12" s="11"/>
      <c r="H12" s="11"/>
      <c r="I12" s="11"/>
      <c r="J12" s="11"/>
      <c r="K12" s="11"/>
      <c r="L12" s="11"/>
      <c r="M12" s="11"/>
      <c r="N12" s="11"/>
      <c r="O12" s="11"/>
      <c r="P12" s="11"/>
      <c r="Q12" s="11"/>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CA12" s="93" t="str">
        <f t="array" ref="CA12">IFERROR(INDEX(Data!$B$3:$B$502, SMALL(IF(("Yes"=Data!$AV$3:$AV$502), MATCH(ROW(Data!$B$3:$B$502), ROW(Data!$B$3:$B$502))), ROW(A11))), "")</f>
        <v/>
      </c>
      <c r="CC12" s="398" t="str">
        <f>INDEX(Data!$AW$3:$AW$502, MATCH(CA12, Data!$B$3:$B$502, 0))</f>
        <v/>
      </c>
      <c r="CD12" s="393"/>
      <c r="CE12" s="393"/>
      <c r="CF12" s="393"/>
      <c r="CG12" s="393"/>
      <c r="CH12" s="393"/>
      <c r="CI12" s="393"/>
      <c r="CJ12" s="393"/>
      <c r="CK12" s="393"/>
      <c r="CL12" s="393"/>
      <c r="CM12" s="393" t="str">
        <f>INDEX(Data!$AW$3:$AW$502, MATCH(CA38, Data!$B$3:$B$502, 0))</f>
        <v/>
      </c>
      <c r="CN12" s="393"/>
      <c r="CO12" s="393"/>
      <c r="CP12" s="393"/>
      <c r="CQ12" s="393"/>
      <c r="CR12" s="393"/>
      <c r="CS12" s="393"/>
      <c r="CT12" s="393"/>
      <c r="CU12" s="393"/>
      <c r="CV12" s="393"/>
      <c r="CW12" s="393" t="str">
        <f>INDEX(Data!$AW$3:$AW$502, MATCH(CA64, Data!$B$3:$B$502, 0))</f>
        <v/>
      </c>
      <c r="CX12" s="393"/>
      <c r="CY12" s="393"/>
      <c r="CZ12" s="393"/>
      <c r="DA12" s="393"/>
      <c r="DB12" s="393"/>
      <c r="DC12" s="393"/>
      <c r="DD12" s="393"/>
      <c r="DE12" s="393"/>
      <c r="DF12" s="393"/>
      <c r="DG12" s="393" t="str">
        <f>INDEX(Data!$AW$3:$AW$502, MATCH(CA90, Data!$B$3:$B$502, 0))</f>
        <v/>
      </c>
      <c r="DH12" s="393"/>
      <c r="DI12" s="393"/>
      <c r="DJ12" s="393"/>
      <c r="DK12" s="393"/>
      <c r="DL12" s="393"/>
      <c r="DM12" s="393"/>
      <c r="DN12" s="393"/>
      <c r="DO12" s="393"/>
      <c r="DP12" s="393"/>
      <c r="DQ12" s="393" t="str">
        <f>INDEX(Data!$AW$3:$AW$502, MATCH(CA116, Data!$B$3:$B$502, 0))</f>
        <v/>
      </c>
      <c r="DR12" s="393"/>
      <c r="DS12" s="393"/>
      <c r="DT12" s="393"/>
      <c r="DU12" s="393"/>
      <c r="DV12" s="393"/>
      <c r="DW12" s="393"/>
      <c r="DX12" s="393"/>
      <c r="DY12" s="393"/>
      <c r="DZ12" s="394"/>
    </row>
    <row r="13" spans="1:130" ht="15" customHeight="1" x14ac:dyDescent="0.25">
      <c r="A13" s="8"/>
      <c r="B13" s="8"/>
      <c r="C13" s="8"/>
      <c r="D13" s="8"/>
      <c r="E13" s="8"/>
      <c r="F13" s="8"/>
      <c r="G13" s="8"/>
      <c r="H13" s="8"/>
      <c r="I13" s="8"/>
      <c r="J13" s="8"/>
      <c r="K13" s="8"/>
      <c r="L13" s="8"/>
      <c r="M13" s="8"/>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c r="AT13" s="8"/>
      <c r="AU13" s="8"/>
      <c r="AV13" s="8"/>
      <c r="AW13" s="8"/>
      <c r="AX13" s="8"/>
      <c r="AY13" s="8"/>
      <c r="AZ13" s="9"/>
      <c r="CA13" s="93" t="str">
        <f t="array" ref="CA13">IFERROR(INDEX(Data!$B$3:$B$502, SMALL(IF(("Yes"=Data!$AV$3:$AV$502), MATCH(ROW(Data!$B$3:$B$502), ROW(Data!$B$3:$B$502))), ROW(A12))), "")</f>
        <v/>
      </c>
      <c r="CC13" s="398" t="str">
        <f>INDEX(Data!$AW$3:$AW$502, MATCH(CA13, Data!$B$3:$B$502, 0))</f>
        <v/>
      </c>
      <c r="CD13" s="393"/>
      <c r="CE13" s="393"/>
      <c r="CF13" s="393"/>
      <c r="CG13" s="393"/>
      <c r="CH13" s="393"/>
      <c r="CI13" s="393"/>
      <c r="CJ13" s="393"/>
      <c r="CK13" s="393"/>
      <c r="CL13" s="393"/>
      <c r="CM13" s="393" t="str">
        <f>INDEX(Data!$AW$3:$AW$502, MATCH(CA39, Data!$B$3:$B$502, 0))</f>
        <v/>
      </c>
      <c r="CN13" s="393"/>
      <c r="CO13" s="393"/>
      <c r="CP13" s="393"/>
      <c r="CQ13" s="393"/>
      <c r="CR13" s="393"/>
      <c r="CS13" s="393"/>
      <c r="CT13" s="393"/>
      <c r="CU13" s="393"/>
      <c r="CV13" s="393"/>
      <c r="CW13" s="393" t="str">
        <f>INDEX(Data!$AW$3:$AW$502, MATCH(CA65, Data!$B$3:$B$502, 0))</f>
        <v/>
      </c>
      <c r="CX13" s="393"/>
      <c r="CY13" s="393"/>
      <c r="CZ13" s="393"/>
      <c r="DA13" s="393"/>
      <c r="DB13" s="393"/>
      <c r="DC13" s="393"/>
      <c r="DD13" s="393"/>
      <c r="DE13" s="393"/>
      <c r="DF13" s="393"/>
      <c r="DG13" s="393" t="str">
        <f>INDEX(Data!$AW$3:$AW$502, MATCH(CA91, Data!$B$3:$B$502, 0))</f>
        <v/>
      </c>
      <c r="DH13" s="393"/>
      <c r="DI13" s="393"/>
      <c r="DJ13" s="393"/>
      <c r="DK13" s="393"/>
      <c r="DL13" s="393"/>
      <c r="DM13" s="393"/>
      <c r="DN13" s="393"/>
      <c r="DO13" s="393"/>
      <c r="DP13" s="393"/>
      <c r="DQ13" s="393" t="str">
        <f>INDEX(Data!$AW$3:$AW$502, MATCH(CA117, Data!$B$3:$B$502, 0))</f>
        <v/>
      </c>
      <c r="DR13" s="393"/>
      <c r="DS13" s="393"/>
      <c r="DT13" s="393"/>
      <c r="DU13" s="393"/>
      <c r="DV13" s="393"/>
      <c r="DW13" s="393"/>
      <c r="DX13" s="393"/>
      <c r="DY13" s="393"/>
      <c r="DZ13" s="394"/>
    </row>
    <row r="14" spans="1:130" ht="15" customHeight="1" x14ac:dyDescent="0.25">
      <c r="A14" s="8"/>
      <c r="B14" s="446" t="s">
        <v>81</v>
      </c>
      <c r="C14" s="447"/>
      <c r="D14" s="447"/>
      <c r="E14" s="447"/>
      <c r="F14" s="447"/>
      <c r="G14" s="447"/>
      <c r="H14" s="447"/>
      <c r="I14" s="447"/>
      <c r="J14" s="447"/>
      <c r="K14" s="447"/>
      <c r="L14" s="447"/>
      <c r="M14" s="448"/>
      <c r="N14" s="283">
        <f>COUNTIF(Data!$AV$3:$AV$502, "&gt;""")</f>
        <v>0</v>
      </c>
      <c r="O14" s="283"/>
      <c r="P14" s="283"/>
      <c r="Q14" s="283"/>
      <c r="R14" s="8"/>
      <c r="S14" s="446" t="s">
        <v>82</v>
      </c>
      <c r="T14" s="447"/>
      <c r="U14" s="447"/>
      <c r="V14" s="447"/>
      <c r="W14" s="447"/>
      <c r="X14" s="447"/>
      <c r="Y14" s="447"/>
      <c r="Z14" s="447"/>
      <c r="AA14" s="447"/>
      <c r="AB14" s="447"/>
      <c r="AC14" s="447"/>
      <c r="AD14" s="448"/>
      <c r="AE14" s="283">
        <f>COUNTIF(Data!$AW$3:$AW$502, "Yes")</f>
        <v>0</v>
      </c>
      <c r="AF14" s="283"/>
      <c r="AG14" s="283"/>
      <c r="AH14" s="283"/>
      <c r="AI14" s="8"/>
      <c r="AJ14" s="453" t="s">
        <v>87</v>
      </c>
      <c r="AK14" s="454"/>
      <c r="AL14" s="454"/>
      <c r="AM14" s="454"/>
      <c r="AN14" s="454"/>
      <c r="AO14" s="454"/>
      <c r="AP14" s="454"/>
      <c r="AQ14" s="454"/>
      <c r="AR14" s="454"/>
      <c r="AS14" s="454"/>
      <c r="AT14" s="454"/>
      <c r="AU14" s="455"/>
      <c r="AV14" s="419" t="str">
        <f>IF(N14=0, "", AE14/N14)</f>
        <v/>
      </c>
      <c r="AW14" s="419"/>
      <c r="AX14" s="419"/>
      <c r="AY14" s="419"/>
      <c r="AZ14" s="8"/>
      <c r="CA14" s="93" t="str">
        <f t="array" ref="CA14">IFERROR(INDEX(Data!$B$3:$B$502, SMALL(IF(("Yes"=Data!$AV$3:$AV$502), MATCH(ROW(Data!$B$3:$B$502), ROW(Data!$B$3:$B$502))), ROW(A13))), "")</f>
        <v/>
      </c>
      <c r="CC14" s="398" t="str">
        <f>INDEX(Data!$AW$3:$AW$502, MATCH(CA14, Data!$B$3:$B$502, 0))</f>
        <v/>
      </c>
      <c r="CD14" s="393"/>
      <c r="CE14" s="393"/>
      <c r="CF14" s="393"/>
      <c r="CG14" s="393"/>
      <c r="CH14" s="393"/>
      <c r="CI14" s="393"/>
      <c r="CJ14" s="393"/>
      <c r="CK14" s="393"/>
      <c r="CL14" s="393"/>
      <c r="CM14" s="393" t="str">
        <f>INDEX(Data!$AW$3:$AW$502, MATCH(CA40, Data!$B$3:$B$502, 0))</f>
        <v/>
      </c>
      <c r="CN14" s="393"/>
      <c r="CO14" s="393"/>
      <c r="CP14" s="393"/>
      <c r="CQ14" s="393"/>
      <c r="CR14" s="393"/>
      <c r="CS14" s="393"/>
      <c r="CT14" s="393"/>
      <c r="CU14" s="393"/>
      <c r="CV14" s="393"/>
      <c r="CW14" s="393" t="str">
        <f>INDEX(Data!$AW$3:$AW$502, MATCH(CA66, Data!$B$3:$B$502, 0))</f>
        <v/>
      </c>
      <c r="CX14" s="393"/>
      <c r="CY14" s="393"/>
      <c r="CZ14" s="393"/>
      <c r="DA14" s="393"/>
      <c r="DB14" s="393"/>
      <c r="DC14" s="393"/>
      <c r="DD14" s="393"/>
      <c r="DE14" s="393"/>
      <c r="DF14" s="393"/>
      <c r="DG14" s="393" t="str">
        <f>INDEX(Data!$AW$3:$AW$502, MATCH(CA92, Data!$B$3:$B$502, 0))</f>
        <v/>
      </c>
      <c r="DH14" s="393"/>
      <c r="DI14" s="393"/>
      <c r="DJ14" s="393"/>
      <c r="DK14" s="393"/>
      <c r="DL14" s="393"/>
      <c r="DM14" s="393"/>
      <c r="DN14" s="393"/>
      <c r="DO14" s="393"/>
      <c r="DP14" s="393"/>
      <c r="DQ14" s="393" t="str">
        <f>INDEX(Data!$AW$3:$AW$502, MATCH(CA118, Data!$B$3:$B$502, 0))</f>
        <v/>
      </c>
      <c r="DR14" s="393"/>
      <c r="DS14" s="393"/>
      <c r="DT14" s="393"/>
      <c r="DU14" s="393"/>
      <c r="DV14" s="393"/>
      <c r="DW14" s="393"/>
      <c r="DX14" s="393"/>
      <c r="DY14" s="393"/>
      <c r="DZ14" s="394"/>
    </row>
    <row r="15" spans="1:130" ht="15" customHeight="1" x14ac:dyDescent="0.25">
      <c r="A15" s="8"/>
      <c r="B15" s="449"/>
      <c r="C15" s="450"/>
      <c r="D15" s="450"/>
      <c r="E15" s="450"/>
      <c r="F15" s="450"/>
      <c r="G15" s="450"/>
      <c r="H15" s="450"/>
      <c r="I15" s="450"/>
      <c r="J15" s="450"/>
      <c r="K15" s="450"/>
      <c r="L15" s="450"/>
      <c r="M15" s="451"/>
      <c r="N15" s="283"/>
      <c r="O15" s="283"/>
      <c r="P15" s="283"/>
      <c r="Q15" s="283"/>
      <c r="R15" s="8"/>
      <c r="S15" s="449"/>
      <c r="T15" s="450"/>
      <c r="U15" s="450"/>
      <c r="V15" s="450"/>
      <c r="W15" s="450"/>
      <c r="X15" s="450"/>
      <c r="Y15" s="450"/>
      <c r="Z15" s="450"/>
      <c r="AA15" s="450"/>
      <c r="AB15" s="450"/>
      <c r="AC15" s="450"/>
      <c r="AD15" s="451"/>
      <c r="AE15" s="283"/>
      <c r="AF15" s="283"/>
      <c r="AG15" s="283"/>
      <c r="AH15" s="283"/>
      <c r="AI15" s="8"/>
      <c r="AJ15" s="456"/>
      <c r="AK15" s="457"/>
      <c r="AL15" s="457"/>
      <c r="AM15" s="457"/>
      <c r="AN15" s="457"/>
      <c r="AO15" s="457"/>
      <c r="AP15" s="457"/>
      <c r="AQ15" s="457"/>
      <c r="AR15" s="457"/>
      <c r="AS15" s="457"/>
      <c r="AT15" s="457"/>
      <c r="AU15" s="458"/>
      <c r="AV15" s="419"/>
      <c r="AW15" s="419"/>
      <c r="AX15" s="419"/>
      <c r="AY15" s="419"/>
      <c r="AZ15" s="8"/>
      <c r="CA15" s="93" t="str">
        <f t="array" ref="CA15">IFERROR(INDEX(Data!$B$3:$B$502, SMALL(IF(("Yes"=Data!$AV$3:$AV$502), MATCH(ROW(Data!$B$3:$B$502), ROW(Data!$B$3:$B$502))), ROW(A14))), "")</f>
        <v/>
      </c>
      <c r="CC15" s="398" t="str">
        <f>INDEX(Data!$AW$3:$AW$502, MATCH(CA15, Data!$B$3:$B$502, 0))</f>
        <v/>
      </c>
      <c r="CD15" s="393"/>
      <c r="CE15" s="393"/>
      <c r="CF15" s="393"/>
      <c r="CG15" s="393"/>
      <c r="CH15" s="393"/>
      <c r="CI15" s="393"/>
      <c r="CJ15" s="393"/>
      <c r="CK15" s="393"/>
      <c r="CL15" s="393"/>
      <c r="CM15" s="393" t="str">
        <f>INDEX(Data!$AW$3:$AW$502, MATCH(CA41, Data!$B$3:$B$502, 0))</f>
        <v/>
      </c>
      <c r="CN15" s="393"/>
      <c r="CO15" s="393"/>
      <c r="CP15" s="393"/>
      <c r="CQ15" s="393"/>
      <c r="CR15" s="393"/>
      <c r="CS15" s="393"/>
      <c r="CT15" s="393"/>
      <c r="CU15" s="393"/>
      <c r="CV15" s="393"/>
      <c r="CW15" s="393" t="str">
        <f>INDEX(Data!$AW$3:$AW$502, MATCH(CA67, Data!$B$3:$B$502, 0))</f>
        <v/>
      </c>
      <c r="CX15" s="393"/>
      <c r="CY15" s="393"/>
      <c r="CZ15" s="393"/>
      <c r="DA15" s="393"/>
      <c r="DB15" s="393"/>
      <c r="DC15" s="393"/>
      <c r="DD15" s="393"/>
      <c r="DE15" s="393"/>
      <c r="DF15" s="393"/>
      <c r="DG15" s="393" t="str">
        <f>INDEX(Data!$AW$3:$AW$502, MATCH(CA93, Data!$B$3:$B$502, 0))</f>
        <v/>
      </c>
      <c r="DH15" s="393"/>
      <c r="DI15" s="393"/>
      <c r="DJ15" s="393"/>
      <c r="DK15" s="393"/>
      <c r="DL15" s="393"/>
      <c r="DM15" s="393"/>
      <c r="DN15" s="393"/>
      <c r="DO15" s="393"/>
      <c r="DP15" s="393"/>
      <c r="DQ15" s="393" t="str">
        <f>INDEX(Data!$AW$3:$AW$502, MATCH(CA119, Data!$B$3:$B$502, 0))</f>
        <v/>
      </c>
      <c r="DR15" s="393"/>
      <c r="DS15" s="393"/>
      <c r="DT15" s="393"/>
      <c r="DU15" s="393"/>
      <c r="DV15" s="393"/>
      <c r="DW15" s="393"/>
      <c r="DX15" s="393"/>
      <c r="DY15" s="393"/>
      <c r="DZ15" s="394"/>
    </row>
    <row r="16" spans="1:130" ht="15" customHeight="1" x14ac:dyDescent="0.25">
      <c r="A16" s="8"/>
      <c r="B16" s="8"/>
      <c r="C16" s="8"/>
      <c r="D16" s="8"/>
      <c r="E16" s="8"/>
      <c r="F16" s="8"/>
      <c r="G16" s="8"/>
      <c r="H16" s="8"/>
      <c r="I16" s="8"/>
      <c r="J16" s="8"/>
      <c r="K16" s="8"/>
      <c r="L16" s="8"/>
      <c r="M16" s="8"/>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c r="CA16" s="93" t="str">
        <f t="array" ref="CA16">IFERROR(INDEX(Data!$B$3:$B$502, SMALL(IF(("Yes"=Data!$AV$3:$AV$502), MATCH(ROW(Data!$B$3:$B$502), ROW(Data!$B$3:$B$502))), ROW(A15))), "")</f>
        <v/>
      </c>
      <c r="CC16" s="398" t="str">
        <f>INDEX(Data!$AW$3:$AW$502, MATCH(CA16, Data!$B$3:$B$502, 0))</f>
        <v/>
      </c>
      <c r="CD16" s="393"/>
      <c r="CE16" s="393"/>
      <c r="CF16" s="393"/>
      <c r="CG16" s="393"/>
      <c r="CH16" s="393"/>
      <c r="CI16" s="393"/>
      <c r="CJ16" s="393"/>
      <c r="CK16" s="393"/>
      <c r="CL16" s="393"/>
      <c r="CM16" s="393" t="str">
        <f>INDEX(Data!$AW$3:$AW$502, MATCH(CA42, Data!$B$3:$B$502, 0))</f>
        <v/>
      </c>
      <c r="CN16" s="393"/>
      <c r="CO16" s="393"/>
      <c r="CP16" s="393"/>
      <c r="CQ16" s="393"/>
      <c r="CR16" s="393"/>
      <c r="CS16" s="393"/>
      <c r="CT16" s="393"/>
      <c r="CU16" s="393"/>
      <c r="CV16" s="393"/>
      <c r="CW16" s="393" t="str">
        <f>INDEX(Data!$AW$3:$AW$502, MATCH(CA68, Data!$B$3:$B$502, 0))</f>
        <v/>
      </c>
      <c r="CX16" s="393"/>
      <c r="CY16" s="393"/>
      <c r="CZ16" s="393"/>
      <c r="DA16" s="393"/>
      <c r="DB16" s="393"/>
      <c r="DC16" s="393"/>
      <c r="DD16" s="393"/>
      <c r="DE16" s="393"/>
      <c r="DF16" s="393"/>
      <c r="DG16" s="393" t="str">
        <f>INDEX(Data!$AW$3:$AW$502, MATCH(CA94, Data!$B$3:$B$502, 0))</f>
        <v/>
      </c>
      <c r="DH16" s="393"/>
      <c r="DI16" s="393"/>
      <c r="DJ16" s="393"/>
      <c r="DK16" s="393"/>
      <c r="DL16" s="393"/>
      <c r="DM16" s="393"/>
      <c r="DN16" s="393"/>
      <c r="DO16" s="393"/>
      <c r="DP16" s="393"/>
      <c r="DQ16" s="393" t="str">
        <f>INDEX(Data!$AW$3:$AW$502, MATCH(CA120, Data!$B$3:$B$502, 0))</f>
        <v/>
      </c>
      <c r="DR16" s="393"/>
      <c r="DS16" s="393"/>
      <c r="DT16" s="393"/>
      <c r="DU16" s="393"/>
      <c r="DV16" s="393"/>
      <c r="DW16" s="393"/>
      <c r="DX16" s="393"/>
      <c r="DY16" s="393"/>
      <c r="DZ16" s="394"/>
    </row>
    <row r="17" spans="1:130" ht="15" customHeight="1" x14ac:dyDescent="0.25">
      <c r="A17" s="8"/>
      <c r="B17" s="8"/>
      <c r="C17" s="8"/>
      <c r="D17" s="8"/>
      <c r="E17" s="8"/>
      <c r="F17" s="8"/>
      <c r="G17" s="8"/>
      <c r="H17" s="8"/>
      <c r="I17" s="8"/>
      <c r="J17" s="8"/>
      <c r="K17" s="8"/>
      <c r="L17" s="8"/>
      <c r="M17" s="8"/>
      <c r="N17" s="8"/>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8"/>
      <c r="AR17" s="8"/>
      <c r="AS17" s="8"/>
      <c r="AT17" s="8"/>
      <c r="AU17" s="8"/>
      <c r="AV17" s="8"/>
      <c r="AW17" s="8"/>
      <c r="AX17" s="8"/>
      <c r="AY17" s="8"/>
      <c r="AZ17" s="8"/>
      <c r="CA17" s="93" t="str">
        <f t="array" ref="CA17">IFERROR(INDEX(Data!$B$3:$B$502, SMALL(IF(("Yes"=Data!$AV$3:$AV$502), MATCH(ROW(Data!$B$3:$B$502), ROW(Data!$B$3:$B$502))), ROW(A16))), "")</f>
        <v/>
      </c>
      <c r="CC17" s="398" t="str">
        <f>INDEX(Data!$AW$3:$AW$502, MATCH(CA17, Data!$B$3:$B$502, 0))</f>
        <v/>
      </c>
      <c r="CD17" s="393"/>
      <c r="CE17" s="393"/>
      <c r="CF17" s="393"/>
      <c r="CG17" s="393"/>
      <c r="CH17" s="393"/>
      <c r="CI17" s="393"/>
      <c r="CJ17" s="393"/>
      <c r="CK17" s="393"/>
      <c r="CL17" s="393"/>
      <c r="CM17" s="393" t="str">
        <f>INDEX(Data!$AW$3:$AW$502, MATCH(CA43, Data!$B$3:$B$502, 0))</f>
        <v/>
      </c>
      <c r="CN17" s="393"/>
      <c r="CO17" s="393"/>
      <c r="CP17" s="393"/>
      <c r="CQ17" s="393"/>
      <c r="CR17" s="393"/>
      <c r="CS17" s="393"/>
      <c r="CT17" s="393"/>
      <c r="CU17" s="393"/>
      <c r="CV17" s="393"/>
      <c r="CW17" s="393" t="str">
        <f>INDEX(Data!$AW$3:$AW$502, MATCH(CA69, Data!$B$3:$B$502, 0))</f>
        <v/>
      </c>
      <c r="CX17" s="393"/>
      <c r="CY17" s="393"/>
      <c r="CZ17" s="393"/>
      <c r="DA17" s="393"/>
      <c r="DB17" s="393"/>
      <c r="DC17" s="393"/>
      <c r="DD17" s="393"/>
      <c r="DE17" s="393"/>
      <c r="DF17" s="393"/>
      <c r="DG17" s="393" t="str">
        <f>INDEX(Data!$AW$3:$AW$502, MATCH(CA95, Data!$B$3:$B$502, 0))</f>
        <v/>
      </c>
      <c r="DH17" s="393"/>
      <c r="DI17" s="393"/>
      <c r="DJ17" s="393"/>
      <c r="DK17" s="393"/>
      <c r="DL17" s="393"/>
      <c r="DM17" s="393"/>
      <c r="DN17" s="393"/>
      <c r="DO17" s="393"/>
      <c r="DP17" s="393"/>
      <c r="DQ17" s="393" t="str">
        <f>INDEX(Data!$AW$3:$AW$502, MATCH(CA121, Data!$B$3:$B$502, 0))</f>
        <v/>
      </c>
      <c r="DR17" s="393"/>
      <c r="DS17" s="393"/>
      <c r="DT17" s="393"/>
      <c r="DU17" s="393"/>
      <c r="DV17" s="393"/>
      <c r="DW17" s="393"/>
      <c r="DX17" s="393"/>
      <c r="DY17" s="393"/>
      <c r="DZ17" s="394"/>
    </row>
    <row r="18" spans="1:130" ht="15" customHeight="1" x14ac:dyDescent="0.25">
      <c r="A18" s="8"/>
      <c r="B18" s="446" t="s">
        <v>83</v>
      </c>
      <c r="C18" s="447"/>
      <c r="D18" s="447"/>
      <c r="E18" s="447"/>
      <c r="F18" s="447"/>
      <c r="G18" s="447"/>
      <c r="H18" s="447"/>
      <c r="I18" s="447"/>
      <c r="J18" s="447"/>
      <c r="K18" s="447"/>
      <c r="L18" s="447"/>
      <c r="M18" s="448"/>
      <c r="N18" s="284" t="str">
        <f>IF(AE14=0, "", Data!BN5)</f>
        <v/>
      </c>
      <c r="O18" s="284"/>
      <c r="P18" s="284"/>
      <c r="Q18" s="284"/>
      <c r="R18" s="8"/>
      <c r="S18" s="453" t="str">
        <f>"Best Day for Lifer "&amp;IF('Intro &amp; Setup'!BA21='Intro &amp; Setup'!BA23,"Sightings",IF('Intro &amp; Setup'!BA21='Intro &amp; Setup'!BA24,"Birds",""))&amp;" (Qty):"</f>
        <v>Best Day for Lifer Sightings (Qty):</v>
      </c>
      <c r="T18" s="454"/>
      <c r="U18" s="454"/>
      <c r="V18" s="454"/>
      <c r="W18" s="454"/>
      <c r="X18" s="454"/>
      <c r="Y18" s="454"/>
      <c r="Z18" s="454"/>
      <c r="AA18" s="454"/>
      <c r="AB18" s="454"/>
      <c r="AC18" s="454"/>
      <c r="AD18" s="455"/>
      <c r="AE18" s="284" t="str">
        <f>IF(AE14=0, "", Data!BN6)</f>
        <v/>
      </c>
      <c r="AF18" s="284"/>
      <c r="AG18" s="284"/>
      <c r="AH18" s="284"/>
      <c r="AI18" s="8"/>
      <c r="AJ18" s="446" t="str">
        <f>"Total (Lifer) "&amp;IF('Intro &amp; Setup'!BA21='Intro &amp; Setup'!BA23,"Sightings",IF('Intro &amp; Setup'!BA21='Intro &amp; Setup'!BA24,"Birds",""))&amp;" Seen:"</f>
        <v>Total (Lifer) Sightings Seen:</v>
      </c>
      <c r="AK18" s="447"/>
      <c r="AL18" s="447"/>
      <c r="AM18" s="447"/>
      <c r="AN18" s="447"/>
      <c r="AO18" s="447"/>
      <c r="AP18" s="447"/>
      <c r="AQ18" s="447"/>
      <c r="AR18" s="447"/>
      <c r="AS18" s="447"/>
      <c r="AT18" s="447"/>
      <c r="AU18" s="448"/>
      <c r="AV18" s="283">
        <f>Data!BM8</f>
        <v>0</v>
      </c>
      <c r="AW18" s="283"/>
      <c r="AX18" s="283"/>
      <c r="AY18" s="283"/>
      <c r="AZ18" s="8"/>
      <c r="CA18" s="93" t="str">
        <f t="array" ref="CA18">IFERROR(INDEX(Data!$B$3:$B$502, SMALL(IF(("Yes"=Data!$AV$3:$AV$502), MATCH(ROW(Data!$B$3:$B$502), ROW(Data!$B$3:$B$502))), ROW(A17))), "")</f>
        <v/>
      </c>
      <c r="CC18" s="398" t="str">
        <f>INDEX(Data!$AW$3:$AW$502, MATCH(CA18, Data!$B$3:$B$502, 0))</f>
        <v/>
      </c>
      <c r="CD18" s="393"/>
      <c r="CE18" s="393"/>
      <c r="CF18" s="393"/>
      <c r="CG18" s="393"/>
      <c r="CH18" s="393"/>
      <c r="CI18" s="393"/>
      <c r="CJ18" s="393"/>
      <c r="CK18" s="393"/>
      <c r="CL18" s="393"/>
      <c r="CM18" s="393" t="str">
        <f>INDEX(Data!$AW$3:$AW$502, MATCH(CA44, Data!$B$3:$B$502, 0))</f>
        <v/>
      </c>
      <c r="CN18" s="393"/>
      <c r="CO18" s="393"/>
      <c r="CP18" s="393"/>
      <c r="CQ18" s="393"/>
      <c r="CR18" s="393"/>
      <c r="CS18" s="393"/>
      <c r="CT18" s="393"/>
      <c r="CU18" s="393"/>
      <c r="CV18" s="393"/>
      <c r="CW18" s="393" t="str">
        <f>INDEX(Data!$AW$3:$AW$502, MATCH(CA70, Data!$B$3:$B$502, 0))</f>
        <v/>
      </c>
      <c r="CX18" s="393"/>
      <c r="CY18" s="393"/>
      <c r="CZ18" s="393"/>
      <c r="DA18" s="393"/>
      <c r="DB18" s="393"/>
      <c r="DC18" s="393"/>
      <c r="DD18" s="393"/>
      <c r="DE18" s="393"/>
      <c r="DF18" s="393"/>
      <c r="DG18" s="393" t="str">
        <f>INDEX(Data!$AW$3:$AW$502, MATCH(CA96, Data!$B$3:$B$502, 0))</f>
        <v/>
      </c>
      <c r="DH18" s="393"/>
      <c r="DI18" s="393"/>
      <c r="DJ18" s="393"/>
      <c r="DK18" s="393"/>
      <c r="DL18" s="393"/>
      <c r="DM18" s="393"/>
      <c r="DN18" s="393"/>
      <c r="DO18" s="393"/>
      <c r="DP18" s="393"/>
      <c r="DQ18" s="393" t="str">
        <f>INDEX(Data!$AW$3:$AW$502, MATCH(CA122, Data!$B$3:$B$502, 0))</f>
        <v/>
      </c>
      <c r="DR18" s="393"/>
      <c r="DS18" s="393"/>
      <c r="DT18" s="393"/>
      <c r="DU18" s="393"/>
      <c r="DV18" s="393"/>
      <c r="DW18" s="393"/>
      <c r="DX18" s="393"/>
      <c r="DY18" s="393"/>
      <c r="DZ18" s="394"/>
    </row>
    <row r="19" spans="1:130" ht="15" customHeight="1" x14ac:dyDescent="0.25">
      <c r="A19" s="8"/>
      <c r="B19" s="449"/>
      <c r="C19" s="450"/>
      <c r="D19" s="450"/>
      <c r="E19" s="450"/>
      <c r="F19" s="450"/>
      <c r="G19" s="450"/>
      <c r="H19" s="450"/>
      <c r="I19" s="450"/>
      <c r="J19" s="450"/>
      <c r="K19" s="450"/>
      <c r="L19" s="450"/>
      <c r="M19" s="451"/>
      <c r="N19" s="284"/>
      <c r="O19" s="284"/>
      <c r="P19" s="284"/>
      <c r="Q19" s="284"/>
      <c r="R19" s="8"/>
      <c r="S19" s="456"/>
      <c r="T19" s="457"/>
      <c r="U19" s="457"/>
      <c r="V19" s="457"/>
      <c r="W19" s="457"/>
      <c r="X19" s="457"/>
      <c r="Y19" s="457"/>
      <c r="Z19" s="457"/>
      <c r="AA19" s="457"/>
      <c r="AB19" s="457"/>
      <c r="AC19" s="457"/>
      <c r="AD19" s="458"/>
      <c r="AE19" s="284"/>
      <c r="AF19" s="284"/>
      <c r="AG19" s="284"/>
      <c r="AH19" s="284"/>
      <c r="AI19" s="8"/>
      <c r="AJ19" s="449"/>
      <c r="AK19" s="450"/>
      <c r="AL19" s="450"/>
      <c r="AM19" s="450"/>
      <c r="AN19" s="450"/>
      <c r="AO19" s="450"/>
      <c r="AP19" s="450"/>
      <c r="AQ19" s="450"/>
      <c r="AR19" s="450"/>
      <c r="AS19" s="450"/>
      <c r="AT19" s="450"/>
      <c r="AU19" s="451"/>
      <c r="AV19" s="283"/>
      <c r="AW19" s="283"/>
      <c r="AX19" s="283"/>
      <c r="AY19" s="283"/>
      <c r="AZ19" s="8"/>
      <c r="CA19" s="93" t="str">
        <f t="array" ref="CA19">IFERROR(INDEX(Data!$B$3:$B$502, SMALL(IF(("Yes"=Data!$AV$3:$AV$502), MATCH(ROW(Data!$B$3:$B$502), ROW(Data!$B$3:$B$502))), ROW(A18))), "")</f>
        <v/>
      </c>
      <c r="CC19" s="398" t="str">
        <f>INDEX(Data!$AW$3:$AW$502, MATCH(CA19, Data!$B$3:$B$502, 0))</f>
        <v/>
      </c>
      <c r="CD19" s="393"/>
      <c r="CE19" s="393"/>
      <c r="CF19" s="393"/>
      <c r="CG19" s="393"/>
      <c r="CH19" s="393"/>
      <c r="CI19" s="393"/>
      <c r="CJ19" s="393"/>
      <c r="CK19" s="393"/>
      <c r="CL19" s="393"/>
      <c r="CM19" s="393" t="str">
        <f>INDEX(Data!$AW$3:$AW$502, MATCH(CA45, Data!$B$3:$B$502, 0))</f>
        <v/>
      </c>
      <c r="CN19" s="393"/>
      <c r="CO19" s="393"/>
      <c r="CP19" s="393"/>
      <c r="CQ19" s="393"/>
      <c r="CR19" s="393"/>
      <c r="CS19" s="393"/>
      <c r="CT19" s="393"/>
      <c r="CU19" s="393"/>
      <c r="CV19" s="393"/>
      <c r="CW19" s="393" t="str">
        <f>INDEX(Data!$AW$3:$AW$502, MATCH(CA71, Data!$B$3:$B$502, 0))</f>
        <v/>
      </c>
      <c r="CX19" s="393"/>
      <c r="CY19" s="393"/>
      <c r="CZ19" s="393"/>
      <c r="DA19" s="393"/>
      <c r="DB19" s="393"/>
      <c r="DC19" s="393"/>
      <c r="DD19" s="393"/>
      <c r="DE19" s="393"/>
      <c r="DF19" s="393"/>
      <c r="DG19" s="393" t="str">
        <f>INDEX(Data!$AW$3:$AW$502, MATCH(CA97, Data!$B$3:$B$502, 0))</f>
        <v/>
      </c>
      <c r="DH19" s="393"/>
      <c r="DI19" s="393"/>
      <c r="DJ19" s="393"/>
      <c r="DK19" s="393"/>
      <c r="DL19" s="393"/>
      <c r="DM19" s="393"/>
      <c r="DN19" s="393"/>
      <c r="DO19" s="393"/>
      <c r="DP19" s="393"/>
      <c r="DQ19" s="393" t="str">
        <f>INDEX(Data!$AW$3:$AW$502, MATCH(CA123, Data!$B$3:$B$502, 0))</f>
        <v/>
      </c>
      <c r="DR19" s="393"/>
      <c r="DS19" s="393"/>
      <c r="DT19" s="393"/>
      <c r="DU19" s="393"/>
      <c r="DV19" s="393"/>
      <c r="DW19" s="393"/>
      <c r="DX19" s="393"/>
      <c r="DY19" s="393"/>
      <c r="DZ19" s="394"/>
    </row>
    <row r="20" spans="1:130" ht="15" customHeight="1" x14ac:dyDescent="0.25">
      <c r="A20" s="8"/>
      <c r="B20" s="8"/>
      <c r="C20" s="8"/>
      <c r="D20" s="8"/>
      <c r="E20" s="8"/>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CA20" s="93" t="str">
        <f t="array" ref="CA20">IFERROR(INDEX(Data!$B$3:$B$502, SMALL(IF(("Yes"=Data!$AV$3:$AV$502), MATCH(ROW(Data!$B$3:$B$502), ROW(Data!$B$3:$B$502))), ROW(A19))), "")</f>
        <v/>
      </c>
      <c r="CC20" s="398" t="str">
        <f>INDEX(Data!$AW$3:$AW$502, MATCH(CA20, Data!$B$3:$B$502, 0))</f>
        <v/>
      </c>
      <c r="CD20" s="393"/>
      <c r="CE20" s="393"/>
      <c r="CF20" s="393"/>
      <c r="CG20" s="393"/>
      <c r="CH20" s="393"/>
      <c r="CI20" s="393"/>
      <c r="CJ20" s="393"/>
      <c r="CK20" s="393"/>
      <c r="CL20" s="393"/>
      <c r="CM20" s="393" t="str">
        <f>INDEX(Data!$AW$3:$AW$502, MATCH(CA46, Data!$B$3:$B$502, 0))</f>
        <v/>
      </c>
      <c r="CN20" s="393"/>
      <c r="CO20" s="393"/>
      <c r="CP20" s="393"/>
      <c r="CQ20" s="393"/>
      <c r="CR20" s="393"/>
      <c r="CS20" s="393"/>
      <c r="CT20" s="393"/>
      <c r="CU20" s="393"/>
      <c r="CV20" s="393"/>
      <c r="CW20" s="393" t="str">
        <f>INDEX(Data!$AW$3:$AW$502, MATCH(CA72, Data!$B$3:$B$502, 0))</f>
        <v/>
      </c>
      <c r="CX20" s="393"/>
      <c r="CY20" s="393"/>
      <c r="CZ20" s="393"/>
      <c r="DA20" s="393"/>
      <c r="DB20" s="393"/>
      <c r="DC20" s="393"/>
      <c r="DD20" s="393"/>
      <c r="DE20" s="393"/>
      <c r="DF20" s="393"/>
      <c r="DG20" s="393" t="str">
        <f>INDEX(Data!$AW$3:$AW$502, MATCH(CA98, Data!$B$3:$B$502, 0))</f>
        <v/>
      </c>
      <c r="DH20" s="393"/>
      <c r="DI20" s="393"/>
      <c r="DJ20" s="393"/>
      <c r="DK20" s="393"/>
      <c r="DL20" s="393"/>
      <c r="DM20" s="393"/>
      <c r="DN20" s="393"/>
      <c r="DO20" s="393"/>
      <c r="DP20" s="393"/>
      <c r="DQ20" s="393" t="str">
        <f>INDEX(Data!$AW$3:$AW$502, MATCH(CA124, Data!$B$3:$B$502, 0))</f>
        <v/>
      </c>
      <c r="DR20" s="393"/>
      <c r="DS20" s="393"/>
      <c r="DT20" s="393"/>
      <c r="DU20" s="393"/>
      <c r="DV20" s="393"/>
      <c r="DW20" s="393"/>
      <c r="DX20" s="393"/>
      <c r="DY20" s="393"/>
      <c r="DZ20" s="394"/>
    </row>
    <row r="21" spans="1:130" ht="15" customHeight="1" x14ac:dyDescent="0.25">
      <c r="A21" s="8"/>
      <c r="B21" s="10"/>
      <c r="C21" s="10"/>
      <c r="D21" s="10"/>
      <c r="E21" s="10"/>
      <c r="F21" s="10"/>
      <c r="G21" s="10"/>
      <c r="H21" s="10"/>
      <c r="I21" s="10"/>
      <c r="J21" s="10"/>
      <c r="K21" s="10"/>
      <c r="L21" s="10"/>
      <c r="M21" s="10"/>
      <c r="N21" s="10"/>
      <c r="O21" s="10"/>
      <c r="P21" s="10"/>
      <c r="Q21" s="10"/>
      <c r="R21" s="10"/>
      <c r="S21" s="10"/>
      <c r="T21" s="10"/>
      <c r="U21" s="10"/>
      <c r="V21" s="10"/>
      <c r="W21" s="10"/>
      <c r="X21" s="10"/>
      <c r="Y21" s="10"/>
      <c r="Z21" s="10"/>
      <c r="AA21" s="10"/>
      <c r="AB21" s="10"/>
      <c r="AC21" s="10"/>
      <c r="AD21" s="10"/>
      <c r="AE21" s="10"/>
      <c r="AF21" s="10"/>
      <c r="AG21" s="10"/>
      <c r="AH21" s="10"/>
      <c r="AI21" s="10"/>
      <c r="AJ21" s="10"/>
      <c r="AK21" s="10"/>
      <c r="AL21" s="10"/>
      <c r="AM21" s="10"/>
      <c r="AN21" s="10"/>
      <c r="AO21" s="10"/>
      <c r="AP21" s="10"/>
      <c r="AQ21" s="10"/>
      <c r="AR21" s="10"/>
      <c r="AS21" s="10"/>
      <c r="AT21" s="10"/>
      <c r="AU21" s="10"/>
      <c r="AV21" s="10"/>
      <c r="AW21" s="10"/>
      <c r="AX21" s="10"/>
      <c r="AY21" s="10"/>
      <c r="AZ21" s="8"/>
      <c r="CA21" s="93" t="str">
        <f t="array" ref="CA21">IFERROR(INDEX(Data!$B$3:$B$502, SMALL(IF(("Yes"=Data!$AV$3:$AV$502), MATCH(ROW(Data!$B$3:$B$502), ROW(Data!$B$3:$B$502))), ROW(A20))), "")</f>
        <v/>
      </c>
      <c r="CC21" s="398" t="str">
        <f>INDEX(Data!$AW$3:$AW$502, MATCH(CA21, Data!$B$3:$B$502, 0))</f>
        <v/>
      </c>
      <c r="CD21" s="393"/>
      <c r="CE21" s="393"/>
      <c r="CF21" s="393"/>
      <c r="CG21" s="393"/>
      <c r="CH21" s="393"/>
      <c r="CI21" s="393"/>
      <c r="CJ21" s="393"/>
      <c r="CK21" s="393"/>
      <c r="CL21" s="393"/>
      <c r="CM21" s="393" t="str">
        <f>INDEX(Data!$AW$3:$AW$502, MATCH(CA47, Data!$B$3:$B$502, 0))</f>
        <v/>
      </c>
      <c r="CN21" s="393"/>
      <c r="CO21" s="393"/>
      <c r="CP21" s="393"/>
      <c r="CQ21" s="393"/>
      <c r="CR21" s="393"/>
      <c r="CS21" s="393"/>
      <c r="CT21" s="393"/>
      <c r="CU21" s="393"/>
      <c r="CV21" s="393"/>
      <c r="CW21" s="393" t="str">
        <f>INDEX(Data!$AW$3:$AW$502, MATCH(CA73, Data!$B$3:$B$502, 0))</f>
        <v/>
      </c>
      <c r="CX21" s="393"/>
      <c r="CY21" s="393"/>
      <c r="CZ21" s="393"/>
      <c r="DA21" s="393"/>
      <c r="DB21" s="393"/>
      <c r="DC21" s="393"/>
      <c r="DD21" s="393"/>
      <c r="DE21" s="393"/>
      <c r="DF21" s="393"/>
      <c r="DG21" s="393" t="str">
        <f>INDEX(Data!$AW$3:$AW$502, MATCH(CA99, Data!$B$3:$B$502, 0))</f>
        <v/>
      </c>
      <c r="DH21" s="393"/>
      <c r="DI21" s="393"/>
      <c r="DJ21" s="393"/>
      <c r="DK21" s="393"/>
      <c r="DL21" s="393"/>
      <c r="DM21" s="393"/>
      <c r="DN21" s="393"/>
      <c r="DO21" s="393"/>
      <c r="DP21" s="393"/>
      <c r="DQ21" s="393" t="str">
        <f>INDEX(Data!$AW$3:$AW$502, MATCH(CA125, Data!$B$3:$B$502, 0))</f>
        <v/>
      </c>
      <c r="DR21" s="393"/>
      <c r="DS21" s="393"/>
      <c r="DT21" s="393"/>
      <c r="DU21" s="393"/>
      <c r="DV21" s="393"/>
      <c r="DW21" s="393"/>
      <c r="DX21" s="393"/>
      <c r="DY21" s="393"/>
      <c r="DZ21" s="394"/>
    </row>
    <row r="22" spans="1:130" ht="15" customHeight="1" x14ac:dyDescent="0.25">
      <c r="A22" s="8"/>
      <c r="B22" s="8"/>
      <c r="C22" s="8"/>
      <c r="D22" s="8"/>
      <c r="E22" s="8"/>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CA22" s="93" t="str">
        <f t="array" ref="CA22">IFERROR(INDEX(Data!$B$3:$B$502, SMALL(IF(("Yes"=Data!$AV$3:$AV$502), MATCH(ROW(Data!$B$3:$B$502), ROW(Data!$B$3:$B$502))), ROW(A21))), "")</f>
        <v/>
      </c>
      <c r="CC22" s="398" t="str">
        <f>INDEX(Data!$AW$3:$AW$502, MATCH(CA22, Data!$B$3:$B$502, 0))</f>
        <v/>
      </c>
      <c r="CD22" s="393"/>
      <c r="CE22" s="393"/>
      <c r="CF22" s="393"/>
      <c r="CG22" s="393"/>
      <c r="CH22" s="393"/>
      <c r="CI22" s="393"/>
      <c r="CJ22" s="393"/>
      <c r="CK22" s="393"/>
      <c r="CL22" s="393"/>
      <c r="CM22" s="393" t="str">
        <f>INDEX(Data!$AW$3:$AW$502, MATCH(CA48, Data!$B$3:$B$502, 0))</f>
        <v/>
      </c>
      <c r="CN22" s="393"/>
      <c r="CO22" s="393"/>
      <c r="CP22" s="393"/>
      <c r="CQ22" s="393"/>
      <c r="CR22" s="393"/>
      <c r="CS22" s="393"/>
      <c r="CT22" s="393"/>
      <c r="CU22" s="393"/>
      <c r="CV22" s="393"/>
      <c r="CW22" s="393" t="str">
        <f>INDEX(Data!$AW$3:$AW$502, MATCH(CA74, Data!$B$3:$B$502, 0))</f>
        <v/>
      </c>
      <c r="CX22" s="393"/>
      <c r="CY22" s="393"/>
      <c r="CZ22" s="393"/>
      <c r="DA22" s="393"/>
      <c r="DB22" s="393"/>
      <c r="DC22" s="393"/>
      <c r="DD22" s="393"/>
      <c r="DE22" s="393"/>
      <c r="DF22" s="393"/>
      <c r="DG22" s="393" t="str">
        <f>INDEX(Data!$AW$3:$AW$502, MATCH(CA100, Data!$B$3:$B$502, 0))</f>
        <v/>
      </c>
      <c r="DH22" s="393"/>
      <c r="DI22" s="393"/>
      <c r="DJ22" s="393"/>
      <c r="DK22" s="393"/>
      <c r="DL22" s="393"/>
      <c r="DM22" s="393"/>
      <c r="DN22" s="393"/>
      <c r="DO22" s="393"/>
      <c r="DP22" s="393"/>
      <c r="DQ22" s="393" t="str">
        <f>INDEX(Data!$AW$3:$AW$502, MATCH(CA126, Data!$B$3:$B$502, 0))</f>
        <v/>
      </c>
      <c r="DR22" s="393"/>
      <c r="DS22" s="393"/>
      <c r="DT22" s="393"/>
      <c r="DU22" s="393"/>
      <c r="DV22" s="393"/>
      <c r="DW22" s="393"/>
      <c r="DX22" s="393"/>
      <c r="DY22" s="393"/>
      <c r="DZ22" s="394"/>
    </row>
    <row r="23" spans="1:130" ht="15" customHeight="1" x14ac:dyDescent="0.25">
      <c r="A23" s="8"/>
      <c r="B23" s="452" t="s">
        <v>84</v>
      </c>
      <c r="C23" s="441"/>
      <c r="D23" s="441"/>
      <c r="E23" s="441"/>
      <c r="F23" s="441"/>
      <c r="G23" s="441"/>
      <c r="H23" s="441"/>
      <c r="I23" s="441"/>
      <c r="J23" s="441"/>
      <c r="K23" s="441"/>
      <c r="L23" s="441"/>
      <c r="M23" s="441"/>
      <c r="N23" s="441"/>
      <c r="O23" s="441"/>
      <c r="P23" s="441"/>
      <c r="Q23" s="442"/>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CA23" s="93" t="str">
        <f t="array" ref="CA23">IFERROR(INDEX(Data!$B$3:$B$502, SMALL(IF(("Yes"=Data!$AV$3:$AV$502), MATCH(ROW(Data!$B$3:$B$502), ROW(Data!$B$3:$B$502))), ROW(A22))), "")</f>
        <v/>
      </c>
      <c r="CC23" s="398" t="str">
        <f>INDEX(Data!$AW$3:$AW$502, MATCH(CA23, Data!$B$3:$B$502, 0))</f>
        <v/>
      </c>
      <c r="CD23" s="393"/>
      <c r="CE23" s="393"/>
      <c r="CF23" s="393"/>
      <c r="CG23" s="393"/>
      <c r="CH23" s="393"/>
      <c r="CI23" s="393"/>
      <c r="CJ23" s="393"/>
      <c r="CK23" s="393"/>
      <c r="CL23" s="393"/>
      <c r="CM23" s="393" t="str">
        <f>INDEX(Data!$AW$3:$AW$502, MATCH(CA49, Data!$B$3:$B$502, 0))</f>
        <v/>
      </c>
      <c r="CN23" s="393"/>
      <c r="CO23" s="393"/>
      <c r="CP23" s="393"/>
      <c r="CQ23" s="393"/>
      <c r="CR23" s="393"/>
      <c r="CS23" s="393"/>
      <c r="CT23" s="393"/>
      <c r="CU23" s="393"/>
      <c r="CV23" s="393"/>
      <c r="CW23" s="393" t="str">
        <f>INDEX(Data!$AW$3:$AW$502, MATCH(CA75, Data!$B$3:$B$502, 0))</f>
        <v/>
      </c>
      <c r="CX23" s="393"/>
      <c r="CY23" s="393"/>
      <c r="CZ23" s="393"/>
      <c r="DA23" s="393"/>
      <c r="DB23" s="393"/>
      <c r="DC23" s="393"/>
      <c r="DD23" s="393"/>
      <c r="DE23" s="393"/>
      <c r="DF23" s="393"/>
      <c r="DG23" s="393" t="str">
        <f>INDEX(Data!$AW$3:$AW$502, MATCH(CA101, Data!$B$3:$B$502, 0))</f>
        <v/>
      </c>
      <c r="DH23" s="393"/>
      <c r="DI23" s="393"/>
      <c r="DJ23" s="393"/>
      <c r="DK23" s="393"/>
      <c r="DL23" s="393"/>
      <c r="DM23" s="393"/>
      <c r="DN23" s="393"/>
      <c r="DO23" s="393"/>
      <c r="DP23" s="393"/>
      <c r="DQ23" s="393" t="str">
        <f>INDEX(Data!$AW$3:$AW$502, MATCH(CA127, Data!$B$3:$B$502, 0))</f>
        <v/>
      </c>
      <c r="DR23" s="393"/>
      <c r="DS23" s="393"/>
      <c r="DT23" s="393"/>
      <c r="DU23" s="393"/>
      <c r="DV23" s="393"/>
      <c r="DW23" s="393"/>
      <c r="DX23" s="393"/>
      <c r="DY23" s="393"/>
      <c r="DZ23" s="394"/>
    </row>
    <row r="24" spans="1:130" ht="15" customHeight="1" x14ac:dyDescent="0.25">
      <c r="A24" s="8"/>
      <c r="B24" s="443"/>
      <c r="C24" s="444"/>
      <c r="D24" s="444"/>
      <c r="E24" s="444"/>
      <c r="F24" s="444"/>
      <c r="G24" s="444"/>
      <c r="H24" s="444"/>
      <c r="I24" s="444"/>
      <c r="J24" s="444"/>
      <c r="K24" s="444"/>
      <c r="L24" s="444"/>
      <c r="M24" s="444"/>
      <c r="N24" s="444"/>
      <c r="O24" s="444"/>
      <c r="P24" s="444"/>
      <c r="Q24" s="445"/>
      <c r="R24" s="8"/>
      <c r="S24" s="8"/>
      <c r="T24" s="8"/>
      <c r="U24" s="8"/>
      <c r="V24" s="8"/>
      <c r="W24" s="8"/>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CA24" s="93" t="str">
        <f t="array" ref="CA24">IFERROR(INDEX(Data!$B$3:$B$502, SMALL(IF(("Yes"=Data!$AV$3:$AV$502), MATCH(ROW(Data!$B$3:$B$502), ROW(Data!$B$3:$B$502))), ROW(A23))), "")</f>
        <v/>
      </c>
      <c r="CC24" s="398" t="str">
        <f>INDEX(Data!$AW$3:$AW$502, MATCH(CA24, Data!$B$3:$B$502, 0))</f>
        <v/>
      </c>
      <c r="CD24" s="393"/>
      <c r="CE24" s="393"/>
      <c r="CF24" s="393"/>
      <c r="CG24" s="393"/>
      <c r="CH24" s="393"/>
      <c r="CI24" s="393"/>
      <c r="CJ24" s="393"/>
      <c r="CK24" s="393"/>
      <c r="CL24" s="393"/>
      <c r="CM24" s="393" t="str">
        <f>INDEX(Data!$AW$3:$AW$502, MATCH(CA50, Data!$B$3:$B$502, 0))</f>
        <v/>
      </c>
      <c r="CN24" s="393"/>
      <c r="CO24" s="393"/>
      <c r="CP24" s="393"/>
      <c r="CQ24" s="393"/>
      <c r="CR24" s="393"/>
      <c r="CS24" s="393"/>
      <c r="CT24" s="393"/>
      <c r="CU24" s="393"/>
      <c r="CV24" s="393"/>
      <c r="CW24" s="393" t="str">
        <f>INDEX(Data!$AW$3:$AW$502, MATCH(CA76, Data!$B$3:$B$502, 0))</f>
        <v/>
      </c>
      <c r="CX24" s="393"/>
      <c r="CY24" s="393"/>
      <c r="CZ24" s="393"/>
      <c r="DA24" s="393"/>
      <c r="DB24" s="393"/>
      <c r="DC24" s="393"/>
      <c r="DD24" s="393"/>
      <c r="DE24" s="393"/>
      <c r="DF24" s="393"/>
      <c r="DG24" s="393" t="str">
        <f>INDEX(Data!$AW$3:$AW$502, MATCH(CA102, Data!$B$3:$B$502, 0))</f>
        <v/>
      </c>
      <c r="DH24" s="393"/>
      <c r="DI24" s="393"/>
      <c r="DJ24" s="393"/>
      <c r="DK24" s="393"/>
      <c r="DL24" s="393"/>
      <c r="DM24" s="393"/>
      <c r="DN24" s="393"/>
      <c r="DO24" s="393"/>
      <c r="DP24" s="393"/>
      <c r="DQ24" s="393" t="str">
        <f>INDEX(Data!$AW$3:$AW$502, MATCH(CA128, Data!$B$3:$B$502, 0))</f>
        <v/>
      </c>
      <c r="DR24" s="393"/>
      <c r="DS24" s="393"/>
      <c r="DT24" s="393"/>
      <c r="DU24" s="393"/>
      <c r="DV24" s="393"/>
      <c r="DW24" s="393"/>
      <c r="DX24" s="393"/>
      <c r="DY24" s="393"/>
      <c r="DZ24" s="394"/>
    </row>
    <row r="25" spans="1:130" ht="15" customHeight="1" x14ac:dyDescent="0.25">
      <c r="A25" s="8"/>
      <c r="B25" s="11"/>
      <c r="C25" s="11"/>
      <c r="D25" s="11"/>
      <c r="E25" s="11"/>
      <c r="F25" s="11"/>
      <c r="G25" s="11"/>
      <c r="H25" s="11"/>
      <c r="I25" s="11"/>
      <c r="J25" s="11"/>
      <c r="K25" s="11"/>
      <c r="L25" s="11"/>
      <c r="M25" s="11"/>
      <c r="N25" s="11"/>
      <c r="O25" s="11"/>
      <c r="P25" s="11"/>
      <c r="Q25" s="11"/>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D25" s="13"/>
      <c r="BE25" s="14" t="str">
        <f>S27</f>
        <v/>
      </c>
      <c r="BF25" s="14" t="str">
        <f>W27</f>
        <v/>
      </c>
      <c r="BG25" s="14" t="str">
        <f>AA27</f>
        <v/>
      </c>
      <c r="BH25" s="14" t="str">
        <f>AE27</f>
        <v/>
      </c>
      <c r="BI25" s="14" t="str">
        <f>AI27</f>
        <v/>
      </c>
      <c r="BJ25" s="14" t="str">
        <f>AM27</f>
        <v/>
      </c>
      <c r="BK25" s="14" t="str">
        <f>AQ27</f>
        <v/>
      </c>
      <c r="CA25" s="93" t="str">
        <f t="array" ref="CA25">IFERROR(INDEX(Data!$B$3:$B$502, SMALL(IF(("Yes"=Data!$AV$3:$AV$502), MATCH(ROW(Data!$B$3:$B$502), ROW(Data!$B$3:$B$502))), ROW(A24))), "")</f>
        <v/>
      </c>
      <c r="CC25" s="398" t="str">
        <f>INDEX(Data!$AW$3:$AW$502, MATCH(CA25, Data!$B$3:$B$502, 0))</f>
        <v/>
      </c>
      <c r="CD25" s="393"/>
      <c r="CE25" s="393"/>
      <c r="CF25" s="393"/>
      <c r="CG25" s="393"/>
      <c r="CH25" s="393"/>
      <c r="CI25" s="393"/>
      <c r="CJ25" s="393"/>
      <c r="CK25" s="393"/>
      <c r="CL25" s="393"/>
      <c r="CM25" s="393" t="str">
        <f>INDEX(Data!$AW$3:$AW$502, MATCH(CA51, Data!$B$3:$B$502, 0))</f>
        <v/>
      </c>
      <c r="CN25" s="393"/>
      <c r="CO25" s="393"/>
      <c r="CP25" s="393"/>
      <c r="CQ25" s="393"/>
      <c r="CR25" s="393"/>
      <c r="CS25" s="393"/>
      <c r="CT25" s="393"/>
      <c r="CU25" s="393"/>
      <c r="CV25" s="393"/>
      <c r="CW25" s="393" t="str">
        <f>INDEX(Data!$AW$3:$AW$502, MATCH(CA77, Data!$B$3:$B$502, 0))</f>
        <v/>
      </c>
      <c r="CX25" s="393"/>
      <c r="CY25" s="393"/>
      <c r="CZ25" s="393"/>
      <c r="DA25" s="393"/>
      <c r="DB25" s="393"/>
      <c r="DC25" s="393"/>
      <c r="DD25" s="393"/>
      <c r="DE25" s="393"/>
      <c r="DF25" s="393"/>
      <c r="DG25" s="393" t="str">
        <f>INDEX(Data!$AW$3:$AW$502, MATCH(CA103, Data!$B$3:$B$502, 0))</f>
        <v/>
      </c>
      <c r="DH25" s="393"/>
      <c r="DI25" s="393"/>
      <c r="DJ25" s="393"/>
      <c r="DK25" s="393"/>
      <c r="DL25" s="393"/>
      <c r="DM25" s="393"/>
      <c r="DN25" s="393"/>
      <c r="DO25" s="393"/>
      <c r="DP25" s="393"/>
      <c r="DQ25" s="393" t="str">
        <f>INDEX(Data!$AW$3:$AW$502, MATCH(CA129, Data!$B$3:$B$502, 0))</f>
        <v/>
      </c>
      <c r="DR25" s="393"/>
      <c r="DS25" s="393"/>
      <c r="DT25" s="393"/>
      <c r="DU25" s="393"/>
      <c r="DV25" s="393"/>
      <c r="DW25" s="393"/>
      <c r="DX25" s="393"/>
      <c r="DY25" s="393"/>
      <c r="DZ25" s="394"/>
    </row>
    <row r="26" spans="1:130" ht="15" customHeight="1" x14ac:dyDescent="0.25">
      <c r="A26" s="8"/>
      <c r="B26" s="8"/>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D26" s="17" t="str">
        <f>F28</f>
        <v/>
      </c>
      <c r="BE26" s="18" t="str">
        <f>S28</f>
        <v/>
      </c>
      <c r="BF26" s="19" t="str">
        <f>W28</f>
        <v/>
      </c>
      <c r="BG26" s="19" t="str">
        <f>AA28</f>
        <v/>
      </c>
      <c r="BH26" s="19" t="str">
        <f>AE28</f>
        <v/>
      </c>
      <c r="BI26" s="19" t="str">
        <f>AI28</f>
        <v/>
      </c>
      <c r="BJ26" s="19" t="str">
        <f>AM28</f>
        <v/>
      </c>
      <c r="BK26" s="20" t="str">
        <f>AQ28</f>
        <v/>
      </c>
      <c r="CA26" s="93" t="str">
        <f t="array" ref="CA26">IFERROR(INDEX(Data!$B$3:$B$502, SMALL(IF(("Yes"=Data!$AV$3:$AV$502), MATCH(ROW(Data!$B$3:$B$502), ROW(Data!$B$3:$B$502))), ROW(A25))), "")</f>
        <v/>
      </c>
      <c r="CC26" s="398" t="str">
        <f>INDEX(Data!$AW$3:$AW$502, MATCH(CA26, Data!$B$3:$B$502, 0))</f>
        <v/>
      </c>
      <c r="CD26" s="393"/>
      <c r="CE26" s="393"/>
      <c r="CF26" s="393"/>
      <c r="CG26" s="393"/>
      <c r="CH26" s="393"/>
      <c r="CI26" s="393"/>
      <c r="CJ26" s="393"/>
      <c r="CK26" s="393"/>
      <c r="CL26" s="393"/>
      <c r="CM26" s="393" t="str">
        <f>INDEX(Data!$AW$3:$AW$502, MATCH(CA52, Data!$B$3:$B$502, 0))</f>
        <v/>
      </c>
      <c r="CN26" s="393"/>
      <c r="CO26" s="393"/>
      <c r="CP26" s="393"/>
      <c r="CQ26" s="393"/>
      <c r="CR26" s="393"/>
      <c r="CS26" s="393"/>
      <c r="CT26" s="393"/>
      <c r="CU26" s="393"/>
      <c r="CV26" s="393"/>
      <c r="CW26" s="393" t="str">
        <f>INDEX(Data!$AW$3:$AW$502, MATCH(CA78, Data!$B$3:$B$502, 0))</f>
        <v/>
      </c>
      <c r="CX26" s="393"/>
      <c r="CY26" s="393"/>
      <c r="CZ26" s="393"/>
      <c r="DA26" s="393"/>
      <c r="DB26" s="393"/>
      <c r="DC26" s="393"/>
      <c r="DD26" s="393"/>
      <c r="DE26" s="393"/>
      <c r="DF26" s="393"/>
      <c r="DG26" s="393" t="str">
        <f>INDEX(Data!$AW$3:$AW$502, MATCH(CA104, Data!$B$3:$B$502, 0))</f>
        <v/>
      </c>
      <c r="DH26" s="393"/>
      <c r="DI26" s="393"/>
      <c r="DJ26" s="393"/>
      <c r="DK26" s="393"/>
      <c r="DL26" s="393"/>
      <c r="DM26" s="393"/>
      <c r="DN26" s="393"/>
      <c r="DO26" s="393"/>
      <c r="DP26" s="393"/>
      <c r="DQ26" s="393" t="str">
        <f>INDEX(Data!$AW$3:$AW$502, MATCH(CA130, Data!$B$3:$B$502, 0))</f>
        <v/>
      </c>
      <c r="DR26" s="393"/>
      <c r="DS26" s="393"/>
      <c r="DT26" s="393"/>
      <c r="DU26" s="393"/>
      <c r="DV26" s="393"/>
      <c r="DW26" s="393"/>
      <c r="DX26" s="393"/>
      <c r="DY26" s="393"/>
      <c r="DZ26" s="394"/>
    </row>
    <row r="27" spans="1:130" ht="15" customHeight="1" x14ac:dyDescent="0.25">
      <c r="A27" s="8"/>
      <c r="B27" s="459" t="s">
        <v>2</v>
      </c>
      <c r="C27" s="460"/>
      <c r="D27" s="460" t="s">
        <v>3</v>
      </c>
      <c r="E27" s="460"/>
      <c r="F27" s="460" t="s">
        <v>5</v>
      </c>
      <c r="G27" s="460"/>
      <c r="H27" s="460"/>
      <c r="I27" s="460"/>
      <c r="J27" s="460"/>
      <c r="K27" s="460"/>
      <c r="L27" s="460"/>
      <c r="M27" s="460"/>
      <c r="N27" s="460"/>
      <c r="O27" s="460"/>
      <c r="P27" s="461" t="s">
        <v>9</v>
      </c>
      <c r="Q27" s="462"/>
      <c r="R27" s="15"/>
      <c r="S27" s="463" t="str">
        <f>IF('Intro &amp; Setup'!$G$22="", "", 'Intro &amp; Setup'!$G$22)</f>
        <v/>
      </c>
      <c r="T27" s="464"/>
      <c r="U27" s="464"/>
      <c r="V27" s="464"/>
      <c r="W27" s="464" t="str">
        <f>IF('Intro &amp; Setup'!$G$23="", "", 'Intro &amp; Setup'!$G$23)</f>
        <v/>
      </c>
      <c r="X27" s="464"/>
      <c r="Y27" s="464"/>
      <c r="Z27" s="464"/>
      <c r="AA27" s="464" t="str">
        <f>IF('Intro &amp; Setup'!$G$24="", "", 'Intro &amp; Setup'!$G$24)</f>
        <v/>
      </c>
      <c r="AB27" s="464"/>
      <c r="AC27" s="464"/>
      <c r="AD27" s="464"/>
      <c r="AE27" s="464" t="str">
        <f>IF('Intro &amp; Setup'!$G$25="", "", 'Intro &amp; Setup'!$G$25)</f>
        <v/>
      </c>
      <c r="AF27" s="464"/>
      <c r="AG27" s="464"/>
      <c r="AH27" s="464"/>
      <c r="AI27" s="464" t="str">
        <f>IF('Intro &amp; Setup'!$G$26="", "", 'Intro &amp; Setup'!$G$26)</f>
        <v/>
      </c>
      <c r="AJ27" s="464"/>
      <c r="AK27" s="464"/>
      <c r="AL27" s="464"/>
      <c r="AM27" s="464" t="str">
        <f>IF('Intro &amp; Setup'!$G$27="", "", 'Intro &amp; Setup'!$G$27)</f>
        <v/>
      </c>
      <c r="AN27" s="464"/>
      <c r="AO27" s="464"/>
      <c r="AP27" s="464"/>
      <c r="AQ27" s="464" t="str">
        <f>IF('Intro &amp; Setup'!$G$28="", "", 'Intro &amp; Setup'!$G$28)</f>
        <v/>
      </c>
      <c r="AR27" s="464"/>
      <c r="AS27" s="464"/>
      <c r="AT27" s="464"/>
      <c r="AU27" s="460" t="s">
        <v>8</v>
      </c>
      <c r="AV27" s="465"/>
      <c r="AW27" s="16"/>
      <c r="AX27" s="466" t="s">
        <v>9</v>
      </c>
      <c r="AY27" s="462"/>
      <c r="AZ27" s="8"/>
      <c r="BD27" s="17" t="str">
        <f t="shared" ref="BD27:BD35" si="0">F29</f>
        <v/>
      </c>
      <c r="BE27" s="22" t="str">
        <f t="shared" ref="BE27:BE35" si="1">S29</f>
        <v/>
      </c>
      <c r="BF27" s="23" t="str">
        <f t="shared" ref="BF27:BF35" si="2">W29</f>
        <v/>
      </c>
      <c r="BG27" s="23" t="str">
        <f t="shared" ref="BG27:BG35" si="3">AA29</f>
        <v/>
      </c>
      <c r="BH27" s="23" t="str">
        <f t="shared" ref="BH27:BH35" si="4">AE29</f>
        <v/>
      </c>
      <c r="BI27" s="23" t="str">
        <f t="shared" ref="BI27:BI35" si="5">AI29</f>
        <v/>
      </c>
      <c r="BJ27" s="23" t="str">
        <f t="shared" ref="BJ27:BJ35" si="6">AM29</f>
        <v/>
      </c>
      <c r="BK27" s="24" t="str">
        <f t="shared" ref="BK27:BK35" si="7">AQ29</f>
        <v/>
      </c>
      <c r="CA27" s="93" t="str">
        <f t="array" ref="CA27">IFERROR(INDEX(Data!$B$3:$B$502, SMALL(IF(("Yes"=Data!$AV$3:$AV$502), MATCH(ROW(Data!$B$3:$B$502), ROW(Data!$B$3:$B$502))), ROW(A26))), "")</f>
        <v/>
      </c>
      <c r="CC27" s="399" t="str">
        <f>INDEX(Data!$AW$3:$AW$502, MATCH(CA27, Data!$B$3:$B$502, 0))</f>
        <v/>
      </c>
      <c r="CD27" s="392"/>
      <c r="CE27" s="392"/>
      <c r="CF27" s="392"/>
      <c r="CG27" s="392"/>
      <c r="CH27" s="392"/>
      <c r="CI27" s="392"/>
      <c r="CJ27" s="392"/>
      <c r="CK27" s="392"/>
      <c r="CL27" s="392"/>
      <c r="CM27" s="392" t="str">
        <f>INDEX(Data!$AW$3:$AW$502, MATCH(CA53, Data!$B$3:$B$502, 0))</f>
        <v/>
      </c>
      <c r="CN27" s="392"/>
      <c r="CO27" s="392"/>
      <c r="CP27" s="392"/>
      <c r="CQ27" s="392"/>
      <c r="CR27" s="392"/>
      <c r="CS27" s="392"/>
      <c r="CT27" s="392"/>
      <c r="CU27" s="392"/>
      <c r="CV27" s="392"/>
      <c r="CW27" s="392" t="str">
        <f>INDEX(Data!$AW$3:$AW$502, MATCH(CA79, Data!$B$3:$B$502, 0))</f>
        <v/>
      </c>
      <c r="CX27" s="392"/>
      <c r="CY27" s="392"/>
      <c r="CZ27" s="392"/>
      <c r="DA27" s="392"/>
      <c r="DB27" s="392"/>
      <c r="DC27" s="392"/>
      <c r="DD27" s="392"/>
      <c r="DE27" s="392"/>
      <c r="DF27" s="392"/>
      <c r="DG27" s="392" t="str">
        <f>INDEX(Data!$AW$3:$AW$502, MATCH(CA105, Data!$B$3:$B$502, 0))</f>
        <v/>
      </c>
      <c r="DH27" s="392"/>
      <c r="DI27" s="392"/>
      <c r="DJ27" s="392"/>
      <c r="DK27" s="392"/>
      <c r="DL27" s="392"/>
      <c r="DM27" s="392"/>
      <c r="DN27" s="392"/>
      <c r="DO27" s="392"/>
      <c r="DP27" s="392"/>
      <c r="DQ27" s="392" t="str">
        <f>INDEX(Data!$AW$3:$AW$502, MATCH(CA131, Data!$B$3:$B$502, 0))</f>
        <v/>
      </c>
      <c r="DR27" s="392"/>
      <c r="DS27" s="392"/>
      <c r="DT27" s="392"/>
      <c r="DU27" s="392"/>
      <c r="DV27" s="392"/>
      <c r="DW27" s="392"/>
      <c r="DX27" s="392"/>
      <c r="DY27" s="392"/>
      <c r="DZ27" s="395"/>
    </row>
    <row r="28" spans="1:130" ht="15" customHeight="1" x14ac:dyDescent="0.25">
      <c r="A28" s="8"/>
      <c r="B28" s="228">
        <v>1</v>
      </c>
      <c r="C28" s="238"/>
      <c r="D28" s="234" t="str">
        <f>IF(F28="", "", IFERROR(INDEX(Data!$A$3:$A$502, MATCH(F28, Data!$B$3:$B$502, 0)), ""))</f>
        <v/>
      </c>
      <c r="E28" s="235"/>
      <c r="F28" s="415" t="str">
        <f>IFERROR(INDEX(Data!$B$3:$B$502, MATCH(B28, Data!$BG$3:$BG$502, 0)), "")</f>
        <v/>
      </c>
      <c r="G28" s="415"/>
      <c r="H28" s="415" t="e">
        <f>INDEX(Data!$AB$3:$AB$502, MATCH("C1", Data!$AD$3:$AD$502, 0))</f>
        <v>#N/A</v>
      </c>
      <c r="I28" s="415"/>
      <c r="J28" s="415" t="e">
        <f>INDEX(Data!$AB$3:$AB$502, MATCH("C1", Data!$AD$3:$AD$502, 0))</f>
        <v>#N/A</v>
      </c>
      <c r="K28" s="415"/>
      <c r="L28" s="415" t="e">
        <f>INDEX(Data!$AB$3:$AB$502, MATCH("C1", Data!$AD$3:$AD$502, 0))</f>
        <v>#N/A</v>
      </c>
      <c r="M28" s="415"/>
      <c r="N28" s="415" t="e">
        <f>INDEX(Data!$AB$3:$AB$502, MATCH("C1", Data!$AD$3:$AD$502, 0))</f>
        <v>#N/A</v>
      </c>
      <c r="O28" s="416"/>
      <c r="P28" s="230" t="str">
        <f>IFERROR(INDEX(Data!$AJ$3:$AJ$502, MATCH(D28, Data!$A$3:$A$502, 0)), "")</f>
        <v/>
      </c>
      <c r="Q28" s="235"/>
      <c r="R28" s="21"/>
      <c r="S28" s="358" t="str">
        <f>IFERROR(INDEX(Data!$C$3:$C$502, MATCH($D28, Data!$A$3:$A$502, 0)), "")</f>
        <v/>
      </c>
      <c r="T28" s="359"/>
      <c r="U28" s="359"/>
      <c r="V28" s="359"/>
      <c r="W28" s="359" t="str">
        <f>IFERROR(INDEX(Data!$D$3:$D$502, MATCH($D28, Data!$A$3:$A$502, 0)), "")</f>
        <v/>
      </c>
      <c r="X28" s="359"/>
      <c r="Y28" s="359"/>
      <c r="Z28" s="359"/>
      <c r="AA28" s="359" t="str">
        <f>IFERROR(INDEX(Data!$E$3:$E$502, MATCH($D28, Data!$A$3:$A$502, 0)), "")</f>
        <v/>
      </c>
      <c r="AB28" s="359"/>
      <c r="AC28" s="359"/>
      <c r="AD28" s="359"/>
      <c r="AE28" s="359" t="str">
        <f>IFERROR(INDEX(Data!$F$3:$F$502, MATCH($D28, Data!$A$3:$A$502, 0)), "")</f>
        <v/>
      </c>
      <c r="AF28" s="359"/>
      <c r="AG28" s="359"/>
      <c r="AH28" s="359"/>
      <c r="AI28" s="359" t="str">
        <f>IFERROR(INDEX(Data!$G$3:$G$502, MATCH($D28, Data!$A$3:$A$502, 0)), "")</f>
        <v/>
      </c>
      <c r="AJ28" s="359"/>
      <c r="AK28" s="359"/>
      <c r="AL28" s="359"/>
      <c r="AM28" s="359" t="str">
        <f>IFERROR(INDEX(Data!$H$3:$H$502, MATCH($D28, Data!$A$3:$A$502, 0)), "")</f>
        <v/>
      </c>
      <c r="AN28" s="359"/>
      <c r="AO28" s="359"/>
      <c r="AP28" s="359"/>
      <c r="AQ28" s="359" t="str">
        <f>IFERROR(INDEX(Data!$I$3:$I$502, MATCH($D28, Data!$A$3:$A$502, 0)), "")</f>
        <v/>
      </c>
      <c r="AR28" s="359"/>
      <c r="AS28" s="359"/>
      <c r="AT28" s="367"/>
      <c r="AU28" s="234" t="str">
        <f>IFERROR(INDEX(Data!$J$3:$J$502, MATCH($D28, Data!$A$3:$A$502, 0)), "")</f>
        <v/>
      </c>
      <c r="AV28" s="235"/>
      <c r="AW28" s="21"/>
      <c r="AX28" s="417" t="str">
        <f>IFERROR(IF(F28="", "", IF(AU28&gt;=P28, "R", "Q")), "")</f>
        <v/>
      </c>
      <c r="AY28" s="418"/>
      <c r="AZ28" s="8"/>
      <c r="BD28" s="17" t="str">
        <f t="shared" si="0"/>
        <v/>
      </c>
      <c r="BE28" s="22" t="str">
        <f t="shared" si="1"/>
        <v/>
      </c>
      <c r="BF28" s="23" t="str">
        <f t="shared" si="2"/>
        <v/>
      </c>
      <c r="BG28" s="23" t="str">
        <f t="shared" si="3"/>
        <v/>
      </c>
      <c r="BH28" s="23" t="str">
        <f t="shared" si="4"/>
        <v/>
      </c>
      <c r="BI28" s="23" t="str">
        <f t="shared" si="5"/>
        <v/>
      </c>
      <c r="BJ28" s="23" t="str">
        <f t="shared" si="6"/>
        <v/>
      </c>
      <c r="BK28" s="24" t="str">
        <f t="shared" si="7"/>
        <v/>
      </c>
      <c r="CA28" s="93" t="str">
        <f t="array" ref="CA28">IFERROR(INDEX(Data!$B$3:$B$502, SMALL(IF(("Yes"=Data!$AV$3:$AV$502), MATCH(ROW(Data!$B$3:$B$502), ROW(Data!$B$3:$B$502))), ROW(A27))), "")</f>
        <v/>
      </c>
    </row>
    <row r="29" spans="1:130" x14ac:dyDescent="0.25">
      <c r="A29" s="8"/>
      <c r="B29" s="242">
        <v>2</v>
      </c>
      <c r="C29" s="252"/>
      <c r="D29" s="248" t="str">
        <f>IF(F29="", "", IFERROR(INDEX(Data!$A$3:$A$502, MATCH(F29, Data!$B$3:$B$502, 0)), ""))</f>
        <v/>
      </c>
      <c r="E29" s="249"/>
      <c r="F29" s="413" t="str">
        <f>IFERROR(INDEX(Data!$B$3:$B$502, MATCH(B29, Data!$BG$3:$BG$502, 0)), "")</f>
        <v/>
      </c>
      <c r="G29" s="413"/>
      <c r="H29" s="413" t="e">
        <f>INDEX(Data!$AB$3:$AB$502, MATCH("C1", Data!$AD$3:$AD$502, 0))</f>
        <v>#N/A</v>
      </c>
      <c r="I29" s="413"/>
      <c r="J29" s="413" t="e">
        <f>INDEX(Data!$AB$3:$AB$502, MATCH("C1", Data!$AD$3:$AD$502, 0))</f>
        <v>#N/A</v>
      </c>
      <c r="K29" s="413"/>
      <c r="L29" s="413" t="e">
        <f>INDEX(Data!$AB$3:$AB$502, MATCH("C1", Data!$AD$3:$AD$502, 0))</f>
        <v>#N/A</v>
      </c>
      <c r="M29" s="413"/>
      <c r="N29" s="413" t="e">
        <f>INDEX(Data!$AB$3:$AB$502, MATCH("C1", Data!$AD$3:$AD$502, 0))</f>
        <v>#N/A</v>
      </c>
      <c r="O29" s="414"/>
      <c r="P29" s="244" t="str">
        <f>IFERROR(INDEX(Data!$AJ$3:$AJ$502, MATCH(D29, Data!$A$3:$A$502, 0)), "")</f>
        <v/>
      </c>
      <c r="Q29" s="249"/>
      <c r="R29" s="21"/>
      <c r="S29" s="365" t="str">
        <f>IFERROR(INDEX(Data!$C$3:$C$502, MATCH($D29, Data!$A$3:$A$502, 0)), "")</f>
        <v/>
      </c>
      <c r="T29" s="366"/>
      <c r="U29" s="366"/>
      <c r="V29" s="366"/>
      <c r="W29" s="366" t="str">
        <f>IFERROR(INDEX(Data!$D$3:$D$502, MATCH($D29, Data!$A$3:$A$502, 0)), "")</f>
        <v/>
      </c>
      <c r="X29" s="366"/>
      <c r="Y29" s="366"/>
      <c r="Z29" s="366"/>
      <c r="AA29" s="366" t="str">
        <f>IFERROR(INDEX(Data!$E$3:$E$502, MATCH($D29, Data!$A$3:$A$502, 0)), "")</f>
        <v/>
      </c>
      <c r="AB29" s="366"/>
      <c r="AC29" s="366"/>
      <c r="AD29" s="366"/>
      <c r="AE29" s="366" t="str">
        <f>IFERROR(INDEX(Data!$F$3:$F$502, MATCH($D29, Data!$A$3:$A$502, 0)), "")</f>
        <v/>
      </c>
      <c r="AF29" s="366"/>
      <c r="AG29" s="366"/>
      <c r="AH29" s="366"/>
      <c r="AI29" s="366" t="str">
        <f>IFERROR(INDEX(Data!$G$3:$G$502, MATCH($D29, Data!$A$3:$A$502, 0)), "")</f>
        <v/>
      </c>
      <c r="AJ29" s="366"/>
      <c r="AK29" s="366"/>
      <c r="AL29" s="366"/>
      <c r="AM29" s="366" t="str">
        <f>IFERROR(INDEX(Data!$H$3:$H$502, MATCH($D29, Data!$A$3:$A$502, 0)), "")</f>
        <v/>
      </c>
      <c r="AN29" s="366"/>
      <c r="AO29" s="366"/>
      <c r="AP29" s="366"/>
      <c r="AQ29" s="366" t="str">
        <f>IFERROR(INDEX(Data!$I$3:$I$502, MATCH($D29, Data!$A$3:$A$502, 0)), "")</f>
        <v/>
      </c>
      <c r="AR29" s="366"/>
      <c r="AS29" s="366"/>
      <c r="AT29" s="368"/>
      <c r="AU29" s="248" t="str">
        <f>IFERROR(INDEX(Data!$J$3:$J$502, MATCH($D29, Data!$A$3:$A$502, 0)), "")</f>
        <v/>
      </c>
      <c r="AV29" s="249"/>
      <c r="AW29" s="21"/>
      <c r="AX29" s="407" t="str">
        <f t="shared" ref="AX29:AX37" si="8">IFERROR(IF(F29="", "", IF(AU29&gt;=P29, "R", "Q")), "")</f>
        <v/>
      </c>
      <c r="AY29" s="408"/>
      <c r="AZ29" s="8"/>
      <c r="BD29" s="17" t="str">
        <f t="shared" si="0"/>
        <v/>
      </c>
      <c r="BE29" s="22" t="str">
        <f t="shared" si="1"/>
        <v/>
      </c>
      <c r="BF29" s="23" t="str">
        <f t="shared" si="2"/>
        <v/>
      </c>
      <c r="BG29" s="23" t="str">
        <f t="shared" si="3"/>
        <v/>
      </c>
      <c r="BH29" s="23" t="str">
        <f t="shared" si="4"/>
        <v/>
      </c>
      <c r="BI29" s="23" t="str">
        <f t="shared" si="5"/>
        <v/>
      </c>
      <c r="BJ29" s="23" t="str">
        <f t="shared" si="6"/>
        <v/>
      </c>
      <c r="BK29" s="24" t="str">
        <f t="shared" si="7"/>
        <v/>
      </c>
      <c r="CA29" s="93" t="str">
        <f t="array" ref="CA29">IFERROR(INDEX(Data!$B$3:$B$502, SMALL(IF(("Yes"=Data!$AV$3:$AV$502), MATCH(ROW(Data!$B$3:$B$502), ROW(Data!$B$3:$B$502))), ROW(A28))), "")</f>
        <v/>
      </c>
    </row>
    <row r="30" spans="1:130" x14ac:dyDescent="0.25">
      <c r="A30" s="8"/>
      <c r="B30" s="242">
        <v>3</v>
      </c>
      <c r="C30" s="252"/>
      <c r="D30" s="248" t="str">
        <f>IF(F30="", "", IFERROR(INDEX(Data!$A$3:$A$502, MATCH(F30, Data!$B$3:$B$502, 0)), ""))</f>
        <v/>
      </c>
      <c r="E30" s="249"/>
      <c r="F30" s="413" t="str">
        <f>IFERROR(INDEX(Data!$B$3:$B$502, MATCH(B30, Data!$BG$3:$BG$502, 0)), "")</f>
        <v/>
      </c>
      <c r="G30" s="413"/>
      <c r="H30" s="413" t="e">
        <f>INDEX(Data!$AB$3:$AB$502, MATCH("C1", Data!$AD$3:$AD$502, 0))</f>
        <v>#N/A</v>
      </c>
      <c r="I30" s="413"/>
      <c r="J30" s="413" t="e">
        <f>INDEX(Data!$AB$3:$AB$502, MATCH("C1", Data!$AD$3:$AD$502, 0))</f>
        <v>#N/A</v>
      </c>
      <c r="K30" s="413"/>
      <c r="L30" s="413" t="e">
        <f>INDEX(Data!$AB$3:$AB$502, MATCH("C1", Data!$AD$3:$AD$502, 0))</f>
        <v>#N/A</v>
      </c>
      <c r="M30" s="413"/>
      <c r="N30" s="413" t="e">
        <f>INDEX(Data!$AB$3:$AB$502, MATCH("C1", Data!$AD$3:$AD$502, 0))</f>
        <v>#N/A</v>
      </c>
      <c r="O30" s="414"/>
      <c r="P30" s="244" t="str">
        <f>IFERROR(INDEX(Data!$AJ$3:$AJ$502, MATCH(D30, Data!$A$3:$A$502, 0)), "")</f>
        <v/>
      </c>
      <c r="Q30" s="249"/>
      <c r="R30" s="21"/>
      <c r="S30" s="365" t="str">
        <f>IFERROR(INDEX(Data!$C$3:$C$502, MATCH($D30, Data!$A$3:$A$502, 0)), "")</f>
        <v/>
      </c>
      <c r="T30" s="366"/>
      <c r="U30" s="366"/>
      <c r="V30" s="366"/>
      <c r="W30" s="366" t="str">
        <f>IFERROR(INDEX(Data!$D$3:$D$502, MATCH($D30, Data!$A$3:$A$502, 0)), "")</f>
        <v/>
      </c>
      <c r="X30" s="366"/>
      <c r="Y30" s="366"/>
      <c r="Z30" s="366"/>
      <c r="AA30" s="366" t="str">
        <f>IFERROR(INDEX(Data!$E$3:$E$502, MATCH($D30, Data!$A$3:$A$502, 0)), "")</f>
        <v/>
      </c>
      <c r="AB30" s="366"/>
      <c r="AC30" s="366"/>
      <c r="AD30" s="366"/>
      <c r="AE30" s="366" t="str">
        <f>IFERROR(INDEX(Data!$F$3:$F$502, MATCH($D30, Data!$A$3:$A$502, 0)), "")</f>
        <v/>
      </c>
      <c r="AF30" s="366"/>
      <c r="AG30" s="366"/>
      <c r="AH30" s="366"/>
      <c r="AI30" s="366" t="str">
        <f>IFERROR(INDEX(Data!$G$3:$G$502, MATCH($D30, Data!$A$3:$A$502, 0)), "")</f>
        <v/>
      </c>
      <c r="AJ30" s="366"/>
      <c r="AK30" s="366"/>
      <c r="AL30" s="366"/>
      <c r="AM30" s="366" t="str">
        <f>IFERROR(INDEX(Data!$H$3:$H$502, MATCH($D30, Data!$A$3:$A$502, 0)), "")</f>
        <v/>
      </c>
      <c r="AN30" s="366"/>
      <c r="AO30" s="366"/>
      <c r="AP30" s="366"/>
      <c r="AQ30" s="366" t="str">
        <f>IFERROR(INDEX(Data!$I$3:$I$502, MATCH($D30, Data!$A$3:$A$502, 0)), "")</f>
        <v/>
      </c>
      <c r="AR30" s="366"/>
      <c r="AS30" s="366"/>
      <c r="AT30" s="368"/>
      <c r="AU30" s="248" t="str">
        <f>IFERROR(INDEX(Data!$J$3:$J$502, MATCH($D30, Data!$A$3:$A$502, 0)), "")</f>
        <v/>
      </c>
      <c r="AV30" s="249"/>
      <c r="AW30" s="21"/>
      <c r="AX30" s="407" t="str">
        <f t="shared" si="8"/>
        <v/>
      </c>
      <c r="AY30" s="408"/>
      <c r="AZ30" s="8"/>
      <c r="BD30" s="17" t="str">
        <f t="shared" si="0"/>
        <v/>
      </c>
      <c r="BE30" s="22" t="str">
        <f t="shared" si="1"/>
        <v/>
      </c>
      <c r="BF30" s="23" t="str">
        <f t="shared" si="2"/>
        <v/>
      </c>
      <c r="BG30" s="23" t="str">
        <f t="shared" si="3"/>
        <v/>
      </c>
      <c r="BH30" s="23" t="str">
        <f t="shared" si="4"/>
        <v/>
      </c>
      <c r="BI30" s="23" t="str">
        <f t="shared" si="5"/>
        <v/>
      </c>
      <c r="BJ30" s="23" t="str">
        <f t="shared" si="6"/>
        <v/>
      </c>
      <c r="BK30" s="24" t="str">
        <f t="shared" si="7"/>
        <v/>
      </c>
      <c r="CA30" s="93" t="str">
        <f t="array" ref="CA30">IFERROR(INDEX(Data!$B$3:$B$502, SMALL(IF(("Yes"=Data!$AV$3:$AV$502), MATCH(ROW(Data!$B$3:$B$502), ROW(Data!$B$3:$B$502))), ROW(A29))), "")</f>
        <v/>
      </c>
    </row>
    <row r="31" spans="1:130" x14ac:dyDescent="0.25">
      <c r="A31" s="8"/>
      <c r="B31" s="242">
        <v>4</v>
      </c>
      <c r="C31" s="252"/>
      <c r="D31" s="248" t="str">
        <f>IF(F31="", "", IFERROR(INDEX(Data!$A$3:$A$502, MATCH(F31, Data!$B$3:$B$502, 0)), ""))</f>
        <v/>
      </c>
      <c r="E31" s="249"/>
      <c r="F31" s="413" t="str">
        <f>IFERROR(INDEX(Data!$B$3:$B$502, MATCH(B31, Data!$BG$3:$BG$502, 0)), "")</f>
        <v/>
      </c>
      <c r="G31" s="413"/>
      <c r="H31" s="413" t="e">
        <f>INDEX(Data!$AB$3:$AB$502, MATCH("C1", Data!$AD$3:$AD$502, 0))</f>
        <v>#N/A</v>
      </c>
      <c r="I31" s="413"/>
      <c r="J31" s="413" t="e">
        <f>INDEX(Data!$AB$3:$AB$502, MATCH("C1", Data!$AD$3:$AD$502, 0))</f>
        <v>#N/A</v>
      </c>
      <c r="K31" s="413"/>
      <c r="L31" s="413" t="e">
        <f>INDEX(Data!$AB$3:$AB$502, MATCH("C1", Data!$AD$3:$AD$502, 0))</f>
        <v>#N/A</v>
      </c>
      <c r="M31" s="413"/>
      <c r="N31" s="413" t="e">
        <f>INDEX(Data!$AB$3:$AB$502, MATCH("C1", Data!$AD$3:$AD$502, 0))</f>
        <v>#N/A</v>
      </c>
      <c r="O31" s="414"/>
      <c r="P31" s="244" t="str">
        <f>IFERROR(INDEX(Data!$AJ$3:$AJ$502, MATCH(D31, Data!$A$3:$A$502, 0)), "")</f>
        <v/>
      </c>
      <c r="Q31" s="249"/>
      <c r="R31" s="21"/>
      <c r="S31" s="365" t="str">
        <f>IFERROR(INDEX(Data!$C$3:$C$502, MATCH($D31, Data!$A$3:$A$502, 0)), "")</f>
        <v/>
      </c>
      <c r="T31" s="366"/>
      <c r="U31" s="366"/>
      <c r="V31" s="366"/>
      <c r="W31" s="366" t="str">
        <f>IFERROR(INDEX(Data!$D$3:$D$502, MATCH($D31, Data!$A$3:$A$502, 0)), "")</f>
        <v/>
      </c>
      <c r="X31" s="366"/>
      <c r="Y31" s="366"/>
      <c r="Z31" s="366"/>
      <c r="AA31" s="366" t="str">
        <f>IFERROR(INDEX(Data!$E$3:$E$502, MATCH($D31, Data!$A$3:$A$502, 0)), "")</f>
        <v/>
      </c>
      <c r="AB31" s="366"/>
      <c r="AC31" s="366"/>
      <c r="AD31" s="366"/>
      <c r="AE31" s="366" t="str">
        <f>IFERROR(INDEX(Data!$F$3:$F$502, MATCH($D31, Data!$A$3:$A$502, 0)), "")</f>
        <v/>
      </c>
      <c r="AF31" s="366"/>
      <c r="AG31" s="366"/>
      <c r="AH31" s="366"/>
      <c r="AI31" s="366" t="str">
        <f>IFERROR(INDEX(Data!$G$3:$G$502, MATCH($D31, Data!$A$3:$A$502, 0)), "")</f>
        <v/>
      </c>
      <c r="AJ31" s="366"/>
      <c r="AK31" s="366"/>
      <c r="AL31" s="366"/>
      <c r="AM31" s="366" t="str">
        <f>IFERROR(INDEX(Data!$H$3:$H$502, MATCH($D31, Data!$A$3:$A$502, 0)), "")</f>
        <v/>
      </c>
      <c r="AN31" s="366"/>
      <c r="AO31" s="366"/>
      <c r="AP31" s="366"/>
      <c r="AQ31" s="366" t="str">
        <f>IFERROR(INDEX(Data!$I$3:$I$502, MATCH($D31, Data!$A$3:$A$502, 0)), "")</f>
        <v/>
      </c>
      <c r="AR31" s="366"/>
      <c r="AS31" s="366"/>
      <c r="AT31" s="368"/>
      <c r="AU31" s="248" t="str">
        <f>IFERROR(INDEX(Data!$J$3:$J$502, MATCH($D31, Data!$A$3:$A$502, 0)), "")</f>
        <v/>
      </c>
      <c r="AV31" s="249"/>
      <c r="AW31" s="21"/>
      <c r="AX31" s="407" t="str">
        <f t="shared" si="8"/>
        <v/>
      </c>
      <c r="AY31" s="408"/>
      <c r="AZ31" s="8"/>
      <c r="BD31" s="17" t="str">
        <f t="shared" si="0"/>
        <v/>
      </c>
      <c r="BE31" s="22" t="str">
        <f t="shared" si="1"/>
        <v/>
      </c>
      <c r="BF31" s="23" t="str">
        <f t="shared" si="2"/>
        <v/>
      </c>
      <c r="BG31" s="23" t="str">
        <f t="shared" si="3"/>
        <v/>
      </c>
      <c r="BH31" s="23" t="str">
        <f t="shared" si="4"/>
        <v/>
      </c>
      <c r="BI31" s="23" t="str">
        <f t="shared" si="5"/>
        <v/>
      </c>
      <c r="BJ31" s="23" t="str">
        <f t="shared" si="6"/>
        <v/>
      </c>
      <c r="BK31" s="24" t="str">
        <f t="shared" si="7"/>
        <v/>
      </c>
      <c r="CA31" s="93" t="str">
        <f t="array" ref="CA31">IFERROR(INDEX(Data!$B$3:$B$502, SMALL(IF(("Yes"=Data!$AV$3:$AV$502), MATCH(ROW(Data!$B$3:$B$502), ROW(Data!$B$3:$B$502))), ROW(A30))), "")</f>
        <v/>
      </c>
    </row>
    <row r="32" spans="1:130" x14ac:dyDescent="0.25">
      <c r="A32" s="8"/>
      <c r="B32" s="242">
        <v>5</v>
      </c>
      <c r="C32" s="252"/>
      <c r="D32" s="248" t="str">
        <f>IF(F32="", "", IFERROR(INDEX(Data!$A$3:$A$502, MATCH(F32, Data!$B$3:$B$502, 0)), ""))</f>
        <v/>
      </c>
      <c r="E32" s="249"/>
      <c r="F32" s="413" t="str">
        <f>IFERROR(INDEX(Data!$B$3:$B$502, MATCH(B32, Data!$BG$3:$BG$502, 0)), "")</f>
        <v/>
      </c>
      <c r="G32" s="413"/>
      <c r="H32" s="413" t="e">
        <f>INDEX(Data!$AB$3:$AB$502, MATCH("C1", Data!$AD$3:$AD$502, 0))</f>
        <v>#N/A</v>
      </c>
      <c r="I32" s="413"/>
      <c r="J32" s="413" t="e">
        <f>INDEX(Data!$AB$3:$AB$502, MATCH("C1", Data!$AD$3:$AD$502, 0))</f>
        <v>#N/A</v>
      </c>
      <c r="K32" s="413"/>
      <c r="L32" s="413" t="e">
        <f>INDEX(Data!$AB$3:$AB$502, MATCH("C1", Data!$AD$3:$AD$502, 0))</f>
        <v>#N/A</v>
      </c>
      <c r="M32" s="413"/>
      <c r="N32" s="413" t="e">
        <f>INDEX(Data!$AB$3:$AB$502, MATCH("C1", Data!$AD$3:$AD$502, 0))</f>
        <v>#N/A</v>
      </c>
      <c r="O32" s="414"/>
      <c r="P32" s="244" t="str">
        <f>IFERROR(INDEX(Data!$AJ$3:$AJ$502, MATCH(D32, Data!$A$3:$A$502, 0)), "")</f>
        <v/>
      </c>
      <c r="Q32" s="249"/>
      <c r="R32" s="21"/>
      <c r="S32" s="365" t="str">
        <f>IFERROR(INDEX(Data!$C$3:$C$502, MATCH($D32, Data!$A$3:$A$502, 0)), "")</f>
        <v/>
      </c>
      <c r="T32" s="366"/>
      <c r="U32" s="366"/>
      <c r="V32" s="366"/>
      <c r="W32" s="366" t="str">
        <f>IFERROR(INDEX(Data!$D$3:$D$502, MATCH($D32, Data!$A$3:$A$502, 0)), "")</f>
        <v/>
      </c>
      <c r="X32" s="366"/>
      <c r="Y32" s="366"/>
      <c r="Z32" s="366"/>
      <c r="AA32" s="366" t="str">
        <f>IFERROR(INDEX(Data!$E$3:$E$502, MATCH($D32, Data!$A$3:$A$502, 0)), "")</f>
        <v/>
      </c>
      <c r="AB32" s="366"/>
      <c r="AC32" s="366"/>
      <c r="AD32" s="366"/>
      <c r="AE32" s="366" t="str">
        <f>IFERROR(INDEX(Data!$F$3:$F$502, MATCH($D32, Data!$A$3:$A$502, 0)), "")</f>
        <v/>
      </c>
      <c r="AF32" s="366"/>
      <c r="AG32" s="366"/>
      <c r="AH32" s="366"/>
      <c r="AI32" s="366" t="str">
        <f>IFERROR(INDEX(Data!$G$3:$G$502, MATCH($D32, Data!$A$3:$A$502, 0)), "")</f>
        <v/>
      </c>
      <c r="AJ32" s="366"/>
      <c r="AK32" s="366"/>
      <c r="AL32" s="366"/>
      <c r="AM32" s="366" t="str">
        <f>IFERROR(INDEX(Data!$H$3:$H$502, MATCH($D32, Data!$A$3:$A$502, 0)), "")</f>
        <v/>
      </c>
      <c r="AN32" s="366"/>
      <c r="AO32" s="366"/>
      <c r="AP32" s="366"/>
      <c r="AQ32" s="366" t="str">
        <f>IFERROR(INDEX(Data!$I$3:$I$502, MATCH($D32, Data!$A$3:$A$502, 0)), "")</f>
        <v/>
      </c>
      <c r="AR32" s="366"/>
      <c r="AS32" s="366"/>
      <c r="AT32" s="368"/>
      <c r="AU32" s="248" t="str">
        <f>IFERROR(INDEX(Data!$J$3:$J$502, MATCH($D32, Data!$A$3:$A$502, 0)), "")</f>
        <v/>
      </c>
      <c r="AV32" s="249"/>
      <c r="AW32" s="21"/>
      <c r="AX32" s="407" t="str">
        <f t="shared" si="8"/>
        <v/>
      </c>
      <c r="AY32" s="408"/>
      <c r="AZ32" s="8"/>
      <c r="BD32" s="17" t="str">
        <f t="shared" si="0"/>
        <v/>
      </c>
      <c r="BE32" s="22" t="str">
        <f t="shared" si="1"/>
        <v/>
      </c>
      <c r="BF32" s="23" t="str">
        <f t="shared" si="2"/>
        <v/>
      </c>
      <c r="BG32" s="23" t="str">
        <f t="shared" si="3"/>
        <v/>
      </c>
      <c r="BH32" s="23" t="str">
        <f t="shared" si="4"/>
        <v/>
      </c>
      <c r="BI32" s="23" t="str">
        <f t="shared" si="5"/>
        <v/>
      </c>
      <c r="BJ32" s="23" t="str">
        <f t="shared" si="6"/>
        <v/>
      </c>
      <c r="BK32" s="24" t="str">
        <f t="shared" si="7"/>
        <v/>
      </c>
      <c r="CA32" s="93" t="str">
        <f t="array" ref="CA32">IFERROR(INDEX(Data!$B$3:$B$502, SMALL(IF(("Yes"=Data!$AV$3:$AV$502), MATCH(ROW(Data!$B$3:$B$502), ROW(Data!$B$3:$B$502))), ROW(A31))), "")</f>
        <v/>
      </c>
    </row>
    <row r="33" spans="1:79" x14ac:dyDescent="0.25">
      <c r="A33" s="8"/>
      <c r="B33" s="242">
        <v>6</v>
      </c>
      <c r="C33" s="252"/>
      <c r="D33" s="248" t="str">
        <f>IF(F33="", "", IFERROR(INDEX(Data!$A$3:$A$502, MATCH(F33, Data!$B$3:$B$502, 0)), ""))</f>
        <v/>
      </c>
      <c r="E33" s="249"/>
      <c r="F33" s="413" t="str">
        <f>IFERROR(INDEX(Data!$B$3:$B$502, MATCH(B33, Data!$BG$3:$BG$502, 0)), "")</f>
        <v/>
      </c>
      <c r="G33" s="413"/>
      <c r="H33" s="413" t="e">
        <f>INDEX(Data!$AB$3:$AB$502, MATCH("C1", Data!$AD$3:$AD$502, 0))</f>
        <v>#N/A</v>
      </c>
      <c r="I33" s="413"/>
      <c r="J33" s="413" t="e">
        <f>INDEX(Data!$AB$3:$AB$502, MATCH("C1", Data!$AD$3:$AD$502, 0))</f>
        <v>#N/A</v>
      </c>
      <c r="K33" s="413"/>
      <c r="L33" s="413" t="e">
        <f>INDEX(Data!$AB$3:$AB$502, MATCH("C1", Data!$AD$3:$AD$502, 0))</f>
        <v>#N/A</v>
      </c>
      <c r="M33" s="413"/>
      <c r="N33" s="413" t="e">
        <f>INDEX(Data!$AB$3:$AB$502, MATCH("C1", Data!$AD$3:$AD$502, 0))</f>
        <v>#N/A</v>
      </c>
      <c r="O33" s="414"/>
      <c r="P33" s="244" t="str">
        <f>IFERROR(INDEX(Data!$AJ$3:$AJ$502, MATCH(D33, Data!$A$3:$A$502, 0)), "")</f>
        <v/>
      </c>
      <c r="Q33" s="249"/>
      <c r="R33" s="21"/>
      <c r="S33" s="365" t="str">
        <f>IFERROR(INDEX(Data!$C$3:$C$502, MATCH($D33, Data!$A$3:$A$502, 0)), "")</f>
        <v/>
      </c>
      <c r="T33" s="366"/>
      <c r="U33" s="366"/>
      <c r="V33" s="366"/>
      <c r="W33" s="366" t="str">
        <f>IFERROR(INDEX(Data!$D$3:$D$502, MATCH($D33, Data!$A$3:$A$502, 0)), "")</f>
        <v/>
      </c>
      <c r="X33" s="366"/>
      <c r="Y33" s="366"/>
      <c r="Z33" s="366"/>
      <c r="AA33" s="366" t="str">
        <f>IFERROR(INDEX(Data!$E$3:$E$502, MATCH($D33, Data!$A$3:$A$502, 0)), "")</f>
        <v/>
      </c>
      <c r="AB33" s="366"/>
      <c r="AC33" s="366"/>
      <c r="AD33" s="366"/>
      <c r="AE33" s="366" t="str">
        <f>IFERROR(INDEX(Data!$F$3:$F$502, MATCH($D33, Data!$A$3:$A$502, 0)), "")</f>
        <v/>
      </c>
      <c r="AF33" s="366"/>
      <c r="AG33" s="366"/>
      <c r="AH33" s="366"/>
      <c r="AI33" s="366" t="str">
        <f>IFERROR(INDEX(Data!$G$3:$G$502, MATCH($D33, Data!$A$3:$A$502, 0)), "")</f>
        <v/>
      </c>
      <c r="AJ33" s="366"/>
      <c r="AK33" s="366"/>
      <c r="AL33" s="366"/>
      <c r="AM33" s="366" t="str">
        <f>IFERROR(INDEX(Data!$H$3:$H$502, MATCH($D33, Data!$A$3:$A$502, 0)), "")</f>
        <v/>
      </c>
      <c r="AN33" s="366"/>
      <c r="AO33" s="366"/>
      <c r="AP33" s="366"/>
      <c r="AQ33" s="366" t="str">
        <f>IFERROR(INDEX(Data!$I$3:$I$502, MATCH($D33, Data!$A$3:$A$502, 0)), "")</f>
        <v/>
      </c>
      <c r="AR33" s="366"/>
      <c r="AS33" s="366"/>
      <c r="AT33" s="368"/>
      <c r="AU33" s="248" t="str">
        <f>IFERROR(INDEX(Data!$J$3:$J$502, MATCH($D33, Data!$A$3:$A$502, 0)), "")</f>
        <v/>
      </c>
      <c r="AV33" s="249"/>
      <c r="AW33" s="21"/>
      <c r="AX33" s="407" t="str">
        <f t="shared" si="8"/>
        <v/>
      </c>
      <c r="AY33" s="408"/>
      <c r="AZ33" s="8"/>
      <c r="BD33" s="17" t="str">
        <f t="shared" si="0"/>
        <v/>
      </c>
      <c r="BE33" s="22" t="str">
        <f t="shared" si="1"/>
        <v/>
      </c>
      <c r="BF33" s="23" t="str">
        <f t="shared" si="2"/>
        <v/>
      </c>
      <c r="BG33" s="23" t="str">
        <f t="shared" si="3"/>
        <v/>
      </c>
      <c r="BH33" s="23" t="str">
        <f t="shared" si="4"/>
        <v/>
      </c>
      <c r="BI33" s="23" t="str">
        <f t="shared" si="5"/>
        <v/>
      </c>
      <c r="BJ33" s="23" t="str">
        <f t="shared" si="6"/>
        <v/>
      </c>
      <c r="BK33" s="24" t="str">
        <f t="shared" si="7"/>
        <v/>
      </c>
      <c r="CA33" s="93" t="str">
        <f t="array" ref="CA33">IFERROR(INDEX(Data!$B$3:$B$502, SMALL(IF(("Yes"=Data!$AV$3:$AV$502), MATCH(ROW(Data!$B$3:$B$502), ROW(Data!$B$3:$B$502))), ROW(A32))), "")</f>
        <v/>
      </c>
    </row>
    <row r="34" spans="1:79" x14ac:dyDescent="0.25">
      <c r="A34" s="8"/>
      <c r="B34" s="242">
        <v>7</v>
      </c>
      <c r="C34" s="252"/>
      <c r="D34" s="248" t="str">
        <f>IF(F34="", "", IFERROR(INDEX(Data!$A$3:$A$502, MATCH(F34, Data!$B$3:$B$502, 0)), ""))</f>
        <v/>
      </c>
      <c r="E34" s="249"/>
      <c r="F34" s="413" t="str">
        <f>IFERROR(INDEX(Data!$B$3:$B$502, MATCH(B34, Data!$BG$3:$BG$502, 0)), "")</f>
        <v/>
      </c>
      <c r="G34" s="413"/>
      <c r="H34" s="413" t="e">
        <f>INDEX(Data!$AB$3:$AB$502, MATCH("C1", Data!$AD$3:$AD$502, 0))</f>
        <v>#N/A</v>
      </c>
      <c r="I34" s="413"/>
      <c r="J34" s="413" t="e">
        <f>INDEX(Data!$AB$3:$AB$502, MATCH("C1", Data!$AD$3:$AD$502, 0))</f>
        <v>#N/A</v>
      </c>
      <c r="K34" s="413"/>
      <c r="L34" s="413" t="e">
        <f>INDEX(Data!$AB$3:$AB$502, MATCH("C1", Data!$AD$3:$AD$502, 0))</f>
        <v>#N/A</v>
      </c>
      <c r="M34" s="413"/>
      <c r="N34" s="413" t="e">
        <f>INDEX(Data!$AB$3:$AB$502, MATCH("C1", Data!$AD$3:$AD$502, 0))</f>
        <v>#N/A</v>
      </c>
      <c r="O34" s="414"/>
      <c r="P34" s="244" t="str">
        <f>IFERROR(INDEX(Data!$AJ$3:$AJ$502, MATCH(D34, Data!$A$3:$A$502, 0)), "")</f>
        <v/>
      </c>
      <c r="Q34" s="249"/>
      <c r="R34" s="21"/>
      <c r="S34" s="365" t="str">
        <f>IFERROR(INDEX(Data!$C$3:$C$502, MATCH($D34, Data!$A$3:$A$502, 0)), "")</f>
        <v/>
      </c>
      <c r="T34" s="366"/>
      <c r="U34" s="366"/>
      <c r="V34" s="366"/>
      <c r="W34" s="366" t="str">
        <f>IFERROR(INDEX(Data!$D$3:$D$502, MATCH($D34, Data!$A$3:$A$502, 0)), "")</f>
        <v/>
      </c>
      <c r="X34" s="366"/>
      <c r="Y34" s="366"/>
      <c r="Z34" s="366"/>
      <c r="AA34" s="366" t="str">
        <f>IFERROR(INDEX(Data!$E$3:$E$502, MATCH($D34, Data!$A$3:$A$502, 0)), "")</f>
        <v/>
      </c>
      <c r="AB34" s="366"/>
      <c r="AC34" s="366"/>
      <c r="AD34" s="366"/>
      <c r="AE34" s="366" t="str">
        <f>IFERROR(INDEX(Data!$F$3:$F$502, MATCH($D34, Data!$A$3:$A$502, 0)), "")</f>
        <v/>
      </c>
      <c r="AF34" s="366"/>
      <c r="AG34" s="366"/>
      <c r="AH34" s="366"/>
      <c r="AI34" s="366" t="str">
        <f>IFERROR(INDEX(Data!$G$3:$G$502, MATCH($D34, Data!$A$3:$A$502, 0)), "")</f>
        <v/>
      </c>
      <c r="AJ34" s="366"/>
      <c r="AK34" s="366"/>
      <c r="AL34" s="366"/>
      <c r="AM34" s="366" t="str">
        <f>IFERROR(INDEX(Data!$H$3:$H$502, MATCH($D34, Data!$A$3:$A$502, 0)), "")</f>
        <v/>
      </c>
      <c r="AN34" s="366"/>
      <c r="AO34" s="366"/>
      <c r="AP34" s="366"/>
      <c r="AQ34" s="366" t="str">
        <f>IFERROR(INDEX(Data!$I$3:$I$502, MATCH($D34, Data!$A$3:$A$502, 0)), "")</f>
        <v/>
      </c>
      <c r="AR34" s="366"/>
      <c r="AS34" s="366"/>
      <c r="AT34" s="368"/>
      <c r="AU34" s="248" t="str">
        <f>IFERROR(INDEX(Data!$J$3:$J$502, MATCH($D34, Data!$A$3:$A$502, 0)), "")</f>
        <v/>
      </c>
      <c r="AV34" s="249"/>
      <c r="AW34" s="21"/>
      <c r="AX34" s="407" t="str">
        <f t="shared" si="8"/>
        <v/>
      </c>
      <c r="AY34" s="408"/>
      <c r="AZ34" s="8"/>
      <c r="BD34" s="17" t="str">
        <f t="shared" si="0"/>
        <v/>
      </c>
      <c r="BE34" s="22" t="str">
        <f t="shared" si="1"/>
        <v/>
      </c>
      <c r="BF34" s="23" t="str">
        <f t="shared" si="2"/>
        <v/>
      </c>
      <c r="BG34" s="23" t="str">
        <f t="shared" si="3"/>
        <v/>
      </c>
      <c r="BH34" s="23" t="str">
        <f t="shared" si="4"/>
        <v/>
      </c>
      <c r="BI34" s="23" t="str">
        <f t="shared" si="5"/>
        <v/>
      </c>
      <c r="BJ34" s="23" t="str">
        <f t="shared" si="6"/>
        <v/>
      </c>
      <c r="BK34" s="24" t="str">
        <f t="shared" si="7"/>
        <v/>
      </c>
      <c r="CA34" s="93" t="str">
        <f t="array" ref="CA34">IFERROR(INDEX(Data!$B$3:$B$502, SMALL(IF(("Yes"=Data!$AV$3:$AV$502), MATCH(ROW(Data!$B$3:$B$502), ROW(Data!$B$3:$B$502))), ROW(A33))), "")</f>
        <v/>
      </c>
    </row>
    <row r="35" spans="1:79" x14ac:dyDescent="0.25">
      <c r="A35" s="8"/>
      <c r="B35" s="242">
        <v>8</v>
      </c>
      <c r="C35" s="252"/>
      <c r="D35" s="248" t="str">
        <f>IF(F35="", "", IFERROR(INDEX(Data!$A$3:$A$502, MATCH(F35, Data!$B$3:$B$502, 0)), ""))</f>
        <v/>
      </c>
      <c r="E35" s="249"/>
      <c r="F35" s="413" t="str">
        <f>IFERROR(INDEX(Data!$B$3:$B$502, MATCH(B35, Data!$BG$3:$BG$502, 0)), "")</f>
        <v/>
      </c>
      <c r="G35" s="413"/>
      <c r="H35" s="413" t="e">
        <f>INDEX(Data!$AB$3:$AB$502, MATCH("C1", Data!$AD$3:$AD$502, 0))</f>
        <v>#N/A</v>
      </c>
      <c r="I35" s="413"/>
      <c r="J35" s="413" t="e">
        <f>INDEX(Data!$AB$3:$AB$502, MATCH("C1", Data!$AD$3:$AD$502, 0))</f>
        <v>#N/A</v>
      </c>
      <c r="K35" s="413"/>
      <c r="L35" s="413" t="e">
        <f>INDEX(Data!$AB$3:$AB$502, MATCH("C1", Data!$AD$3:$AD$502, 0))</f>
        <v>#N/A</v>
      </c>
      <c r="M35" s="413"/>
      <c r="N35" s="413" t="e">
        <f>INDEX(Data!$AB$3:$AB$502, MATCH("C1", Data!$AD$3:$AD$502, 0))</f>
        <v>#N/A</v>
      </c>
      <c r="O35" s="414"/>
      <c r="P35" s="244" t="str">
        <f>IFERROR(INDEX(Data!$AJ$3:$AJ$502, MATCH(D35, Data!$A$3:$A$502, 0)), "")</f>
        <v/>
      </c>
      <c r="Q35" s="249"/>
      <c r="R35" s="21"/>
      <c r="S35" s="365" t="str">
        <f>IFERROR(INDEX(Data!$C$3:$C$502, MATCH($D35, Data!$A$3:$A$502, 0)), "")</f>
        <v/>
      </c>
      <c r="T35" s="366"/>
      <c r="U35" s="366"/>
      <c r="V35" s="366"/>
      <c r="W35" s="366" t="str">
        <f>IFERROR(INDEX(Data!$D$3:$D$502, MATCH($D35, Data!$A$3:$A$502, 0)), "")</f>
        <v/>
      </c>
      <c r="X35" s="366"/>
      <c r="Y35" s="366"/>
      <c r="Z35" s="366"/>
      <c r="AA35" s="366" t="str">
        <f>IFERROR(INDEX(Data!$E$3:$E$502, MATCH($D35, Data!$A$3:$A$502, 0)), "")</f>
        <v/>
      </c>
      <c r="AB35" s="366"/>
      <c r="AC35" s="366"/>
      <c r="AD35" s="366"/>
      <c r="AE35" s="366" t="str">
        <f>IFERROR(INDEX(Data!$F$3:$F$502, MATCH($D35, Data!$A$3:$A$502, 0)), "")</f>
        <v/>
      </c>
      <c r="AF35" s="366"/>
      <c r="AG35" s="366"/>
      <c r="AH35" s="366"/>
      <c r="AI35" s="366" t="str">
        <f>IFERROR(INDEX(Data!$G$3:$G$502, MATCH($D35, Data!$A$3:$A$502, 0)), "")</f>
        <v/>
      </c>
      <c r="AJ35" s="366"/>
      <c r="AK35" s="366"/>
      <c r="AL35" s="366"/>
      <c r="AM35" s="366" t="str">
        <f>IFERROR(INDEX(Data!$H$3:$H$502, MATCH($D35, Data!$A$3:$A$502, 0)), "")</f>
        <v/>
      </c>
      <c r="AN35" s="366"/>
      <c r="AO35" s="366"/>
      <c r="AP35" s="366"/>
      <c r="AQ35" s="366" t="str">
        <f>IFERROR(INDEX(Data!$I$3:$I$502, MATCH($D35, Data!$A$3:$A$502, 0)), "")</f>
        <v/>
      </c>
      <c r="AR35" s="366"/>
      <c r="AS35" s="366"/>
      <c r="AT35" s="368"/>
      <c r="AU35" s="248" t="str">
        <f>IFERROR(INDEX(Data!$J$3:$J$502, MATCH($D35, Data!$A$3:$A$502, 0)), "")</f>
        <v/>
      </c>
      <c r="AV35" s="249"/>
      <c r="AW35" s="21"/>
      <c r="AX35" s="407" t="str">
        <f t="shared" si="8"/>
        <v/>
      </c>
      <c r="AY35" s="408"/>
      <c r="AZ35" s="8"/>
      <c r="BD35" s="17" t="str">
        <f t="shared" si="0"/>
        <v/>
      </c>
      <c r="BE35" s="25" t="str">
        <f t="shared" si="1"/>
        <v/>
      </c>
      <c r="BF35" s="26" t="str">
        <f t="shared" si="2"/>
        <v/>
      </c>
      <c r="BG35" s="26" t="str">
        <f t="shared" si="3"/>
        <v/>
      </c>
      <c r="BH35" s="26" t="str">
        <f t="shared" si="4"/>
        <v/>
      </c>
      <c r="BI35" s="26" t="str">
        <f t="shared" si="5"/>
        <v/>
      </c>
      <c r="BJ35" s="26" t="str">
        <f t="shared" si="6"/>
        <v/>
      </c>
      <c r="BK35" s="27" t="str">
        <f t="shared" si="7"/>
        <v/>
      </c>
      <c r="CA35" s="93" t="str">
        <f t="array" ref="CA35">IFERROR(INDEX(Data!$B$3:$B$502, SMALL(IF(("Yes"=Data!$AV$3:$AV$502), MATCH(ROW(Data!$B$3:$B$502), ROW(Data!$B$3:$B$502))), ROW(A34))), "")</f>
        <v/>
      </c>
    </row>
    <row r="36" spans="1:79" x14ac:dyDescent="0.25">
      <c r="A36" s="8"/>
      <c r="B36" s="242">
        <v>9</v>
      </c>
      <c r="C36" s="252"/>
      <c r="D36" s="248" t="str">
        <f>IF(F36="", "", IFERROR(INDEX(Data!$A$3:$A$502, MATCH(F36, Data!$B$3:$B$502, 0)), ""))</f>
        <v/>
      </c>
      <c r="E36" s="249"/>
      <c r="F36" s="413" t="str">
        <f>IFERROR(INDEX(Data!$B$3:$B$502, MATCH(B36, Data!$BG$3:$BG$502, 0)), "")</f>
        <v/>
      </c>
      <c r="G36" s="413"/>
      <c r="H36" s="413" t="e">
        <f>INDEX(Data!$AB$3:$AB$502, MATCH("C1", Data!$AD$3:$AD$502, 0))</f>
        <v>#N/A</v>
      </c>
      <c r="I36" s="413"/>
      <c r="J36" s="413" t="e">
        <f>INDEX(Data!$AB$3:$AB$502, MATCH("C1", Data!$AD$3:$AD$502, 0))</f>
        <v>#N/A</v>
      </c>
      <c r="K36" s="413"/>
      <c r="L36" s="413" t="e">
        <f>INDEX(Data!$AB$3:$AB$502, MATCH("C1", Data!$AD$3:$AD$502, 0))</f>
        <v>#N/A</v>
      </c>
      <c r="M36" s="413"/>
      <c r="N36" s="413" t="e">
        <f>INDEX(Data!$AB$3:$AB$502, MATCH("C1", Data!$AD$3:$AD$502, 0))</f>
        <v>#N/A</v>
      </c>
      <c r="O36" s="414"/>
      <c r="P36" s="244" t="str">
        <f>IFERROR(INDEX(Data!$AJ$3:$AJ$502, MATCH(D36, Data!$A$3:$A$502, 0)), "")</f>
        <v/>
      </c>
      <c r="Q36" s="249"/>
      <c r="R36" s="21"/>
      <c r="S36" s="365" t="str">
        <f>IFERROR(INDEX(Data!$C$3:$C$502, MATCH($D36, Data!$A$3:$A$502, 0)), "")</f>
        <v/>
      </c>
      <c r="T36" s="366"/>
      <c r="U36" s="366"/>
      <c r="V36" s="366"/>
      <c r="W36" s="366" t="str">
        <f>IFERROR(INDEX(Data!$D$3:$D$502, MATCH($D36, Data!$A$3:$A$502, 0)), "")</f>
        <v/>
      </c>
      <c r="X36" s="366"/>
      <c r="Y36" s="366"/>
      <c r="Z36" s="366"/>
      <c r="AA36" s="366" t="str">
        <f>IFERROR(INDEX(Data!$E$3:$E$502, MATCH($D36, Data!$A$3:$A$502, 0)), "")</f>
        <v/>
      </c>
      <c r="AB36" s="366"/>
      <c r="AC36" s="366"/>
      <c r="AD36" s="366"/>
      <c r="AE36" s="366" t="str">
        <f>IFERROR(INDEX(Data!$F$3:$F$502, MATCH($D36, Data!$A$3:$A$502, 0)), "")</f>
        <v/>
      </c>
      <c r="AF36" s="366"/>
      <c r="AG36" s="366"/>
      <c r="AH36" s="366"/>
      <c r="AI36" s="366" t="str">
        <f>IFERROR(INDEX(Data!$G$3:$G$502, MATCH($D36, Data!$A$3:$A$502, 0)), "")</f>
        <v/>
      </c>
      <c r="AJ36" s="366"/>
      <c r="AK36" s="366"/>
      <c r="AL36" s="366"/>
      <c r="AM36" s="366" t="str">
        <f>IFERROR(INDEX(Data!$H$3:$H$502, MATCH($D36, Data!$A$3:$A$502, 0)), "")</f>
        <v/>
      </c>
      <c r="AN36" s="366"/>
      <c r="AO36" s="366"/>
      <c r="AP36" s="366"/>
      <c r="AQ36" s="366" t="str">
        <f>IFERROR(INDEX(Data!$I$3:$I$502, MATCH($D36, Data!$A$3:$A$502, 0)), "")</f>
        <v/>
      </c>
      <c r="AR36" s="366"/>
      <c r="AS36" s="366"/>
      <c r="AT36" s="368"/>
      <c r="AU36" s="248" t="str">
        <f>IFERROR(INDEX(Data!$J$3:$J$502, MATCH($D36, Data!$A$3:$A$502, 0)), "")</f>
        <v/>
      </c>
      <c r="AV36" s="249"/>
      <c r="AW36" s="21"/>
      <c r="AX36" s="407" t="str">
        <f t="shared" si="8"/>
        <v/>
      </c>
      <c r="AY36" s="408"/>
      <c r="AZ36" s="8"/>
      <c r="CA36" s="93" t="str">
        <f t="array" ref="CA36">IFERROR(INDEX(Data!$B$3:$B$502, SMALL(IF(("Yes"=Data!$AV$3:$AV$502), MATCH(ROW(Data!$B$3:$B$502), ROW(Data!$B$3:$B$502))), ROW(A35))), "")</f>
        <v/>
      </c>
    </row>
    <row r="37" spans="1:79" x14ac:dyDescent="0.25">
      <c r="A37" s="8"/>
      <c r="B37" s="275">
        <v>10</v>
      </c>
      <c r="C37" s="272"/>
      <c r="D37" s="264" t="str">
        <f>IF(F37="", "", IFERROR(INDEX(Data!$A$3:$A$502, MATCH(F37, Data!$B$3:$B$502, 0)), ""))</f>
        <v/>
      </c>
      <c r="E37" s="265"/>
      <c r="F37" s="409" t="str">
        <f>IFERROR(INDEX(Data!$B$3:$B$502, MATCH(B37, Data!$BG$3:$BG$502, 0)), "")</f>
        <v/>
      </c>
      <c r="G37" s="409"/>
      <c r="H37" s="409" t="e">
        <f>INDEX(Data!$AB$3:$AB$502, MATCH("C1", Data!$AD$3:$AD$502, 0))</f>
        <v>#N/A</v>
      </c>
      <c r="I37" s="409"/>
      <c r="J37" s="409" t="e">
        <f>INDEX(Data!$AB$3:$AB$502, MATCH("C1", Data!$AD$3:$AD$502, 0))</f>
        <v>#N/A</v>
      </c>
      <c r="K37" s="409"/>
      <c r="L37" s="409" t="e">
        <f>INDEX(Data!$AB$3:$AB$502, MATCH("C1", Data!$AD$3:$AD$502, 0))</f>
        <v>#N/A</v>
      </c>
      <c r="M37" s="409"/>
      <c r="N37" s="409" t="e">
        <f>INDEX(Data!$AB$3:$AB$502, MATCH("C1", Data!$AD$3:$AD$502, 0))</f>
        <v>#N/A</v>
      </c>
      <c r="O37" s="410"/>
      <c r="P37" s="277" t="str">
        <f>IFERROR(INDEX(Data!$AJ$3:$AJ$502, MATCH(D37, Data!$A$3:$A$502, 0)), "")</f>
        <v/>
      </c>
      <c r="Q37" s="265"/>
      <c r="R37" s="21"/>
      <c r="S37" s="391" t="str">
        <f>IFERROR(INDEX(Data!$C$3:$C$502, MATCH($D37, Data!$A$3:$A$502, 0)), "")</f>
        <v/>
      </c>
      <c r="T37" s="383"/>
      <c r="U37" s="383"/>
      <c r="V37" s="383"/>
      <c r="W37" s="383" t="str">
        <f>IFERROR(INDEX(Data!$D$3:$D$502, MATCH($D37, Data!$A$3:$A$502, 0)), "")</f>
        <v/>
      </c>
      <c r="X37" s="383"/>
      <c r="Y37" s="383"/>
      <c r="Z37" s="383"/>
      <c r="AA37" s="383" t="str">
        <f>IFERROR(INDEX(Data!$E$3:$E$502, MATCH($D37, Data!$A$3:$A$502, 0)), "")</f>
        <v/>
      </c>
      <c r="AB37" s="383"/>
      <c r="AC37" s="383"/>
      <c r="AD37" s="383"/>
      <c r="AE37" s="383" t="str">
        <f>IFERROR(INDEX(Data!$F$3:$F$502, MATCH($D37, Data!$A$3:$A$502, 0)), "")</f>
        <v/>
      </c>
      <c r="AF37" s="383"/>
      <c r="AG37" s="383"/>
      <c r="AH37" s="383"/>
      <c r="AI37" s="383" t="str">
        <f>IFERROR(INDEX(Data!$G$3:$G$502, MATCH($D37, Data!$A$3:$A$502, 0)), "")</f>
        <v/>
      </c>
      <c r="AJ37" s="383"/>
      <c r="AK37" s="383"/>
      <c r="AL37" s="383"/>
      <c r="AM37" s="383" t="str">
        <f>IFERROR(INDEX(Data!$H$3:$H$502, MATCH($D37, Data!$A$3:$A$502, 0)), "")</f>
        <v/>
      </c>
      <c r="AN37" s="383"/>
      <c r="AO37" s="383"/>
      <c r="AP37" s="383"/>
      <c r="AQ37" s="383" t="str">
        <f>IFERROR(INDEX(Data!$I$3:$I$502, MATCH($D37, Data!$A$3:$A$502, 0)), "")</f>
        <v/>
      </c>
      <c r="AR37" s="383"/>
      <c r="AS37" s="383"/>
      <c r="AT37" s="384"/>
      <c r="AU37" s="264" t="str">
        <f>IFERROR(INDEX(Data!$J$3:$J$502, MATCH($D37, Data!$A$3:$A$502, 0)), "")</f>
        <v/>
      </c>
      <c r="AV37" s="265"/>
      <c r="AW37" s="21"/>
      <c r="AX37" s="411" t="str">
        <f t="shared" si="8"/>
        <v/>
      </c>
      <c r="AY37" s="412"/>
      <c r="AZ37" s="8"/>
      <c r="CA37" s="93" t="str">
        <f t="array" ref="CA37">IFERROR(INDEX(Data!$B$3:$B$502, SMALL(IF(("Yes"=Data!$AV$3:$AV$502), MATCH(ROW(Data!$B$3:$B$502), ROW(Data!$B$3:$B$502))), ROW(A36))), "")</f>
        <v/>
      </c>
    </row>
    <row r="38" spans="1:79" x14ac:dyDescent="0.25">
      <c r="A38" s="8"/>
      <c r="B38" s="8"/>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8"/>
      <c r="AZ38" s="8"/>
      <c r="CA38" s="93" t="str">
        <f t="array" ref="CA38">IFERROR(INDEX(Data!$B$3:$B$502, SMALL(IF(("Yes"=Data!$AV$3:$AV$502), MATCH(ROW(Data!$B$3:$B$502), ROW(Data!$B$3:$B$502))), ROW(A37))), "")</f>
        <v/>
      </c>
    </row>
    <row r="39" spans="1:79" x14ac:dyDescent="0.25">
      <c r="A39" s="8"/>
      <c r="B39" s="8"/>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c r="AW39" s="8"/>
      <c r="AX39" s="8"/>
      <c r="AY39" s="8"/>
      <c r="AZ39" s="8"/>
      <c r="CA39" s="93" t="str">
        <f t="array" ref="CA39">IFERROR(INDEX(Data!$B$3:$B$502, SMALL(IF(("Yes"=Data!$AV$3:$AV$502), MATCH(ROW(Data!$B$3:$B$502), ROW(Data!$B$3:$B$502))), ROW(A38))), "")</f>
        <v/>
      </c>
    </row>
    <row r="40" spans="1:79" x14ac:dyDescent="0.25">
      <c r="A40" s="8"/>
      <c r="B40" s="8"/>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c r="CA40" s="93" t="str">
        <f t="array" ref="CA40">IFERROR(INDEX(Data!$B$3:$B$502, SMALL(IF(("Yes"=Data!$AV$3:$AV$502), MATCH(ROW(Data!$B$3:$B$502), ROW(Data!$B$3:$B$502))), ROW(A39))), "")</f>
        <v/>
      </c>
    </row>
    <row r="41" spans="1:79" x14ac:dyDescent="0.25">
      <c r="A41" s="8"/>
      <c r="B41" s="8"/>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CA41" s="93" t="str">
        <f t="array" ref="CA41">IFERROR(INDEX(Data!$B$3:$B$502, SMALL(IF(("Yes"=Data!$AV$3:$AV$502), MATCH(ROW(Data!$B$3:$B$502), ROW(Data!$B$3:$B$502))), ROW(A40))), "")</f>
        <v/>
      </c>
    </row>
    <row r="42" spans="1:79" x14ac:dyDescent="0.25">
      <c r="A42" s="8"/>
      <c r="B42" s="8"/>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CA42" s="93" t="str">
        <f t="array" ref="CA42">IFERROR(INDEX(Data!$B$3:$B$502, SMALL(IF(("Yes"=Data!$AV$3:$AV$502), MATCH(ROW(Data!$B$3:$B$502), ROW(Data!$B$3:$B$502))), ROW(A41))), "")</f>
        <v/>
      </c>
    </row>
    <row r="43" spans="1:79" x14ac:dyDescent="0.25">
      <c r="A43" s="8"/>
      <c r="B43" s="8"/>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CA43" s="93" t="str">
        <f t="array" ref="CA43">IFERROR(INDEX(Data!$B$3:$B$502, SMALL(IF(("Yes"=Data!$AV$3:$AV$502), MATCH(ROW(Data!$B$3:$B$502), ROW(Data!$B$3:$B$502))), ROW(A42))), "")</f>
        <v/>
      </c>
    </row>
    <row r="44" spans="1:79" x14ac:dyDescent="0.25">
      <c r="A44" s="8"/>
      <c r="B44" s="8"/>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CA44" s="93" t="str">
        <f t="array" ref="CA44">IFERROR(INDEX(Data!$B$3:$B$502, SMALL(IF(("Yes"=Data!$AV$3:$AV$502), MATCH(ROW(Data!$B$3:$B$502), ROW(Data!$B$3:$B$502))), ROW(A43))), "")</f>
        <v/>
      </c>
    </row>
    <row r="45" spans="1:79" x14ac:dyDescent="0.25">
      <c r="A45" s="8"/>
      <c r="B45" s="8"/>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CA45" s="93" t="str">
        <f t="array" ref="CA45">IFERROR(INDEX(Data!$B$3:$B$502, SMALL(IF(("Yes"=Data!$AV$3:$AV$502), MATCH(ROW(Data!$B$3:$B$502), ROW(Data!$B$3:$B$502))), ROW(A44))), "")</f>
        <v/>
      </c>
    </row>
    <row r="46" spans="1:79" x14ac:dyDescent="0.25">
      <c r="A46" s="8"/>
      <c r="B46" s="8"/>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CA46" s="93" t="str">
        <f t="array" ref="CA46">IFERROR(INDEX(Data!$B$3:$B$502, SMALL(IF(("Yes"=Data!$AV$3:$AV$502), MATCH(ROW(Data!$B$3:$B$502), ROW(Data!$B$3:$B$502))), ROW(A45))), "")</f>
        <v/>
      </c>
    </row>
    <row r="47" spans="1:79" x14ac:dyDescent="0.25">
      <c r="A47" s="8"/>
      <c r="B47" s="8"/>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CA47" s="93" t="str">
        <f t="array" ref="CA47">IFERROR(INDEX(Data!$B$3:$B$502, SMALL(IF(("Yes"=Data!$AV$3:$AV$502), MATCH(ROW(Data!$B$3:$B$502), ROW(Data!$B$3:$B$502))), ROW(A46))), "")</f>
        <v/>
      </c>
    </row>
    <row r="48" spans="1:79" x14ac:dyDescent="0.25">
      <c r="A48" s="8"/>
      <c r="B48" s="8"/>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CA48" s="93" t="str">
        <f t="array" ref="CA48">IFERROR(INDEX(Data!$B$3:$B$502, SMALL(IF(("Yes"=Data!$AV$3:$AV$502), MATCH(ROW(Data!$B$3:$B$502), ROW(Data!$B$3:$B$502))), ROW(A47))), "")</f>
        <v/>
      </c>
    </row>
    <row r="49" spans="1:79" x14ac:dyDescent="0.25">
      <c r="A49" s="8"/>
      <c r="B49" s="8"/>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CA49" s="93" t="str">
        <f t="array" ref="CA49">IFERROR(INDEX(Data!$B$3:$B$502, SMALL(IF(("Yes"=Data!$AV$3:$AV$502), MATCH(ROW(Data!$B$3:$B$502), ROW(Data!$B$3:$B$502))), ROW(A48))), "")</f>
        <v/>
      </c>
    </row>
    <row r="50" spans="1:79" x14ac:dyDescent="0.25">
      <c r="A50" s="8"/>
      <c r="B50" s="8"/>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CA50" s="93" t="str">
        <f t="array" ref="CA50">IFERROR(INDEX(Data!$B$3:$B$502, SMALL(IF(("Yes"=Data!$AV$3:$AV$502), MATCH(ROW(Data!$B$3:$B$502), ROW(Data!$B$3:$B$502))), ROW(A49))), "")</f>
        <v/>
      </c>
    </row>
    <row r="51" spans="1:79" x14ac:dyDescent="0.25">
      <c r="A51" s="8"/>
      <c r="B51" s="8"/>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CA51" s="93" t="str">
        <f t="array" ref="CA51">IFERROR(INDEX(Data!$B$3:$B$502, SMALL(IF(("Yes"=Data!$AV$3:$AV$502), MATCH(ROW(Data!$B$3:$B$502), ROW(Data!$B$3:$B$502))), ROW(A50))), "")</f>
        <v/>
      </c>
    </row>
    <row r="52" spans="1:79" x14ac:dyDescent="0.25">
      <c r="A52" s="8"/>
      <c r="B52" s="8"/>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CA52" s="93" t="str">
        <f t="array" ref="CA52">IFERROR(INDEX(Data!$B$3:$B$502, SMALL(IF(("Yes"=Data!$AV$3:$AV$502), MATCH(ROW(Data!$B$3:$B$502), ROW(Data!$B$3:$B$502))), ROW(A51))), "")</f>
        <v/>
      </c>
    </row>
    <row r="53" spans="1:79" x14ac:dyDescent="0.25">
      <c r="A53" s="8"/>
      <c r="B53" s="8"/>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CA53" s="93" t="str">
        <f t="array" ref="CA53">IFERROR(INDEX(Data!$B$3:$B$502, SMALL(IF(("Yes"=Data!$AV$3:$AV$502), MATCH(ROW(Data!$B$3:$B$502), ROW(Data!$B$3:$B$502))), ROW(A52))), "")</f>
        <v/>
      </c>
    </row>
    <row r="54" spans="1:79" x14ac:dyDescent="0.25">
      <c r="A54" s="8"/>
      <c r="B54" s="8"/>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CA54" s="93" t="str">
        <f t="array" ref="CA54">IFERROR(INDEX(Data!$B$3:$B$502, SMALL(IF(("Yes"=Data!$AV$3:$AV$502), MATCH(ROW(Data!$B$3:$B$502), ROW(Data!$B$3:$B$502))), ROW(A53))), "")</f>
        <v/>
      </c>
    </row>
    <row r="55" spans="1:79" x14ac:dyDescent="0.25">
      <c r="A55" s="8"/>
      <c r="B55" s="8"/>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CA55" s="93" t="str">
        <f t="array" ref="CA55">IFERROR(INDEX(Data!$B$3:$B$502, SMALL(IF(("Yes"=Data!$AV$3:$AV$502), MATCH(ROW(Data!$B$3:$B$502), ROW(Data!$B$3:$B$502))), ROW(A54))), "")</f>
        <v/>
      </c>
    </row>
    <row r="56" spans="1:79" x14ac:dyDescent="0.25">
      <c r="A56" s="8"/>
      <c r="B56" s="8"/>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CA56" s="93" t="str">
        <f t="array" ref="CA56">IFERROR(INDEX(Data!$B$3:$B$502, SMALL(IF(("Yes"=Data!$AV$3:$AV$502), MATCH(ROW(Data!$B$3:$B$502), ROW(Data!$B$3:$B$502))), ROW(A55))), "")</f>
        <v/>
      </c>
    </row>
    <row r="57" spans="1:79" x14ac:dyDescent="0.25">
      <c r="A57" s="8"/>
      <c r="B57" s="401" t="s">
        <v>90</v>
      </c>
      <c r="C57" s="402"/>
      <c r="D57" s="402"/>
      <c r="E57" s="402"/>
      <c r="F57" s="402"/>
      <c r="G57" s="402"/>
      <c r="H57" s="402"/>
      <c r="I57" s="402"/>
      <c r="J57" s="402"/>
      <c r="K57" s="403"/>
      <c r="L57" s="404" t="s">
        <v>89</v>
      </c>
      <c r="M57" s="405"/>
      <c r="N57" s="405"/>
      <c r="O57" s="405"/>
      <c r="P57" s="405"/>
      <c r="Q57" s="405"/>
      <c r="R57" s="405"/>
      <c r="S57" s="405"/>
      <c r="T57" s="405"/>
      <c r="U57" s="406"/>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CA57" s="93" t="str">
        <f t="array" ref="CA57">IFERROR(INDEX(Data!$B$3:$B$502, SMALL(IF(("Yes"=Data!$AV$3:$AV$502), MATCH(ROW(Data!$B$3:$B$502), ROW(Data!$B$3:$B$502))), ROW(A56))), "")</f>
        <v/>
      </c>
    </row>
    <row r="58" spans="1:79" x14ac:dyDescent="0.25">
      <c r="A58" s="8"/>
      <c r="B58" s="467" t="str">
        <f>"Full 'Lifer' List (Max of 130 Species) from "&amp;IF('Intro &amp; Setup'!G17="", "the ", "")&amp;""&amp;'Birding Tally List'!B2&amp;""</f>
        <v xml:space="preserve">Full 'Lifer' List (Max of 130 Species) from the </v>
      </c>
      <c r="C58" s="468"/>
      <c r="D58" s="468"/>
      <c r="E58" s="468"/>
      <c r="F58" s="468"/>
      <c r="G58" s="468"/>
      <c r="H58" s="468"/>
      <c r="I58" s="468"/>
      <c r="J58" s="468"/>
      <c r="K58" s="468"/>
      <c r="L58" s="468"/>
      <c r="M58" s="468"/>
      <c r="N58" s="468"/>
      <c r="O58" s="468"/>
      <c r="P58" s="468"/>
      <c r="Q58" s="468"/>
      <c r="R58" s="468"/>
      <c r="S58" s="468"/>
      <c r="T58" s="468"/>
      <c r="U58" s="468"/>
      <c r="V58" s="468"/>
      <c r="W58" s="468"/>
      <c r="X58" s="468"/>
      <c r="Y58" s="468"/>
      <c r="Z58" s="468"/>
      <c r="AA58" s="468"/>
      <c r="AB58" s="468"/>
      <c r="AC58" s="468"/>
      <c r="AD58" s="468"/>
      <c r="AE58" s="468"/>
      <c r="AF58" s="468"/>
      <c r="AG58" s="468"/>
      <c r="AH58" s="468"/>
      <c r="AI58" s="468"/>
      <c r="AJ58" s="468"/>
      <c r="AK58" s="468"/>
      <c r="AL58" s="468"/>
      <c r="AM58" s="468"/>
      <c r="AN58" s="468"/>
      <c r="AO58" s="468"/>
      <c r="AP58" s="468"/>
      <c r="AQ58" s="468"/>
      <c r="AR58" s="468"/>
      <c r="AS58" s="468"/>
      <c r="AT58" s="468"/>
      <c r="AU58" s="468"/>
      <c r="AV58" s="468"/>
      <c r="AW58" s="468"/>
      <c r="AX58" s="468"/>
      <c r="AY58" s="469"/>
      <c r="AZ58" s="8"/>
      <c r="CA58" s="93" t="str">
        <f t="array" ref="CA58">IFERROR(INDEX(Data!$B$3:$B$502, SMALL(IF(("Yes"=Data!$AV$3:$AV$502), MATCH(ROW(Data!$B$3:$B$502), ROW(Data!$B$3:$B$502))), ROW(A57))), "")</f>
        <v/>
      </c>
    </row>
    <row r="59" spans="1:79" x14ac:dyDescent="0.25">
      <c r="A59" s="8"/>
      <c r="B59" s="470"/>
      <c r="C59" s="471"/>
      <c r="D59" s="471"/>
      <c r="E59" s="471"/>
      <c r="F59" s="471"/>
      <c r="G59" s="471"/>
      <c r="H59" s="471"/>
      <c r="I59" s="471"/>
      <c r="J59" s="471"/>
      <c r="K59" s="471"/>
      <c r="L59" s="471"/>
      <c r="M59" s="471"/>
      <c r="N59" s="471"/>
      <c r="O59" s="471"/>
      <c r="P59" s="471"/>
      <c r="Q59" s="471"/>
      <c r="R59" s="471"/>
      <c r="S59" s="471"/>
      <c r="T59" s="471"/>
      <c r="U59" s="471"/>
      <c r="V59" s="471"/>
      <c r="W59" s="471"/>
      <c r="X59" s="471"/>
      <c r="Y59" s="471"/>
      <c r="Z59" s="471"/>
      <c r="AA59" s="471"/>
      <c r="AB59" s="471"/>
      <c r="AC59" s="471"/>
      <c r="AD59" s="471"/>
      <c r="AE59" s="471"/>
      <c r="AF59" s="471"/>
      <c r="AG59" s="471"/>
      <c r="AH59" s="471"/>
      <c r="AI59" s="471"/>
      <c r="AJ59" s="471"/>
      <c r="AK59" s="471"/>
      <c r="AL59" s="471"/>
      <c r="AM59" s="471"/>
      <c r="AN59" s="471"/>
      <c r="AO59" s="471"/>
      <c r="AP59" s="471"/>
      <c r="AQ59" s="471"/>
      <c r="AR59" s="471"/>
      <c r="AS59" s="471"/>
      <c r="AT59" s="471"/>
      <c r="AU59" s="471"/>
      <c r="AV59" s="471"/>
      <c r="AW59" s="471"/>
      <c r="AX59" s="471"/>
      <c r="AY59" s="472"/>
      <c r="AZ59" s="8"/>
      <c r="CA59" s="93" t="str">
        <f t="array" ref="CA59">IFERROR(INDEX(Data!$B$3:$B$502, SMALL(IF(("Yes"=Data!$AV$3:$AV$502), MATCH(ROW(Data!$B$3:$B$502), ROW(Data!$B$3:$B$502))), ROW(A58))), "")</f>
        <v/>
      </c>
    </row>
    <row r="60" spans="1:79" x14ac:dyDescent="0.25">
      <c r="A60" s="8"/>
      <c r="B60" s="8"/>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CA60" s="93" t="str">
        <f t="array" ref="CA60">IFERROR(INDEX(Data!$B$3:$B$502, SMALL(IF(("Yes"=Data!$AV$3:$AV$502), MATCH(ROW(Data!$B$3:$B$502), ROW(Data!$B$3:$B$502))), ROW(A59))), "")</f>
        <v/>
      </c>
    </row>
    <row r="61" spans="1:79" x14ac:dyDescent="0.25">
      <c r="A61" s="8"/>
      <c r="B61" s="236" t="str">
        <f>CA2</f>
        <v/>
      </c>
      <c r="C61" s="237"/>
      <c r="D61" s="237"/>
      <c r="E61" s="237"/>
      <c r="F61" s="237"/>
      <c r="G61" s="237"/>
      <c r="H61" s="237"/>
      <c r="I61" s="237"/>
      <c r="J61" s="237"/>
      <c r="K61" s="239"/>
      <c r="L61" s="236" t="str">
        <f>CA28</f>
        <v/>
      </c>
      <c r="M61" s="237"/>
      <c r="N61" s="237"/>
      <c r="O61" s="237"/>
      <c r="P61" s="237"/>
      <c r="Q61" s="237"/>
      <c r="R61" s="237"/>
      <c r="S61" s="237"/>
      <c r="T61" s="237"/>
      <c r="U61" s="239"/>
      <c r="V61" s="236" t="str">
        <f>CA54</f>
        <v/>
      </c>
      <c r="W61" s="237"/>
      <c r="X61" s="237"/>
      <c r="Y61" s="237"/>
      <c r="Z61" s="237"/>
      <c r="AA61" s="237"/>
      <c r="AB61" s="237"/>
      <c r="AC61" s="237"/>
      <c r="AD61" s="237"/>
      <c r="AE61" s="239"/>
      <c r="AF61" s="236" t="str">
        <f>CA80</f>
        <v/>
      </c>
      <c r="AG61" s="237"/>
      <c r="AH61" s="237"/>
      <c r="AI61" s="237"/>
      <c r="AJ61" s="237"/>
      <c r="AK61" s="237"/>
      <c r="AL61" s="237"/>
      <c r="AM61" s="237"/>
      <c r="AN61" s="237"/>
      <c r="AO61" s="239"/>
      <c r="AP61" s="237" t="str">
        <f>CA106</f>
        <v/>
      </c>
      <c r="AQ61" s="237"/>
      <c r="AR61" s="237"/>
      <c r="AS61" s="237"/>
      <c r="AT61" s="237"/>
      <c r="AU61" s="237"/>
      <c r="AV61" s="237"/>
      <c r="AW61" s="237"/>
      <c r="AX61" s="237"/>
      <c r="AY61" s="239"/>
      <c r="AZ61" s="8"/>
      <c r="CA61" s="93" t="str">
        <f t="array" ref="CA61">IFERROR(INDEX(Data!$B$3:$B$502, SMALL(IF(("Yes"=Data!$AV$3:$AV$502), MATCH(ROW(Data!$B$3:$B$502), ROW(Data!$B$3:$B$502))), ROW(A60))), "")</f>
        <v/>
      </c>
    </row>
    <row r="62" spans="1:79" x14ac:dyDescent="0.25">
      <c r="A62" s="8"/>
      <c r="B62" s="250" t="str">
        <f t="shared" ref="B62:B86" si="9">CA3</f>
        <v/>
      </c>
      <c r="C62" s="251"/>
      <c r="D62" s="251"/>
      <c r="E62" s="251"/>
      <c r="F62" s="251"/>
      <c r="G62" s="251"/>
      <c r="H62" s="251"/>
      <c r="I62" s="251"/>
      <c r="J62" s="251"/>
      <c r="K62" s="253"/>
      <c r="L62" s="250" t="str">
        <f t="shared" ref="L62:L86" si="10">CA29</f>
        <v/>
      </c>
      <c r="M62" s="251"/>
      <c r="N62" s="251"/>
      <c r="O62" s="251"/>
      <c r="P62" s="251"/>
      <c r="Q62" s="251"/>
      <c r="R62" s="251"/>
      <c r="S62" s="251"/>
      <c r="T62" s="251"/>
      <c r="U62" s="253"/>
      <c r="V62" s="250" t="str">
        <f t="shared" ref="V62:V86" si="11">CA55</f>
        <v/>
      </c>
      <c r="W62" s="251"/>
      <c r="X62" s="251"/>
      <c r="Y62" s="251"/>
      <c r="Z62" s="251"/>
      <c r="AA62" s="251"/>
      <c r="AB62" s="251"/>
      <c r="AC62" s="251"/>
      <c r="AD62" s="251"/>
      <c r="AE62" s="253"/>
      <c r="AF62" s="250" t="str">
        <f t="shared" ref="AF62:AF86" si="12">CA81</f>
        <v/>
      </c>
      <c r="AG62" s="251"/>
      <c r="AH62" s="251"/>
      <c r="AI62" s="251"/>
      <c r="AJ62" s="251"/>
      <c r="AK62" s="251"/>
      <c r="AL62" s="251"/>
      <c r="AM62" s="251"/>
      <c r="AN62" s="251"/>
      <c r="AO62" s="253"/>
      <c r="AP62" s="251" t="str">
        <f t="shared" ref="AP62:AP86" si="13">CA107</f>
        <v/>
      </c>
      <c r="AQ62" s="251"/>
      <c r="AR62" s="251"/>
      <c r="AS62" s="251"/>
      <c r="AT62" s="251"/>
      <c r="AU62" s="251"/>
      <c r="AV62" s="251"/>
      <c r="AW62" s="251"/>
      <c r="AX62" s="251"/>
      <c r="AY62" s="253"/>
      <c r="AZ62" s="8"/>
      <c r="CA62" s="93" t="str">
        <f t="array" ref="CA62">IFERROR(INDEX(Data!$B$3:$B$502, SMALL(IF(("Yes"=Data!$AV$3:$AV$502), MATCH(ROW(Data!$B$3:$B$502), ROW(Data!$B$3:$B$502))), ROW(A61))), "")</f>
        <v/>
      </c>
    </row>
    <row r="63" spans="1:79" x14ac:dyDescent="0.25">
      <c r="A63" s="8"/>
      <c r="B63" s="250" t="str">
        <f t="shared" si="9"/>
        <v/>
      </c>
      <c r="C63" s="251"/>
      <c r="D63" s="251"/>
      <c r="E63" s="251"/>
      <c r="F63" s="251"/>
      <c r="G63" s="251"/>
      <c r="H63" s="251"/>
      <c r="I63" s="251"/>
      <c r="J63" s="251"/>
      <c r="K63" s="253"/>
      <c r="L63" s="250" t="str">
        <f t="shared" si="10"/>
        <v/>
      </c>
      <c r="M63" s="251"/>
      <c r="N63" s="251"/>
      <c r="O63" s="251"/>
      <c r="P63" s="251"/>
      <c r="Q63" s="251"/>
      <c r="R63" s="251"/>
      <c r="S63" s="251"/>
      <c r="T63" s="251"/>
      <c r="U63" s="253"/>
      <c r="V63" s="250" t="str">
        <f t="shared" si="11"/>
        <v/>
      </c>
      <c r="W63" s="251"/>
      <c r="X63" s="251"/>
      <c r="Y63" s="251"/>
      <c r="Z63" s="251"/>
      <c r="AA63" s="251"/>
      <c r="AB63" s="251"/>
      <c r="AC63" s="251"/>
      <c r="AD63" s="251"/>
      <c r="AE63" s="253"/>
      <c r="AF63" s="250" t="str">
        <f t="shared" si="12"/>
        <v/>
      </c>
      <c r="AG63" s="251"/>
      <c r="AH63" s="251"/>
      <c r="AI63" s="251"/>
      <c r="AJ63" s="251"/>
      <c r="AK63" s="251"/>
      <c r="AL63" s="251"/>
      <c r="AM63" s="251"/>
      <c r="AN63" s="251"/>
      <c r="AO63" s="253"/>
      <c r="AP63" s="251" t="str">
        <f t="shared" si="13"/>
        <v/>
      </c>
      <c r="AQ63" s="251"/>
      <c r="AR63" s="251"/>
      <c r="AS63" s="251"/>
      <c r="AT63" s="251"/>
      <c r="AU63" s="251"/>
      <c r="AV63" s="251"/>
      <c r="AW63" s="251"/>
      <c r="AX63" s="251"/>
      <c r="AY63" s="253"/>
      <c r="AZ63" s="8"/>
      <c r="CA63" s="93" t="str">
        <f t="array" ref="CA63">IFERROR(INDEX(Data!$B$3:$B$502, SMALL(IF(("Yes"=Data!$AV$3:$AV$502), MATCH(ROW(Data!$B$3:$B$502), ROW(Data!$B$3:$B$502))), ROW(A62))), "")</f>
        <v/>
      </c>
    </row>
    <row r="64" spans="1:79" x14ac:dyDescent="0.25">
      <c r="A64" s="8"/>
      <c r="B64" s="250" t="str">
        <f t="shared" si="9"/>
        <v/>
      </c>
      <c r="C64" s="251"/>
      <c r="D64" s="251"/>
      <c r="E64" s="251"/>
      <c r="F64" s="251"/>
      <c r="G64" s="251"/>
      <c r="H64" s="251"/>
      <c r="I64" s="251"/>
      <c r="J64" s="251"/>
      <c r="K64" s="253"/>
      <c r="L64" s="250" t="str">
        <f t="shared" si="10"/>
        <v/>
      </c>
      <c r="M64" s="251"/>
      <c r="N64" s="251"/>
      <c r="O64" s="251"/>
      <c r="P64" s="251"/>
      <c r="Q64" s="251"/>
      <c r="R64" s="251"/>
      <c r="S64" s="251"/>
      <c r="T64" s="251"/>
      <c r="U64" s="253"/>
      <c r="V64" s="250" t="str">
        <f t="shared" si="11"/>
        <v/>
      </c>
      <c r="W64" s="251"/>
      <c r="X64" s="251"/>
      <c r="Y64" s="251"/>
      <c r="Z64" s="251"/>
      <c r="AA64" s="251"/>
      <c r="AB64" s="251"/>
      <c r="AC64" s="251"/>
      <c r="AD64" s="251"/>
      <c r="AE64" s="253"/>
      <c r="AF64" s="250" t="str">
        <f t="shared" si="12"/>
        <v/>
      </c>
      <c r="AG64" s="251"/>
      <c r="AH64" s="251"/>
      <c r="AI64" s="251"/>
      <c r="AJ64" s="251"/>
      <c r="AK64" s="251"/>
      <c r="AL64" s="251"/>
      <c r="AM64" s="251"/>
      <c r="AN64" s="251"/>
      <c r="AO64" s="253"/>
      <c r="AP64" s="251" t="str">
        <f t="shared" si="13"/>
        <v/>
      </c>
      <c r="AQ64" s="251"/>
      <c r="AR64" s="251"/>
      <c r="AS64" s="251"/>
      <c r="AT64" s="251"/>
      <c r="AU64" s="251"/>
      <c r="AV64" s="251"/>
      <c r="AW64" s="251"/>
      <c r="AX64" s="251"/>
      <c r="AY64" s="253"/>
      <c r="AZ64" s="8"/>
      <c r="CA64" s="93" t="str">
        <f t="array" ref="CA64">IFERROR(INDEX(Data!$B$3:$B$502, SMALL(IF(("Yes"=Data!$AV$3:$AV$502), MATCH(ROW(Data!$B$3:$B$502), ROW(Data!$B$3:$B$502))), ROW(A63))), "")</f>
        <v/>
      </c>
    </row>
    <row r="65" spans="1:79" x14ac:dyDescent="0.25">
      <c r="A65" s="8"/>
      <c r="B65" s="250" t="str">
        <f t="shared" si="9"/>
        <v/>
      </c>
      <c r="C65" s="251"/>
      <c r="D65" s="251"/>
      <c r="E65" s="251"/>
      <c r="F65" s="251"/>
      <c r="G65" s="251"/>
      <c r="H65" s="251"/>
      <c r="I65" s="251"/>
      <c r="J65" s="251"/>
      <c r="K65" s="253"/>
      <c r="L65" s="250" t="str">
        <f t="shared" si="10"/>
        <v/>
      </c>
      <c r="M65" s="251"/>
      <c r="N65" s="251"/>
      <c r="O65" s="251"/>
      <c r="P65" s="251"/>
      <c r="Q65" s="251"/>
      <c r="R65" s="251"/>
      <c r="S65" s="251"/>
      <c r="T65" s="251"/>
      <c r="U65" s="253"/>
      <c r="V65" s="250" t="str">
        <f t="shared" si="11"/>
        <v/>
      </c>
      <c r="W65" s="251"/>
      <c r="X65" s="251"/>
      <c r="Y65" s="251"/>
      <c r="Z65" s="251"/>
      <c r="AA65" s="251"/>
      <c r="AB65" s="251"/>
      <c r="AC65" s="251"/>
      <c r="AD65" s="251"/>
      <c r="AE65" s="253"/>
      <c r="AF65" s="250" t="str">
        <f t="shared" si="12"/>
        <v/>
      </c>
      <c r="AG65" s="251"/>
      <c r="AH65" s="251"/>
      <c r="AI65" s="251"/>
      <c r="AJ65" s="251"/>
      <c r="AK65" s="251"/>
      <c r="AL65" s="251"/>
      <c r="AM65" s="251"/>
      <c r="AN65" s="251"/>
      <c r="AO65" s="253"/>
      <c r="AP65" s="251" t="str">
        <f t="shared" si="13"/>
        <v/>
      </c>
      <c r="AQ65" s="251"/>
      <c r="AR65" s="251"/>
      <c r="AS65" s="251"/>
      <c r="AT65" s="251"/>
      <c r="AU65" s="251"/>
      <c r="AV65" s="251"/>
      <c r="AW65" s="251"/>
      <c r="AX65" s="251"/>
      <c r="AY65" s="253"/>
      <c r="AZ65" s="8"/>
      <c r="CA65" s="93" t="str">
        <f t="array" ref="CA65">IFERROR(INDEX(Data!$B$3:$B$502, SMALL(IF(("Yes"=Data!$AV$3:$AV$502), MATCH(ROW(Data!$B$3:$B$502), ROW(Data!$B$3:$B$502))), ROW(A64))), "")</f>
        <v/>
      </c>
    </row>
    <row r="66" spans="1:79" x14ac:dyDescent="0.25">
      <c r="A66" s="8"/>
      <c r="B66" s="250" t="str">
        <f t="shared" si="9"/>
        <v/>
      </c>
      <c r="C66" s="251"/>
      <c r="D66" s="251"/>
      <c r="E66" s="251"/>
      <c r="F66" s="251"/>
      <c r="G66" s="251"/>
      <c r="H66" s="251"/>
      <c r="I66" s="251"/>
      <c r="J66" s="251"/>
      <c r="K66" s="253"/>
      <c r="L66" s="250" t="str">
        <f t="shared" si="10"/>
        <v/>
      </c>
      <c r="M66" s="251"/>
      <c r="N66" s="251"/>
      <c r="O66" s="251"/>
      <c r="P66" s="251"/>
      <c r="Q66" s="251"/>
      <c r="R66" s="251"/>
      <c r="S66" s="251"/>
      <c r="T66" s="251"/>
      <c r="U66" s="253"/>
      <c r="V66" s="250" t="str">
        <f t="shared" si="11"/>
        <v/>
      </c>
      <c r="W66" s="251"/>
      <c r="X66" s="251"/>
      <c r="Y66" s="251"/>
      <c r="Z66" s="251"/>
      <c r="AA66" s="251"/>
      <c r="AB66" s="251"/>
      <c r="AC66" s="251"/>
      <c r="AD66" s="251"/>
      <c r="AE66" s="253"/>
      <c r="AF66" s="250" t="str">
        <f t="shared" si="12"/>
        <v/>
      </c>
      <c r="AG66" s="251"/>
      <c r="AH66" s="251"/>
      <c r="AI66" s="251"/>
      <c r="AJ66" s="251"/>
      <c r="AK66" s="251"/>
      <c r="AL66" s="251"/>
      <c r="AM66" s="251"/>
      <c r="AN66" s="251"/>
      <c r="AO66" s="253"/>
      <c r="AP66" s="251" t="str">
        <f t="shared" si="13"/>
        <v/>
      </c>
      <c r="AQ66" s="251"/>
      <c r="AR66" s="251"/>
      <c r="AS66" s="251"/>
      <c r="AT66" s="251"/>
      <c r="AU66" s="251"/>
      <c r="AV66" s="251"/>
      <c r="AW66" s="251"/>
      <c r="AX66" s="251"/>
      <c r="AY66" s="253"/>
      <c r="AZ66" s="8"/>
      <c r="CA66" s="93" t="str">
        <f t="array" ref="CA66">IFERROR(INDEX(Data!$B$3:$B$502, SMALL(IF(("Yes"=Data!$AV$3:$AV$502), MATCH(ROW(Data!$B$3:$B$502), ROW(Data!$B$3:$B$502))), ROW(A65))), "")</f>
        <v/>
      </c>
    </row>
    <row r="67" spans="1:79" x14ac:dyDescent="0.25">
      <c r="A67" s="8"/>
      <c r="B67" s="250" t="str">
        <f t="shared" si="9"/>
        <v/>
      </c>
      <c r="C67" s="251"/>
      <c r="D67" s="251"/>
      <c r="E67" s="251"/>
      <c r="F67" s="251"/>
      <c r="G67" s="251"/>
      <c r="H67" s="251"/>
      <c r="I67" s="251"/>
      <c r="J67" s="251"/>
      <c r="K67" s="253"/>
      <c r="L67" s="250" t="str">
        <f t="shared" si="10"/>
        <v/>
      </c>
      <c r="M67" s="251"/>
      <c r="N67" s="251"/>
      <c r="O67" s="251"/>
      <c r="P67" s="251"/>
      <c r="Q67" s="251"/>
      <c r="R67" s="251"/>
      <c r="S67" s="251"/>
      <c r="T67" s="251"/>
      <c r="U67" s="253"/>
      <c r="V67" s="250" t="str">
        <f t="shared" si="11"/>
        <v/>
      </c>
      <c r="W67" s="251"/>
      <c r="X67" s="251"/>
      <c r="Y67" s="251"/>
      <c r="Z67" s="251"/>
      <c r="AA67" s="251"/>
      <c r="AB67" s="251"/>
      <c r="AC67" s="251"/>
      <c r="AD67" s="251"/>
      <c r="AE67" s="253"/>
      <c r="AF67" s="250" t="str">
        <f t="shared" si="12"/>
        <v/>
      </c>
      <c r="AG67" s="251"/>
      <c r="AH67" s="251"/>
      <c r="AI67" s="251"/>
      <c r="AJ67" s="251"/>
      <c r="AK67" s="251"/>
      <c r="AL67" s="251"/>
      <c r="AM67" s="251"/>
      <c r="AN67" s="251"/>
      <c r="AO67" s="253"/>
      <c r="AP67" s="251" t="str">
        <f t="shared" si="13"/>
        <v/>
      </c>
      <c r="AQ67" s="251"/>
      <c r="AR67" s="251"/>
      <c r="AS67" s="251"/>
      <c r="AT67" s="251"/>
      <c r="AU67" s="251"/>
      <c r="AV67" s="251"/>
      <c r="AW67" s="251"/>
      <c r="AX67" s="251"/>
      <c r="AY67" s="253"/>
      <c r="AZ67" s="8"/>
      <c r="CA67" s="93" t="str">
        <f t="array" ref="CA67">IFERROR(INDEX(Data!$B$3:$B$502, SMALL(IF(("Yes"=Data!$AV$3:$AV$502), MATCH(ROW(Data!$B$3:$B$502), ROW(Data!$B$3:$B$502))), ROW(A66))), "")</f>
        <v/>
      </c>
    </row>
    <row r="68" spans="1:79" x14ac:dyDescent="0.25">
      <c r="A68" s="8"/>
      <c r="B68" s="250" t="str">
        <f t="shared" si="9"/>
        <v/>
      </c>
      <c r="C68" s="251"/>
      <c r="D68" s="251"/>
      <c r="E68" s="251"/>
      <c r="F68" s="251"/>
      <c r="G68" s="251"/>
      <c r="H68" s="251"/>
      <c r="I68" s="251"/>
      <c r="J68" s="251"/>
      <c r="K68" s="253"/>
      <c r="L68" s="250" t="str">
        <f t="shared" si="10"/>
        <v/>
      </c>
      <c r="M68" s="251"/>
      <c r="N68" s="251"/>
      <c r="O68" s="251"/>
      <c r="P68" s="251"/>
      <c r="Q68" s="251"/>
      <c r="R68" s="251"/>
      <c r="S68" s="251"/>
      <c r="T68" s="251"/>
      <c r="U68" s="253"/>
      <c r="V68" s="250" t="str">
        <f t="shared" si="11"/>
        <v/>
      </c>
      <c r="W68" s="251"/>
      <c r="X68" s="251"/>
      <c r="Y68" s="251"/>
      <c r="Z68" s="251"/>
      <c r="AA68" s="251"/>
      <c r="AB68" s="251"/>
      <c r="AC68" s="251"/>
      <c r="AD68" s="251"/>
      <c r="AE68" s="253"/>
      <c r="AF68" s="250" t="str">
        <f t="shared" si="12"/>
        <v/>
      </c>
      <c r="AG68" s="251"/>
      <c r="AH68" s="251"/>
      <c r="AI68" s="251"/>
      <c r="AJ68" s="251"/>
      <c r="AK68" s="251"/>
      <c r="AL68" s="251"/>
      <c r="AM68" s="251"/>
      <c r="AN68" s="251"/>
      <c r="AO68" s="253"/>
      <c r="AP68" s="251" t="str">
        <f t="shared" si="13"/>
        <v/>
      </c>
      <c r="AQ68" s="251"/>
      <c r="AR68" s="251"/>
      <c r="AS68" s="251"/>
      <c r="AT68" s="251"/>
      <c r="AU68" s="251"/>
      <c r="AV68" s="251"/>
      <c r="AW68" s="251"/>
      <c r="AX68" s="251"/>
      <c r="AY68" s="253"/>
      <c r="AZ68" s="8"/>
      <c r="CA68" s="93" t="str">
        <f t="array" ref="CA68">IFERROR(INDEX(Data!$B$3:$B$502, SMALL(IF(("Yes"=Data!$AV$3:$AV$502), MATCH(ROW(Data!$B$3:$B$502), ROW(Data!$B$3:$B$502))), ROW(A67))), "")</f>
        <v/>
      </c>
    </row>
    <row r="69" spans="1:79" x14ac:dyDescent="0.25">
      <c r="A69" s="8"/>
      <c r="B69" s="250" t="str">
        <f t="shared" si="9"/>
        <v/>
      </c>
      <c r="C69" s="251"/>
      <c r="D69" s="251"/>
      <c r="E69" s="251"/>
      <c r="F69" s="251"/>
      <c r="G69" s="251"/>
      <c r="H69" s="251"/>
      <c r="I69" s="251"/>
      <c r="J69" s="251"/>
      <c r="K69" s="253"/>
      <c r="L69" s="250" t="str">
        <f t="shared" si="10"/>
        <v/>
      </c>
      <c r="M69" s="251"/>
      <c r="N69" s="251"/>
      <c r="O69" s="251"/>
      <c r="P69" s="251"/>
      <c r="Q69" s="251"/>
      <c r="R69" s="251"/>
      <c r="S69" s="251"/>
      <c r="T69" s="251"/>
      <c r="U69" s="253"/>
      <c r="V69" s="250" t="str">
        <f t="shared" si="11"/>
        <v/>
      </c>
      <c r="W69" s="251"/>
      <c r="X69" s="251"/>
      <c r="Y69" s="251"/>
      <c r="Z69" s="251"/>
      <c r="AA69" s="251"/>
      <c r="AB69" s="251"/>
      <c r="AC69" s="251"/>
      <c r="AD69" s="251"/>
      <c r="AE69" s="253"/>
      <c r="AF69" s="250" t="str">
        <f t="shared" si="12"/>
        <v/>
      </c>
      <c r="AG69" s="251"/>
      <c r="AH69" s="251"/>
      <c r="AI69" s="251"/>
      <c r="AJ69" s="251"/>
      <c r="AK69" s="251"/>
      <c r="AL69" s="251"/>
      <c r="AM69" s="251"/>
      <c r="AN69" s="251"/>
      <c r="AO69" s="253"/>
      <c r="AP69" s="251" t="str">
        <f t="shared" si="13"/>
        <v/>
      </c>
      <c r="AQ69" s="251"/>
      <c r="AR69" s="251"/>
      <c r="AS69" s="251"/>
      <c r="AT69" s="251"/>
      <c r="AU69" s="251"/>
      <c r="AV69" s="251"/>
      <c r="AW69" s="251"/>
      <c r="AX69" s="251"/>
      <c r="AY69" s="253"/>
      <c r="AZ69" s="8"/>
      <c r="CA69" s="93" t="str">
        <f t="array" ref="CA69">IFERROR(INDEX(Data!$B$3:$B$502, SMALL(IF(("Yes"=Data!$AV$3:$AV$502), MATCH(ROW(Data!$B$3:$B$502), ROW(Data!$B$3:$B$502))), ROW(A68))), "")</f>
        <v/>
      </c>
    </row>
    <row r="70" spans="1:79" x14ac:dyDescent="0.25">
      <c r="A70" s="8"/>
      <c r="B70" s="250" t="str">
        <f t="shared" si="9"/>
        <v/>
      </c>
      <c r="C70" s="251"/>
      <c r="D70" s="251"/>
      <c r="E70" s="251"/>
      <c r="F70" s="251"/>
      <c r="G70" s="251"/>
      <c r="H70" s="251"/>
      <c r="I70" s="251"/>
      <c r="J70" s="251"/>
      <c r="K70" s="253"/>
      <c r="L70" s="250" t="str">
        <f t="shared" si="10"/>
        <v/>
      </c>
      <c r="M70" s="251"/>
      <c r="N70" s="251"/>
      <c r="O70" s="251"/>
      <c r="P70" s="251"/>
      <c r="Q70" s="251"/>
      <c r="R70" s="251"/>
      <c r="S70" s="251"/>
      <c r="T70" s="251"/>
      <c r="U70" s="253"/>
      <c r="V70" s="250" t="str">
        <f t="shared" si="11"/>
        <v/>
      </c>
      <c r="W70" s="251"/>
      <c r="X70" s="251"/>
      <c r="Y70" s="251"/>
      <c r="Z70" s="251"/>
      <c r="AA70" s="251"/>
      <c r="AB70" s="251"/>
      <c r="AC70" s="251"/>
      <c r="AD70" s="251"/>
      <c r="AE70" s="253"/>
      <c r="AF70" s="250" t="str">
        <f t="shared" si="12"/>
        <v/>
      </c>
      <c r="AG70" s="251"/>
      <c r="AH70" s="251"/>
      <c r="AI70" s="251"/>
      <c r="AJ70" s="251"/>
      <c r="AK70" s="251"/>
      <c r="AL70" s="251"/>
      <c r="AM70" s="251"/>
      <c r="AN70" s="251"/>
      <c r="AO70" s="253"/>
      <c r="AP70" s="251" t="str">
        <f t="shared" si="13"/>
        <v/>
      </c>
      <c r="AQ70" s="251"/>
      <c r="AR70" s="251"/>
      <c r="AS70" s="251"/>
      <c r="AT70" s="251"/>
      <c r="AU70" s="251"/>
      <c r="AV70" s="251"/>
      <c r="AW70" s="251"/>
      <c r="AX70" s="251"/>
      <c r="AY70" s="253"/>
      <c r="AZ70" s="8"/>
      <c r="CA70" s="93" t="str">
        <f t="array" ref="CA70">IFERROR(INDEX(Data!$B$3:$B$502, SMALL(IF(("Yes"=Data!$AV$3:$AV$502), MATCH(ROW(Data!$B$3:$B$502), ROW(Data!$B$3:$B$502))), ROW(A69))), "")</f>
        <v/>
      </c>
    </row>
    <row r="71" spans="1:79" x14ac:dyDescent="0.25">
      <c r="A71" s="8"/>
      <c r="B71" s="250" t="str">
        <f t="shared" si="9"/>
        <v/>
      </c>
      <c r="C71" s="251"/>
      <c r="D71" s="251"/>
      <c r="E71" s="251"/>
      <c r="F71" s="251"/>
      <c r="G71" s="251"/>
      <c r="H71" s="251"/>
      <c r="I71" s="251"/>
      <c r="J71" s="251"/>
      <c r="K71" s="253"/>
      <c r="L71" s="250" t="str">
        <f t="shared" si="10"/>
        <v/>
      </c>
      <c r="M71" s="251"/>
      <c r="N71" s="251"/>
      <c r="O71" s="251"/>
      <c r="P71" s="251"/>
      <c r="Q71" s="251"/>
      <c r="R71" s="251"/>
      <c r="S71" s="251"/>
      <c r="T71" s="251"/>
      <c r="U71" s="253"/>
      <c r="V71" s="250" t="str">
        <f t="shared" si="11"/>
        <v/>
      </c>
      <c r="W71" s="251"/>
      <c r="X71" s="251"/>
      <c r="Y71" s="251"/>
      <c r="Z71" s="251"/>
      <c r="AA71" s="251"/>
      <c r="AB71" s="251"/>
      <c r="AC71" s="251"/>
      <c r="AD71" s="251"/>
      <c r="AE71" s="253"/>
      <c r="AF71" s="250" t="str">
        <f t="shared" si="12"/>
        <v/>
      </c>
      <c r="AG71" s="251"/>
      <c r="AH71" s="251"/>
      <c r="AI71" s="251"/>
      <c r="AJ71" s="251"/>
      <c r="AK71" s="251"/>
      <c r="AL71" s="251"/>
      <c r="AM71" s="251"/>
      <c r="AN71" s="251"/>
      <c r="AO71" s="253"/>
      <c r="AP71" s="251" t="str">
        <f t="shared" si="13"/>
        <v/>
      </c>
      <c r="AQ71" s="251"/>
      <c r="AR71" s="251"/>
      <c r="AS71" s="251"/>
      <c r="AT71" s="251"/>
      <c r="AU71" s="251"/>
      <c r="AV71" s="251"/>
      <c r="AW71" s="251"/>
      <c r="AX71" s="251"/>
      <c r="AY71" s="253"/>
      <c r="AZ71" s="8"/>
      <c r="CA71" s="93" t="str">
        <f t="array" ref="CA71">IFERROR(INDEX(Data!$B$3:$B$502, SMALL(IF(("Yes"=Data!$AV$3:$AV$502), MATCH(ROW(Data!$B$3:$B$502), ROW(Data!$B$3:$B$502))), ROW(A70))), "")</f>
        <v/>
      </c>
    </row>
    <row r="72" spans="1:79" x14ac:dyDescent="0.25">
      <c r="A72" s="8"/>
      <c r="B72" s="250" t="str">
        <f t="shared" si="9"/>
        <v/>
      </c>
      <c r="C72" s="251"/>
      <c r="D72" s="251"/>
      <c r="E72" s="251"/>
      <c r="F72" s="251"/>
      <c r="G72" s="251"/>
      <c r="H72" s="251"/>
      <c r="I72" s="251"/>
      <c r="J72" s="251"/>
      <c r="K72" s="253"/>
      <c r="L72" s="250" t="str">
        <f t="shared" si="10"/>
        <v/>
      </c>
      <c r="M72" s="251"/>
      <c r="N72" s="251"/>
      <c r="O72" s="251"/>
      <c r="P72" s="251"/>
      <c r="Q72" s="251"/>
      <c r="R72" s="251"/>
      <c r="S72" s="251"/>
      <c r="T72" s="251"/>
      <c r="U72" s="253"/>
      <c r="V72" s="250" t="str">
        <f t="shared" si="11"/>
        <v/>
      </c>
      <c r="W72" s="251"/>
      <c r="X72" s="251"/>
      <c r="Y72" s="251"/>
      <c r="Z72" s="251"/>
      <c r="AA72" s="251"/>
      <c r="AB72" s="251"/>
      <c r="AC72" s="251"/>
      <c r="AD72" s="251"/>
      <c r="AE72" s="253"/>
      <c r="AF72" s="250" t="str">
        <f t="shared" si="12"/>
        <v/>
      </c>
      <c r="AG72" s="251"/>
      <c r="AH72" s="251"/>
      <c r="AI72" s="251"/>
      <c r="AJ72" s="251"/>
      <c r="AK72" s="251"/>
      <c r="AL72" s="251"/>
      <c r="AM72" s="251"/>
      <c r="AN72" s="251"/>
      <c r="AO72" s="253"/>
      <c r="AP72" s="251" t="str">
        <f t="shared" si="13"/>
        <v/>
      </c>
      <c r="AQ72" s="251"/>
      <c r="AR72" s="251"/>
      <c r="AS72" s="251"/>
      <c r="AT72" s="251"/>
      <c r="AU72" s="251"/>
      <c r="AV72" s="251"/>
      <c r="AW72" s="251"/>
      <c r="AX72" s="251"/>
      <c r="AY72" s="253"/>
      <c r="AZ72" s="8"/>
      <c r="CA72" s="93" t="str">
        <f t="array" ref="CA72">IFERROR(INDEX(Data!$B$3:$B$502, SMALL(IF(("Yes"=Data!$AV$3:$AV$502), MATCH(ROW(Data!$B$3:$B$502), ROW(Data!$B$3:$B$502))), ROW(A71))), "")</f>
        <v/>
      </c>
    </row>
    <row r="73" spans="1:79" x14ac:dyDescent="0.25">
      <c r="A73" s="8"/>
      <c r="B73" s="250" t="str">
        <f t="shared" si="9"/>
        <v/>
      </c>
      <c r="C73" s="251"/>
      <c r="D73" s="251"/>
      <c r="E73" s="251"/>
      <c r="F73" s="251"/>
      <c r="G73" s="251"/>
      <c r="H73" s="251"/>
      <c r="I73" s="251"/>
      <c r="J73" s="251"/>
      <c r="K73" s="253"/>
      <c r="L73" s="250" t="str">
        <f t="shared" si="10"/>
        <v/>
      </c>
      <c r="M73" s="251"/>
      <c r="N73" s="251"/>
      <c r="O73" s="251"/>
      <c r="P73" s="251"/>
      <c r="Q73" s="251"/>
      <c r="R73" s="251"/>
      <c r="S73" s="251"/>
      <c r="T73" s="251"/>
      <c r="U73" s="253"/>
      <c r="V73" s="250" t="str">
        <f t="shared" si="11"/>
        <v/>
      </c>
      <c r="W73" s="251"/>
      <c r="X73" s="251"/>
      <c r="Y73" s="251"/>
      <c r="Z73" s="251"/>
      <c r="AA73" s="251"/>
      <c r="AB73" s="251"/>
      <c r="AC73" s="251"/>
      <c r="AD73" s="251"/>
      <c r="AE73" s="253"/>
      <c r="AF73" s="250" t="str">
        <f t="shared" si="12"/>
        <v/>
      </c>
      <c r="AG73" s="251"/>
      <c r="AH73" s="251"/>
      <c r="AI73" s="251"/>
      <c r="AJ73" s="251"/>
      <c r="AK73" s="251"/>
      <c r="AL73" s="251"/>
      <c r="AM73" s="251"/>
      <c r="AN73" s="251"/>
      <c r="AO73" s="253"/>
      <c r="AP73" s="251" t="str">
        <f t="shared" si="13"/>
        <v/>
      </c>
      <c r="AQ73" s="251"/>
      <c r="AR73" s="251"/>
      <c r="AS73" s="251"/>
      <c r="AT73" s="251"/>
      <c r="AU73" s="251"/>
      <c r="AV73" s="251"/>
      <c r="AW73" s="251"/>
      <c r="AX73" s="251"/>
      <c r="AY73" s="253"/>
      <c r="AZ73" s="8"/>
      <c r="CA73" s="93" t="str">
        <f t="array" ref="CA73">IFERROR(INDEX(Data!$B$3:$B$502, SMALL(IF(("Yes"=Data!$AV$3:$AV$502), MATCH(ROW(Data!$B$3:$B$502), ROW(Data!$B$3:$B$502))), ROW(A72))), "")</f>
        <v/>
      </c>
    </row>
    <row r="74" spans="1:79" x14ac:dyDescent="0.25">
      <c r="A74" s="8"/>
      <c r="B74" s="250" t="str">
        <f t="shared" si="9"/>
        <v/>
      </c>
      <c r="C74" s="251"/>
      <c r="D74" s="251"/>
      <c r="E74" s="251"/>
      <c r="F74" s="251"/>
      <c r="G74" s="251"/>
      <c r="H74" s="251"/>
      <c r="I74" s="251"/>
      <c r="J74" s="251"/>
      <c r="K74" s="253"/>
      <c r="L74" s="250" t="str">
        <f t="shared" si="10"/>
        <v/>
      </c>
      <c r="M74" s="251"/>
      <c r="N74" s="251"/>
      <c r="O74" s="251"/>
      <c r="P74" s="251"/>
      <c r="Q74" s="251"/>
      <c r="R74" s="251"/>
      <c r="S74" s="251"/>
      <c r="T74" s="251"/>
      <c r="U74" s="253"/>
      <c r="V74" s="250" t="str">
        <f t="shared" si="11"/>
        <v/>
      </c>
      <c r="W74" s="251"/>
      <c r="X74" s="251"/>
      <c r="Y74" s="251"/>
      <c r="Z74" s="251"/>
      <c r="AA74" s="251"/>
      <c r="AB74" s="251"/>
      <c r="AC74" s="251"/>
      <c r="AD74" s="251"/>
      <c r="AE74" s="253"/>
      <c r="AF74" s="250" t="str">
        <f t="shared" si="12"/>
        <v/>
      </c>
      <c r="AG74" s="251"/>
      <c r="AH74" s="251"/>
      <c r="AI74" s="251"/>
      <c r="AJ74" s="251"/>
      <c r="AK74" s="251"/>
      <c r="AL74" s="251"/>
      <c r="AM74" s="251"/>
      <c r="AN74" s="251"/>
      <c r="AO74" s="253"/>
      <c r="AP74" s="251" t="str">
        <f t="shared" si="13"/>
        <v/>
      </c>
      <c r="AQ74" s="251"/>
      <c r="AR74" s="251"/>
      <c r="AS74" s="251"/>
      <c r="AT74" s="251"/>
      <c r="AU74" s="251"/>
      <c r="AV74" s="251"/>
      <c r="AW74" s="251"/>
      <c r="AX74" s="251"/>
      <c r="AY74" s="253"/>
      <c r="AZ74" s="8"/>
      <c r="CA74" s="93" t="str">
        <f t="array" ref="CA74">IFERROR(INDEX(Data!$B$3:$B$502, SMALL(IF(("Yes"=Data!$AV$3:$AV$502), MATCH(ROW(Data!$B$3:$B$502), ROW(Data!$B$3:$B$502))), ROW(A73))), "")</f>
        <v/>
      </c>
    </row>
    <row r="75" spans="1:79" x14ac:dyDescent="0.25">
      <c r="A75" s="8"/>
      <c r="B75" s="250" t="str">
        <f t="shared" si="9"/>
        <v/>
      </c>
      <c r="C75" s="251"/>
      <c r="D75" s="251"/>
      <c r="E75" s="251"/>
      <c r="F75" s="251"/>
      <c r="G75" s="251"/>
      <c r="H75" s="251"/>
      <c r="I75" s="251"/>
      <c r="J75" s="251"/>
      <c r="K75" s="253"/>
      <c r="L75" s="250" t="str">
        <f t="shared" si="10"/>
        <v/>
      </c>
      <c r="M75" s="251"/>
      <c r="N75" s="251"/>
      <c r="O75" s="251"/>
      <c r="P75" s="251"/>
      <c r="Q75" s="251"/>
      <c r="R75" s="251"/>
      <c r="S75" s="251"/>
      <c r="T75" s="251"/>
      <c r="U75" s="253"/>
      <c r="V75" s="250" t="str">
        <f t="shared" si="11"/>
        <v/>
      </c>
      <c r="W75" s="251"/>
      <c r="X75" s="251"/>
      <c r="Y75" s="251"/>
      <c r="Z75" s="251"/>
      <c r="AA75" s="251"/>
      <c r="AB75" s="251"/>
      <c r="AC75" s="251"/>
      <c r="AD75" s="251"/>
      <c r="AE75" s="253"/>
      <c r="AF75" s="250" t="str">
        <f t="shared" si="12"/>
        <v/>
      </c>
      <c r="AG75" s="251"/>
      <c r="AH75" s="251"/>
      <c r="AI75" s="251"/>
      <c r="AJ75" s="251"/>
      <c r="AK75" s="251"/>
      <c r="AL75" s="251"/>
      <c r="AM75" s="251"/>
      <c r="AN75" s="251"/>
      <c r="AO75" s="253"/>
      <c r="AP75" s="251" t="str">
        <f t="shared" si="13"/>
        <v/>
      </c>
      <c r="AQ75" s="251"/>
      <c r="AR75" s="251"/>
      <c r="AS75" s="251"/>
      <c r="AT75" s="251"/>
      <c r="AU75" s="251"/>
      <c r="AV75" s="251"/>
      <c r="AW75" s="251"/>
      <c r="AX75" s="251"/>
      <c r="AY75" s="253"/>
      <c r="AZ75" s="8"/>
      <c r="CA75" s="93" t="str">
        <f t="array" ref="CA75">IFERROR(INDEX(Data!$B$3:$B$502, SMALL(IF(("Yes"=Data!$AV$3:$AV$502), MATCH(ROW(Data!$B$3:$B$502), ROW(Data!$B$3:$B$502))), ROW(A74))), "")</f>
        <v/>
      </c>
    </row>
    <row r="76" spans="1:79" x14ac:dyDescent="0.25">
      <c r="A76" s="8"/>
      <c r="B76" s="250" t="str">
        <f t="shared" si="9"/>
        <v/>
      </c>
      <c r="C76" s="251"/>
      <c r="D76" s="251"/>
      <c r="E76" s="251"/>
      <c r="F76" s="251"/>
      <c r="G76" s="251"/>
      <c r="H76" s="251"/>
      <c r="I76" s="251"/>
      <c r="J76" s="251"/>
      <c r="K76" s="253"/>
      <c r="L76" s="250" t="str">
        <f t="shared" si="10"/>
        <v/>
      </c>
      <c r="M76" s="251"/>
      <c r="N76" s="251"/>
      <c r="O76" s="251"/>
      <c r="P76" s="251"/>
      <c r="Q76" s="251"/>
      <c r="R76" s="251"/>
      <c r="S76" s="251"/>
      <c r="T76" s="251"/>
      <c r="U76" s="253"/>
      <c r="V76" s="250" t="str">
        <f t="shared" si="11"/>
        <v/>
      </c>
      <c r="W76" s="251"/>
      <c r="X76" s="251"/>
      <c r="Y76" s="251"/>
      <c r="Z76" s="251"/>
      <c r="AA76" s="251"/>
      <c r="AB76" s="251"/>
      <c r="AC76" s="251"/>
      <c r="AD76" s="251"/>
      <c r="AE76" s="253"/>
      <c r="AF76" s="250" t="str">
        <f t="shared" si="12"/>
        <v/>
      </c>
      <c r="AG76" s="251"/>
      <c r="AH76" s="251"/>
      <c r="AI76" s="251"/>
      <c r="AJ76" s="251"/>
      <c r="AK76" s="251"/>
      <c r="AL76" s="251"/>
      <c r="AM76" s="251"/>
      <c r="AN76" s="251"/>
      <c r="AO76" s="253"/>
      <c r="AP76" s="251" t="str">
        <f t="shared" si="13"/>
        <v/>
      </c>
      <c r="AQ76" s="251"/>
      <c r="AR76" s="251"/>
      <c r="AS76" s="251"/>
      <c r="AT76" s="251"/>
      <c r="AU76" s="251"/>
      <c r="AV76" s="251"/>
      <c r="AW76" s="251"/>
      <c r="AX76" s="251"/>
      <c r="AY76" s="253"/>
      <c r="AZ76" s="8"/>
      <c r="CA76" s="93" t="str">
        <f t="array" ref="CA76">IFERROR(INDEX(Data!$B$3:$B$502, SMALL(IF(("Yes"=Data!$AV$3:$AV$502), MATCH(ROW(Data!$B$3:$B$502), ROW(Data!$B$3:$B$502))), ROW(A75))), "")</f>
        <v/>
      </c>
    </row>
    <row r="77" spans="1:79" x14ac:dyDescent="0.25">
      <c r="A77" s="8"/>
      <c r="B77" s="250" t="str">
        <f t="shared" si="9"/>
        <v/>
      </c>
      <c r="C77" s="251"/>
      <c r="D77" s="251"/>
      <c r="E77" s="251"/>
      <c r="F77" s="251"/>
      <c r="G77" s="251"/>
      <c r="H77" s="251"/>
      <c r="I77" s="251"/>
      <c r="J77" s="251"/>
      <c r="K77" s="253"/>
      <c r="L77" s="250" t="str">
        <f t="shared" si="10"/>
        <v/>
      </c>
      <c r="M77" s="251"/>
      <c r="N77" s="251"/>
      <c r="O77" s="251"/>
      <c r="P77" s="251"/>
      <c r="Q77" s="251"/>
      <c r="R77" s="251"/>
      <c r="S77" s="251"/>
      <c r="T77" s="251"/>
      <c r="U77" s="253"/>
      <c r="V77" s="250" t="str">
        <f t="shared" si="11"/>
        <v/>
      </c>
      <c r="W77" s="251"/>
      <c r="X77" s="251"/>
      <c r="Y77" s="251"/>
      <c r="Z77" s="251"/>
      <c r="AA77" s="251"/>
      <c r="AB77" s="251"/>
      <c r="AC77" s="251"/>
      <c r="AD77" s="251"/>
      <c r="AE77" s="253"/>
      <c r="AF77" s="250" t="str">
        <f t="shared" si="12"/>
        <v/>
      </c>
      <c r="AG77" s="251"/>
      <c r="AH77" s="251"/>
      <c r="AI77" s="251"/>
      <c r="AJ77" s="251"/>
      <c r="AK77" s="251"/>
      <c r="AL77" s="251"/>
      <c r="AM77" s="251"/>
      <c r="AN77" s="251"/>
      <c r="AO77" s="253"/>
      <c r="AP77" s="251" t="str">
        <f t="shared" si="13"/>
        <v/>
      </c>
      <c r="AQ77" s="251"/>
      <c r="AR77" s="251"/>
      <c r="AS77" s="251"/>
      <c r="AT77" s="251"/>
      <c r="AU77" s="251"/>
      <c r="AV77" s="251"/>
      <c r="AW77" s="251"/>
      <c r="AX77" s="251"/>
      <c r="AY77" s="253"/>
      <c r="AZ77" s="8"/>
      <c r="CA77" s="93" t="str">
        <f t="array" ref="CA77">IFERROR(INDEX(Data!$B$3:$B$502, SMALL(IF(("Yes"=Data!$AV$3:$AV$502), MATCH(ROW(Data!$B$3:$B$502), ROW(Data!$B$3:$B$502))), ROW(A76))), "")</f>
        <v/>
      </c>
    </row>
    <row r="78" spans="1:79" x14ac:dyDescent="0.25">
      <c r="A78" s="8"/>
      <c r="B78" s="250" t="str">
        <f t="shared" si="9"/>
        <v/>
      </c>
      <c r="C78" s="251"/>
      <c r="D78" s="251"/>
      <c r="E78" s="251"/>
      <c r="F78" s="251"/>
      <c r="G78" s="251"/>
      <c r="H78" s="251"/>
      <c r="I78" s="251"/>
      <c r="J78" s="251"/>
      <c r="K78" s="253"/>
      <c r="L78" s="250" t="str">
        <f t="shared" si="10"/>
        <v/>
      </c>
      <c r="M78" s="251"/>
      <c r="N78" s="251"/>
      <c r="O78" s="251"/>
      <c r="P78" s="251"/>
      <c r="Q78" s="251"/>
      <c r="R78" s="251"/>
      <c r="S78" s="251"/>
      <c r="T78" s="251"/>
      <c r="U78" s="253"/>
      <c r="V78" s="250" t="str">
        <f t="shared" si="11"/>
        <v/>
      </c>
      <c r="W78" s="251"/>
      <c r="X78" s="251"/>
      <c r="Y78" s="251"/>
      <c r="Z78" s="251"/>
      <c r="AA78" s="251"/>
      <c r="AB78" s="251"/>
      <c r="AC78" s="251"/>
      <c r="AD78" s="251"/>
      <c r="AE78" s="253"/>
      <c r="AF78" s="250" t="str">
        <f t="shared" si="12"/>
        <v/>
      </c>
      <c r="AG78" s="251"/>
      <c r="AH78" s="251"/>
      <c r="AI78" s="251"/>
      <c r="AJ78" s="251"/>
      <c r="AK78" s="251"/>
      <c r="AL78" s="251"/>
      <c r="AM78" s="251"/>
      <c r="AN78" s="251"/>
      <c r="AO78" s="253"/>
      <c r="AP78" s="251" t="str">
        <f t="shared" si="13"/>
        <v/>
      </c>
      <c r="AQ78" s="251"/>
      <c r="AR78" s="251"/>
      <c r="AS78" s="251"/>
      <c r="AT78" s="251"/>
      <c r="AU78" s="251"/>
      <c r="AV78" s="251"/>
      <c r="AW78" s="251"/>
      <c r="AX78" s="251"/>
      <c r="AY78" s="253"/>
      <c r="AZ78" s="8"/>
      <c r="CA78" s="93" t="str">
        <f t="array" ref="CA78">IFERROR(INDEX(Data!$B$3:$B$502, SMALL(IF(("Yes"=Data!$AV$3:$AV$502), MATCH(ROW(Data!$B$3:$B$502), ROW(Data!$B$3:$B$502))), ROW(A77))), "")</f>
        <v/>
      </c>
    </row>
    <row r="79" spans="1:79" x14ac:dyDescent="0.25">
      <c r="A79" s="8"/>
      <c r="B79" s="250" t="str">
        <f t="shared" si="9"/>
        <v/>
      </c>
      <c r="C79" s="251"/>
      <c r="D79" s="251"/>
      <c r="E79" s="251"/>
      <c r="F79" s="251"/>
      <c r="G79" s="251"/>
      <c r="H79" s="251"/>
      <c r="I79" s="251"/>
      <c r="J79" s="251"/>
      <c r="K79" s="253"/>
      <c r="L79" s="250" t="str">
        <f t="shared" si="10"/>
        <v/>
      </c>
      <c r="M79" s="251"/>
      <c r="N79" s="251"/>
      <c r="O79" s="251"/>
      <c r="P79" s="251"/>
      <c r="Q79" s="251"/>
      <c r="R79" s="251"/>
      <c r="S79" s="251"/>
      <c r="T79" s="251"/>
      <c r="U79" s="253"/>
      <c r="V79" s="250" t="str">
        <f t="shared" si="11"/>
        <v/>
      </c>
      <c r="W79" s="251"/>
      <c r="X79" s="251"/>
      <c r="Y79" s="251"/>
      <c r="Z79" s="251"/>
      <c r="AA79" s="251"/>
      <c r="AB79" s="251"/>
      <c r="AC79" s="251"/>
      <c r="AD79" s="251"/>
      <c r="AE79" s="253"/>
      <c r="AF79" s="250" t="str">
        <f t="shared" si="12"/>
        <v/>
      </c>
      <c r="AG79" s="251"/>
      <c r="AH79" s="251"/>
      <c r="AI79" s="251"/>
      <c r="AJ79" s="251"/>
      <c r="AK79" s="251"/>
      <c r="AL79" s="251"/>
      <c r="AM79" s="251"/>
      <c r="AN79" s="251"/>
      <c r="AO79" s="253"/>
      <c r="AP79" s="251" t="str">
        <f t="shared" si="13"/>
        <v/>
      </c>
      <c r="AQ79" s="251"/>
      <c r="AR79" s="251"/>
      <c r="AS79" s="251"/>
      <c r="AT79" s="251"/>
      <c r="AU79" s="251"/>
      <c r="AV79" s="251"/>
      <c r="AW79" s="251"/>
      <c r="AX79" s="251"/>
      <c r="AY79" s="253"/>
      <c r="AZ79" s="8"/>
      <c r="CA79" s="93" t="str">
        <f t="array" ref="CA79">IFERROR(INDEX(Data!$B$3:$B$502, SMALL(IF(("Yes"=Data!$AV$3:$AV$502), MATCH(ROW(Data!$B$3:$B$502), ROW(Data!$B$3:$B$502))), ROW(A78))), "")</f>
        <v/>
      </c>
    </row>
    <row r="80" spans="1:79" x14ac:dyDescent="0.25">
      <c r="A80" s="8"/>
      <c r="B80" s="250" t="str">
        <f t="shared" si="9"/>
        <v/>
      </c>
      <c r="C80" s="251"/>
      <c r="D80" s="251"/>
      <c r="E80" s="251"/>
      <c r="F80" s="251"/>
      <c r="G80" s="251"/>
      <c r="H80" s="251"/>
      <c r="I80" s="251"/>
      <c r="J80" s="251"/>
      <c r="K80" s="253"/>
      <c r="L80" s="250" t="str">
        <f t="shared" si="10"/>
        <v/>
      </c>
      <c r="M80" s="251"/>
      <c r="N80" s="251"/>
      <c r="O80" s="251"/>
      <c r="P80" s="251"/>
      <c r="Q80" s="251"/>
      <c r="R80" s="251"/>
      <c r="S80" s="251"/>
      <c r="T80" s="251"/>
      <c r="U80" s="253"/>
      <c r="V80" s="250" t="str">
        <f t="shared" si="11"/>
        <v/>
      </c>
      <c r="W80" s="251"/>
      <c r="X80" s="251"/>
      <c r="Y80" s="251"/>
      <c r="Z80" s="251"/>
      <c r="AA80" s="251"/>
      <c r="AB80" s="251"/>
      <c r="AC80" s="251"/>
      <c r="AD80" s="251"/>
      <c r="AE80" s="253"/>
      <c r="AF80" s="250" t="str">
        <f t="shared" si="12"/>
        <v/>
      </c>
      <c r="AG80" s="251"/>
      <c r="AH80" s="251"/>
      <c r="AI80" s="251"/>
      <c r="AJ80" s="251"/>
      <c r="AK80" s="251"/>
      <c r="AL80" s="251"/>
      <c r="AM80" s="251"/>
      <c r="AN80" s="251"/>
      <c r="AO80" s="253"/>
      <c r="AP80" s="251" t="str">
        <f t="shared" si="13"/>
        <v/>
      </c>
      <c r="AQ80" s="251"/>
      <c r="AR80" s="251"/>
      <c r="AS80" s="251"/>
      <c r="AT80" s="251"/>
      <c r="AU80" s="251"/>
      <c r="AV80" s="251"/>
      <c r="AW80" s="251"/>
      <c r="AX80" s="251"/>
      <c r="AY80" s="253"/>
      <c r="AZ80" s="8"/>
      <c r="CA80" s="93" t="str">
        <f t="array" ref="CA80">IFERROR(INDEX(Data!$B$3:$B$502, SMALL(IF(("Yes"=Data!$AV$3:$AV$502), MATCH(ROW(Data!$B$3:$B$502), ROW(Data!$B$3:$B$502))), ROW(A79))), "")</f>
        <v/>
      </c>
    </row>
    <row r="81" spans="1:79" x14ac:dyDescent="0.25">
      <c r="A81" s="8"/>
      <c r="B81" s="250" t="str">
        <f t="shared" si="9"/>
        <v/>
      </c>
      <c r="C81" s="251"/>
      <c r="D81" s="251"/>
      <c r="E81" s="251"/>
      <c r="F81" s="251"/>
      <c r="G81" s="251"/>
      <c r="H81" s="251"/>
      <c r="I81" s="251"/>
      <c r="J81" s="251"/>
      <c r="K81" s="253"/>
      <c r="L81" s="250" t="str">
        <f t="shared" si="10"/>
        <v/>
      </c>
      <c r="M81" s="251"/>
      <c r="N81" s="251"/>
      <c r="O81" s="251"/>
      <c r="P81" s="251"/>
      <c r="Q81" s="251"/>
      <c r="R81" s="251"/>
      <c r="S81" s="251"/>
      <c r="T81" s="251"/>
      <c r="U81" s="253"/>
      <c r="V81" s="250" t="str">
        <f t="shared" si="11"/>
        <v/>
      </c>
      <c r="W81" s="251"/>
      <c r="X81" s="251"/>
      <c r="Y81" s="251"/>
      <c r="Z81" s="251"/>
      <c r="AA81" s="251"/>
      <c r="AB81" s="251"/>
      <c r="AC81" s="251"/>
      <c r="AD81" s="251"/>
      <c r="AE81" s="253"/>
      <c r="AF81" s="250" t="str">
        <f t="shared" si="12"/>
        <v/>
      </c>
      <c r="AG81" s="251"/>
      <c r="AH81" s="251"/>
      <c r="AI81" s="251"/>
      <c r="AJ81" s="251"/>
      <c r="AK81" s="251"/>
      <c r="AL81" s="251"/>
      <c r="AM81" s="251"/>
      <c r="AN81" s="251"/>
      <c r="AO81" s="253"/>
      <c r="AP81" s="251" t="str">
        <f t="shared" si="13"/>
        <v/>
      </c>
      <c r="AQ81" s="251"/>
      <c r="AR81" s="251"/>
      <c r="AS81" s="251"/>
      <c r="AT81" s="251"/>
      <c r="AU81" s="251"/>
      <c r="AV81" s="251"/>
      <c r="AW81" s="251"/>
      <c r="AX81" s="251"/>
      <c r="AY81" s="253"/>
      <c r="AZ81" s="8"/>
      <c r="CA81" s="93" t="str">
        <f t="array" ref="CA81">IFERROR(INDEX(Data!$B$3:$B$502, SMALL(IF(("Yes"=Data!$AV$3:$AV$502), MATCH(ROW(Data!$B$3:$B$502), ROW(Data!$B$3:$B$502))), ROW(A80))), "")</f>
        <v/>
      </c>
    </row>
    <row r="82" spans="1:79" x14ac:dyDescent="0.25">
      <c r="A82" s="8"/>
      <c r="B82" s="250" t="str">
        <f t="shared" si="9"/>
        <v/>
      </c>
      <c r="C82" s="251"/>
      <c r="D82" s="251"/>
      <c r="E82" s="251"/>
      <c r="F82" s="251"/>
      <c r="G82" s="251"/>
      <c r="H82" s="251"/>
      <c r="I82" s="251"/>
      <c r="J82" s="251"/>
      <c r="K82" s="253"/>
      <c r="L82" s="250" t="str">
        <f t="shared" si="10"/>
        <v/>
      </c>
      <c r="M82" s="251"/>
      <c r="N82" s="251"/>
      <c r="O82" s="251"/>
      <c r="P82" s="251"/>
      <c r="Q82" s="251"/>
      <c r="R82" s="251"/>
      <c r="S82" s="251"/>
      <c r="T82" s="251"/>
      <c r="U82" s="253"/>
      <c r="V82" s="250" t="str">
        <f t="shared" si="11"/>
        <v/>
      </c>
      <c r="W82" s="251"/>
      <c r="X82" s="251"/>
      <c r="Y82" s="251"/>
      <c r="Z82" s="251"/>
      <c r="AA82" s="251"/>
      <c r="AB82" s="251"/>
      <c r="AC82" s="251"/>
      <c r="AD82" s="251"/>
      <c r="AE82" s="253"/>
      <c r="AF82" s="250" t="str">
        <f t="shared" si="12"/>
        <v/>
      </c>
      <c r="AG82" s="251"/>
      <c r="AH82" s="251"/>
      <c r="AI82" s="251"/>
      <c r="AJ82" s="251"/>
      <c r="AK82" s="251"/>
      <c r="AL82" s="251"/>
      <c r="AM82" s="251"/>
      <c r="AN82" s="251"/>
      <c r="AO82" s="253"/>
      <c r="AP82" s="251" t="str">
        <f t="shared" si="13"/>
        <v/>
      </c>
      <c r="AQ82" s="251"/>
      <c r="AR82" s="251"/>
      <c r="AS82" s="251"/>
      <c r="AT82" s="251"/>
      <c r="AU82" s="251"/>
      <c r="AV82" s="251"/>
      <c r="AW82" s="251"/>
      <c r="AX82" s="251"/>
      <c r="AY82" s="253"/>
      <c r="AZ82" s="8"/>
      <c r="CA82" s="93" t="str">
        <f t="array" ref="CA82">IFERROR(INDEX(Data!$B$3:$B$502, SMALL(IF(("Yes"=Data!$AV$3:$AV$502), MATCH(ROW(Data!$B$3:$B$502), ROW(Data!$B$3:$B$502))), ROW(A81))), "")</f>
        <v/>
      </c>
    </row>
    <row r="83" spans="1:79" x14ac:dyDescent="0.25">
      <c r="A83" s="8"/>
      <c r="B83" s="250" t="str">
        <f t="shared" si="9"/>
        <v/>
      </c>
      <c r="C83" s="251"/>
      <c r="D83" s="251"/>
      <c r="E83" s="251"/>
      <c r="F83" s="251"/>
      <c r="G83" s="251"/>
      <c r="H83" s="251"/>
      <c r="I83" s="251"/>
      <c r="J83" s="251"/>
      <c r="K83" s="253"/>
      <c r="L83" s="250" t="str">
        <f t="shared" si="10"/>
        <v/>
      </c>
      <c r="M83" s="251"/>
      <c r="N83" s="251"/>
      <c r="O83" s="251"/>
      <c r="P83" s="251"/>
      <c r="Q83" s="251"/>
      <c r="R83" s="251"/>
      <c r="S83" s="251"/>
      <c r="T83" s="251"/>
      <c r="U83" s="253"/>
      <c r="V83" s="250" t="str">
        <f t="shared" si="11"/>
        <v/>
      </c>
      <c r="W83" s="251"/>
      <c r="X83" s="251"/>
      <c r="Y83" s="251"/>
      <c r="Z83" s="251"/>
      <c r="AA83" s="251"/>
      <c r="AB83" s="251"/>
      <c r="AC83" s="251"/>
      <c r="AD83" s="251"/>
      <c r="AE83" s="253"/>
      <c r="AF83" s="250" t="str">
        <f t="shared" si="12"/>
        <v/>
      </c>
      <c r="AG83" s="251"/>
      <c r="AH83" s="251"/>
      <c r="AI83" s="251"/>
      <c r="AJ83" s="251"/>
      <c r="AK83" s="251"/>
      <c r="AL83" s="251"/>
      <c r="AM83" s="251"/>
      <c r="AN83" s="251"/>
      <c r="AO83" s="253"/>
      <c r="AP83" s="251" t="str">
        <f t="shared" si="13"/>
        <v/>
      </c>
      <c r="AQ83" s="251"/>
      <c r="AR83" s="251"/>
      <c r="AS83" s="251"/>
      <c r="AT83" s="251"/>
      <c r="AU83" s="251"/>
      <c r="AV83" s="251"/>
      <c r="AW83" s="251"/>
      <c r="AX83" s="251"/>
      <c r="AY83" s="253"/>
      <c r="AZ83" s="8"/>
      <c r="CA83" s="93" t="str">
        <f t="array" ref="CA83">IFERROR(INDEX(Data!$B$3:$B$502, SMALL(IF(("Yes"=Data!$AV$3:$AV$502), MATCH(ROW(Data!$B$3:$B$502), ROW(Data!$B$3:$B$502))), ROW(A82))), "")</f>
        <v/>
      </c>
    </row>
    <row r="84" spans="1:79" x14ac:dyDescent="0.25">
      <c r="A84" s="8"/>
      <c r="B84" s="250" t="str">
        <f t="shared" si="9"/>
        <v/>
      </c>
      <c r="C84" s="251"/>
      <c r="D84" s="251"/>
      <c r="E84" s="251"/>
      <c r="F84" s="251"/>
      <c r="G84" s="251"/>
      <c r="H84" s="251"/>
      <c r="I84" s="251"/>
      <c r="J84" s="251"/>
      <c r="K84" s="253"/>
      <c r="L84" s="250" t="str">
        <f t="shared" si="10"/>
        <v/>
      </c>
      <c r="M84" s="251"/>
      <c r="N84" s="251"/>
      <c r="O84" s="251"/>
      <c r="P84" s="251"/>
      <c r="Q84" s="251"/>
      <c r="R84" s="251"/>
      <c r="S84" s="251"/>
      <c r="T84" s="251"/>
      <c r="U84" s="253"/>
      <c r="V84" s="250" t="str">
        <f t="shared" si="11"/>
        <v/>
      </c>
      <c r="W84" s="251"/>
      <c r="X84" s="251"/>
      <c r="Y84" s="251"/>
      <c r="Z84" s="251"/>
      <c r="AA84" s="251"/>
      <c r="AB84" s="251"/>
      <c r="AC84" s="251"/>
      <c r="AD84" s="251"/>
      <c r="AE84" s="253"/>
      <c r="AF84" s="250" t="str">
        <f t="shared" si="12"/>
        <v/>
      </c>
      <c r="AG84" s="251"/>
      <c r="AH84" s="251"/>
      <c r="AI84" s="251"/>
      <c r="AJ84" s="251"/>
      <c r="AK84" s="251"/>
      <c r="AL84" s="251"/>
      <c r="AM84" s="251"/>
      <c r="AN84" s="251"/>
      <c r="AO84" s="253"/>
      <c r="AP84" s="251" t="str">
        <f t="shared" si="13"/>
        <v/>
      </c>
      <c r="AQ84" s="251"/>
      <c r="AR84" s="251"/>
      <c r="AS84" s="251"/>
      <c r="AT84" s="251"/>
      <c r="AU84" s="251"/>
      <c r="AV84" s="251"/>
      <c r="AW84" s="251"/>
      <c r="AX84" s="251"/>
      <c r="AY84" s="253"/>
      <c r="AZ84" s="8"/>
      <c r="CA84" s="93" t="str">
        <f t="array" ref="CA84">IFERROR(INDEX(Data!$B$3:$B$502, SMALL(IF(("Yes"=Data!$AV$3:$AV$502), MATCH(ROW(Data!$B$3:$B$502), ROW(Data!$B$3:$B$502))), ROW(A83))), "")</f>
        <v/>
      </c>
    </row>
    <row r="85" spans="1:79" x14ac:dyDescent="0.25">
      <c r="A85" s="8"/>
      <c r="B85" s="250" t="str">
        <f t="shared" si="9"/>
        <v/>
      </c>
      <c r="C85" s="251"/>
      <c r="D85" s="251"/>
      <c r="E85" s="251"/>
      <c r="F85" s="251"/>
      <c r="G85" s="251"/>
      <c r="H85" s="251"/>
      <c r="I85" s="251"/>
      <c r="J85" s="251"/>
      <c r="K85" s="253"/>
      <c r="L85" s="250" t="str">
        <f t="shared" si="10"/>
        <v/>
      </c>
      <c r="M85" s="251"/>
      <c r="N85" s="251"/>
      <c r="O85" s="251"/>
      <c r="P85" s="251"/>
      <c r="Q85" s="251"/>
      <c r="R85" s="251"/>
      <c r="S85" s="251"/>
      <c r="T85" s="251"/>
      <c r="U85" s="253"/>
      <c r="V85" s="250" t="str">
        <f t="shared" si="11"/>
        <v/>
      </c>
      <c r="W85" s="251"/>
      <c r="X85" s="251"/>
      <c r="Y85" s="251"/>
      <c r="Z85" s="251"/>
      <c r="AA85" s="251"/>
      <c r="AB85" s="251"/>
      <c r="AC85" s="251"/>
      <c r="AD85" s="251"/>
      <c r="AE85" s="253"/>
      <c r="AF85" s="250" t="str">
        <f t="shared" si="12"/>
        <v/>
      </c>
      <c r="AG85" s="251"/>
      <c r="AH85" s="251"/>
      <c r="AI85" s="251"/>
      <c r="AJ85" s="251"/>
      <c r="AK85" s="251"/>
      <c r="AL85" s="251"/>
      <c r="AM85" s="251"/>
      <c r="AN85" s="251"/>
      <c r="AO85" s="253"/>
      <c r="AP85" s="251" t="str">
        <f t="shared" si="13"/>
        <v/>
      </c>
      <c r="AQ85" s="251"/>
      <c r="AR85" s="251"/>
      <c r="AS85" s="251"/>
      <c r="AT85" s="251"/>
      <c r="AU85" s="251"/>
      <c r="AV85" s="251"/>
      <c r="AW85" s="251"/>
      <c r="AX85" s="251"/>
      <c r="AY85" s="253"/>
      <c r="AZ85" s="8"/>
      <c r="CA85" s="93" t="str">
        <f t="array" ref="CA85">IFERROR(INDEX(Data!$B$3:$B$502, SMALL(IF(("Yes"=Data!$AV$3:$AV$502), MATCH(ROW(Data!$B$3:$B$502), ROW(Data!$B$3:$B$502))), ROW(A84))), "")</f>
        <v/>
      </c>
    </row>
    <row r="86" spans="1:79" x14ac:dyDescent="0.25">
      <c r="A86" s="8"/>
      <c r="B86" s="281" t="str">
        <f t="shared" si="9"/>
        <v/>
      </c>
      <c r="C86" s="273"/>
      <c r="D86" s="273"/>
      <c r="E86" s="273"/>
      <c r="F86" s="273"/>
      <c r="G86" s="273"/>
      <c r="H86" s="273"/>
      <c r="I86" s="273"/>
      <c r="J86" s="273"/>
      <c r="K86" s="274"/>
      <c r="L86" s="281" t="str">
        <f t="shared" si="10"/>
        <v/>
      </c>
      <c r="M86" s="273"/>
      <c r="N86" s="273"/>
      <c r="O86" s="273"/>
      <c r="P86" s="273"/>
      <c r="Q86" s="273"/>
      <c r="R86" s="273"/>
      <c r="S86" s="273"/>
      <c r="T86" s="273"/>
      <c r="U86" s="274"/>
      <c r="V86" s="281" t="str">
        <f t="shared" si="11"/>
        <v/>
      </c>
      <c r="W86" s="273"/>
      <c r="X86" s="273"/>
      <c r="Y86" s="273"/>
      <c r="Z86" s="273"/>
      <c r="AA86" s="273"/>
      <c r="AB86" s="273"/>
      <c r="AC86" s="273"/>
      <c r="AD86" s="273"/>
      <c r="AE86" s="274"/>
      <c r="AF86" s="281" t="str">
        <f t="shared" si="12"/>
        <v/>
      </c>
      <c r="AG86" s="273"/>
      <c r="AH86" s="273"/>
      <c r="AI86" s="273"/>
      <c r="AJ86" s="273"/>
      <c r="AK86" s="273"/>
      <c r="AL86" s="273"/>
      <c r="AM86" s="273"/>
      <c r="AN86" s="273"/>
      <c r="AO86" s="274"/>
      <c r="AP86" s="273" t="str">
        <f t="shared" si="13"/>
        <v/>
      </c>
      <c r="AQ86" s="273"/>
      <c r="AR86" s="273"/>
      <c r="AS86" s="273"/>
      <c r="AT86" s="273"/>
      <c r="AU86" s="273"/>
      <c r="AV86" s="273"/>
      <c r="AW86" s="273"/>
      <c r="AX86" s="273"/>
      <c r="AY86" s="274"/>
      <c r="AZ86" s="8"/>
      <c r="CA86" s="93" t="str">
        <f t="array" ref="CA86">IFERROR(INDEX(Data!$B$3:$B$502, SMALL(IF(("Yes"=Data!$AV$3:$AV$502), MATCH(ROW(Data!$B$3:$B$502), ROW(Data!$B$3:$B$502))), ROW(A85))), "")</f>
        <v/>
      </c>
    </row>
    <row r="87" spans="1:79" x14ac:dyDescent="0.25">
      <c r="A87" s="8"/>
      <c r="B87" s="8"/>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CA87" s="93" t="str">
        <f t="array" ref="CA87">IFERROR(INDEX(Data!$B$3:$B$502, SMALL(IF(("Yes"=Data!$AV$3:$AV$502), MATCH(ROW(Data!$B$3:$B$502), ROW(Data!$B$3:$B$502))), ROW(A86))), "")</f>
        <v/>
      </c>
    </row>
    <row r="88" spans="1:79" hidden="1" x14ac:dyDescent="0.25">
      <c r="CA88" s="93" t="str">
        <f t="array" ref="CA88">IFERROR(INDEX(Data!$B$3:$B$502, SMALL(IF(("Yes"=Data!$AV$3:$AV$502), MATCH(ROW(Data!$B$3:$B$502), ROW(Data!$B$3:$B$502))), ROW(A87))), "")</f>
        <v/>
      </c>
    </row>
    <row r="89" spans="1:79" hidden="1" x14ac:dyDescent="0.25">
      <c r="CA89" s="93" t="str">
        <f t="array" ref="CA89">IFERROR(INDEX(Data!$B$3:$B$502, SMALL(IF(("Yes"=Data!$AV$3:$AV$502), MATCH(ROW(Data!$B$3:$B$502), ROW(Data!$B$3:$B$502))), ROW(A88))), "")</f>
        <v/>
      </c>
    </row>
    <row r="90" spans="1:79" hidden="1" x14ac:dyDescent="0.25">
      <c r="CA90" s="93" t="str">
        <f t="array" ref="CA90">IFERROR(INDEX(Data!$B$3:$B$502, SMALL(IF(("Yes"=Data!$AV$3:$AV$502), MATCH(ROW(Data!$B$3:$B$502), ROW(Data!$B$3:$B$502))), ROW(A89))), "")</f>
        <v/>
      </c>
    </row>
    <row r="91" spans="1:79" hidden="1" x14ac:dyDescent="0.25">
      <c r="CA91" s="93" t="str">
        <f t="array" ref="CA91">IFERROR(INDEX(Data!$B$3:$B$502, SMALL(IF(("Yes"=Data!$AV$3:$AV$502), MATCH(ROW(Data!$B$3:$B$502), ROW(Data!$B$3:$B$502))), ROW(A90))), "")</f>
        <v/>
      </c>
    </row>
    <row r="92" spans="1:79" hidden="1" x14ac:dyDescent="0.25">
      <c r="CA92" s="93" t="str">
        <f t="array" ref="CA92">IFERROR(INDEX(Data!$B$3:$B$502, SMALL(IF(("Yes"=Data!$AV$3:$AV$502), MATCH(ROW(Data!$B$3:$B$502), ROW(Data!$B$3:$B$502))), ROW(A91))), "")</f>
        <v/>
      </c>
    </row>
    <row r="93" spans="1:79" hidden="1" x14ac:dyDescent="0.25">
      <c r="CA93" s="93" t="str">
        <f t="array" ref="CA93">IFERROR(INDEX(Data!$B$3:$B$502, SMALL(IF(("Yes"=Data!$AV$3:$AV$502), MATCH(ROW(Data!$B$3:$B$502), ROW(Data!$B$3:$B$502))), ROW(A92))), "")</f>
        <v/>
      </c>
    </row>
    <row r="94" spans="1:79" hidden="1" x14ac:dyDescent="0.25">
      <c r="CA94" s="93" t="str">
        <f t="array" ref="CA94">IFERROR(INDEX(Data!$B$3:$B$502, SMALL(IF(("Yes"=Data!$AV$3:$AV$502), MATCH(ROW(Data!$B$3:$B$502), ROW(Data!$B$3:$B$502))), ROW(A93))), "")</f>
        <v/>
      </c>
    </row>
    <row r="95" spans="1:79" hidden="1" x14ac:dyDescent="0.25">
      <c r="CA95" s="93" t="str">
        <f t="array" ref="CA95">IFERROR(INDEX(Data!$B$3:$B$502, SMALL(IF(("Yes"=Data!$AV$3:$AV$502), MATCH(ROW(Data!$B$3:$B$502), ROW(Data!$B$3:$B$502))), ROW(A94))), "")</f>
        <v/>
      </c>
    </row>
    <row r="96" spans="1:79" hidden="1" x14ac:dyDescent="0.25">
      <c r="CA96" s="93" t="str">
        <f t="array" ref="CA96">IFERROR(INDEX(Data!$B$3:$B$502, SMALL(IF(("Yes"=Data!$AV$3:$AV$502), MATCH(ROW(Data!$B$3:$B$502), ROW(Data!$B$3:$B$502))), ROW(A95))), "")</f>
        <v/>
      </c>
    </row>
    <row r="97" spans="79:79" hidden="1" x14ac:dyDescent="0.25">
      <c r="CA97" s="93" t="str">
        <f t="array" ref="CA97">IFERROR(INDEX(Data!$B$3:$B$502, SMALL(IF(("Yes"=Data!$AV$3:$AV$502), MATCH(ROW(Data!$B$3:$B$502), ROW(Data!$B$3:$B$502))), ROW(A96))), "")</f>
        <v/>
      </c>
    </row>
    <row r="98" spans="79:79" hidden="1" x14ac:dyDescent="0.25">
      <c r="CA98" s="93" t="str">
        <f t="array" ref="CA98">IFERROR(INDEX(Data!$B$3:$B$502, SMALL(IF(("Yes"=Data!$AV$3:$AV$502), MATCH(ROW(Data!$B$3:$B$502), ROW(Data!$B$3:$B$502))), ROW(A97))), "")</f>
        <v/>
      </c>
    </row>
    <row r="99" spans="79:79" hidden="1" x14ac:dyDescent="0.25">
      <c r="CA99" s="93" t="str">
        <f t="array" ref="CA99">IFERROR(INDEX(Data!$B$3:$B$502, SMALL(IF(("Yes"=Data!$AV$3:$AV$502), MATCH(ROW(Data!$B$3:$B$502), ROW(Data!$B$3:$B$502))), ROW(A98))), "")</f>
        <v/>
      </c>
    </row>
    <row r="100" spans="79:79" hidden="1" x14ac:dyDescent="0.25">
      <c r="CA100" s="93" t="str">
        <f t="array" ref="CA100">IFERROR(INDEX(Data!$B$3:$B$502, SMALL(IF(("Yes"=Data!$AV$3:$AV$502), MATCH(ROW(Data!$B$3:$B$502), ROW(Data!$B$3:$B$502))), ROW(A99))), "")</f>
        <v/>
      </c>
    </row>
    <row r="101" spans="79:79" hidden="1" x14ac:dyDescent="0.25">
      <c r="CA101" s="93" t="str">
        <f t="array" ref="CA101">IFERROR(INDEX(Data!$B$3:$B$502, SMALL(IF(("Yes"=Data!$AV$3:$AV$502), MATCH(ROW(Data!$B$3:$B$502), ROW(Data!$B$3:$B$502))), ROW(A100))), "")</f>
        <v/>
      </c>
    </row>
    <row r="102" spans="79:79" hidden="1" x14ac:dyDescent="0.25">
      <c r="CA102" s="93" t="str">
        <f t="array" ref="CA102">IFERROR(INDEX(Data!$B$3:$B$502, SMALL(IF(("Yes"=Data!$AV$3:$AV$502), MATCH(ROW(Data!$B$3:$B$502), ROW(Data!$B$3:$B$502))), ROW(A101))), "")</f>
        <v/>
      </c>
    </row>
    <row r="103" spans="79:79" hidden="1" x14ac:dyDescent="0.25">
      <c r="CA103" s="93" t="str">
        <f t="array" ref="CA103">IFERROR(INDEX(Data!$B$3:$B$502, SMALL(IF(("Yes"=Data!$AV$3:$AV$502), MATCH(ROW(Data!$B$3:$B$502), ROW(Data!$B$3:$B$502))), ROW(A102))), "")</f>
        <v/>
      </c>
    </row>
    <row r="104" spans="79:79" hidden="1" x14ac:dyDescent="0.25">
      <c r="CA104" s="93" t="str">
        <f t="array" ref="CA104">IFERROR(INDEX(Data!$B$3:$B$502, SMALL(IF(("Yes"=Data!$AV$3:$AV$502), MATCH(ROW(Data!$B$3:$B$502), ROW(Data!$B$3:$B$502))), ROW(A103))), "")</f>
        <v/>
      </c>
    </row>
    <row r="105" spans="79:79" hidden="1" x14ac:dyDescent="0.25">
      <c r="CA105" s="93" t="str">
        <f t="array" ref="CA105">IFERROR(INDEX(Data!$B$3:$B$502, SMALL(IF(("Yes"=Data!$AV$3:$AV$502), MATCH(ROW(Data!$B$3:$B$502), ROW(Data!$B$3:$B$502))), ROW(A104))), "")</f>
        <v/>
      </c>
    </row>
    <row r="106" spans="79:79" hidden="1" x14ac:dyDescent="0.25">
      <c r="CA106" s="93" t="str">
        <f t="array" ref="CA106">IFERROR(INDEX(Data!$B$3:$B$502, SMALL(IF(("Yes"=Data!$AV$3:$AV$502), MATCH(ROW(Data!$B$3:$B$502), ROW(Data!$B$3:$B$502))), ROW(A105))), "")</f>
        <v/>
      </c>
    </row>
    <row r="107" spans="79:79" hidden="1" x14ac:dyDescent="0.25">
      <c r="CA107" s="93" t="str">
        <f t="array" ref="CA107">IFERROR(INDEX(Data!$B$3:$B$502, SMALL(IF(("Yes"=Data!$AV$3:$AV$502), MATCH(ROW(Data!$B$3:$B$502), ROW(Data!$B$3:$B$502))), ROW(A106))), "")</f>
        <v/>
      </c>
    </row>
    <row r="108" spans="79:79" hidden="1" x14ac:dyDescent="0.25">
      <c r="CA108" s="93" t="str">
        <f t="array" ref="CA108">IFERROR(INDEX(Data!$B$3:$B$502, SMALL(IF(("Yes"=Data!$AV$3:$AV$502), MATCH(ROW(Data!$B$3:$B$502), ROW(Data!$B$3:$B$502))), ROW(A107))), "")</f>
        <v/>
      </c>
    </row>
    <row r="109" spans="79:79" hidden="1" x14ac:dyDescent="0.25">
      <c r="CA109" s="93" t="str">
        <f t="array" ref="CA109">IFERROR(INDEX(Data!$B$3:$B$502, SMALL(IF(("Yes"=Data!$AV$3:$AV$502), MATCH(ROW(Data!$B$3:$B$502), ROW(Data!$B$3:$B$502))), ROW(A108))), "")</f>
        <v/>
      </c>
    </row>
    <row r="110" spans="79:79" hidden="1" x14ac:dyDescent="0.25">
      <c r="CA110" s="93" t="str">
        <f t="array" ref="CA110">IFERROR(INDEX(Data!$B$3:$B$502, SMALL(IF(("Yes"=Data!$AV$3:$AV$502), MATCH(ROW(Data!$B$3:$B$502), ROW(Data!$B$3:$B$502))), ROW(A109))), "")</f>
        <v/>
      </c>
    </row>
    <row r="111" spans="79:79" hidden="1" x14ac:dyDescent="0.25">
      <c r="CA111" s="93" t="str">
        <f t="array" ref="CA111">IFERROR(INDEX(Data!$B$3:$B$502, SMALL(IF(("Yes"=Data!$AV$3:$AV$502), MATCH(ROW(Data!$B$3:$B$502), ROW(Data!$B$3:$B$502))), ROW(A110))), "")</f>
        <v/>
      </c>
    </row>
    <row r="112" spans="79:79" hidden="1" x14ac:dyDescent="0.25">
      <c r="CA112" s="93" t="str">
        <f t="array" ref="CA112">IFERROR(INDEX(Data!$B$3:$B$502, SMALL(IF(("Yes"=Data!$AV$3:$AV$502), MATCH(ROW(Data!$B$3:$B$502), ROW(Data!$B$3:$B$502))), ROW(A111))), "")</f>
        <v/>
      </c>
    </row>
    <row r="113" spans="79:79" hidden="1" x14ac:dyDescent="0.25">
      <c r="CA113" s="93" t="str">
        <f t="array" ref="CA113">IFERROR(INDEX(Data!$B$3:$B$502, SMALL(IF(("Yes"=Data!$AV$3:$AV$502), MATCH(ROW(Data!$B$3:$B$502), ROW(Data!$B$3:$B$502))), ROW(A112))), "")</f>
        <v/>
      </c>
    </row>
    <row r="114" spans="79:79" hidden="1" x14ac:dyDescent="0.25">
      <c r="CA114" s="93" t="str">
        <f t="array" ref="CA114">IFERROR(INDEX(Data!$B$3:$B$502, SMALL(IF(("Yes"=Data!$AV$3:$AV$502), MATCH(ROW(Data!$B$3:$B$502), ROW(Data!$B$3:$B$502))), ROW(A113))), "")</f>
        <v/>
      </c>
    </row>
    <row r="115" spans="79:79" hidden="1" x14ac:dyDescent="0.25">
      <c r="CA115" s="93" t="str">
        <f t="array" ref="CA115">IFERROR(INDEX(Data!$B$3:$B$502, SMALL(IF(("Yes"=Data!$AV$3:$AV$502), MATCH(ROW(Data!$B$3:$B$502), ROW(Data!$B$3:$B$502))), ROW(A114))), "")</f>
        <v/>
      </c>
    </row>
    <row r="116" spans="79:79" hidden="1" x14ac:dyDescent="0.25">
      <c r="CA116" s="93" t="str">
        <f t="array" ref="CA116">IFERROR(INDEX(Data!$B$3:$B$502, SMALL(IF(("Yes"=Data!$AV$3:$AV$502), MATCH(ROW(Data!$B$3:$B$502), ROW(Data!$B$3:$B$502))), ROW(A115))), "")</f>
        <v/>
      </c>
    </row>
    <row r="117" spans="79:79" hidden="1" x14ac:dyDescent="0.25">
      <c r="CA117" s="93" t="str">
        <f t="array" ref="CA117">IFERROR(INDEX(Data!$B$3:$B$502, SMALL(IF(("Yes"=Data!$AV$3:$AV$502), MATCH(ROW(Data!$B$3:$B$502), ROW(Data!$B$3:$B$502))), ROW(A116))), "")</f>
        <v/>
      </c>
    </row>
    <row r="118" spans="79:79" hidden="1" x14ac:dyDescent="0.25">
      <c r="CA118" s="93" t="str">
        <f t="array" ref="CA118">IFERROR(INDEX(Data!$B$3:$B$502, SMALL(IF(("Yes"=Data!$AV$3:$AV$502), MATCH(ROW(Data!$B$3:$B$502), ROW(Data!$B$3:$B$502))), ROW(A117))), "")</f>
        <v/>
      </c>
    </row>
    <row r="119" spans="79:79" hidden="1" x14ac:dyDescent="0.25">
      <c r="CA119" s="93" t="str">
        <f t="array" ref="CA119">IFERROR(INDEX(Data!$B$3:$B$502, SMALL(IF(("Yes"=Data!$AV$3:$AV$502), MATCH(ROW(Data!$B$3:$B$502), ROW(Data!$B$3:$B$502))), ROW(A118))), "")</f>
        <v/>
      </c>
    </row>
    <row r="120" spans="79:79" hidden="1" x14ac:dyDescent="0.25">
      <c r="CA120" s="93" t="str">
        <f t="array" ref="CA120">IFERROR(INDEX(Data!$B$3:$B$502, SMALL(IF(("Yes"=Data!$AV$3:$AV$502), MATCH(ROW(Data!$B$3:$B$502), ROW(Data!$B$3:$B$502))), ROW(A119))), "")</f>
        <v/>
      </c>
    </row>
    <row r="121" spans="79:79" hidden="1" x14ac:dyDescent="0.25">
      <c r="CA121" s="93" t="str">
        <f t="array" ref="CA121">IFERROR(INDEX(Data!$B$3:$B$502, SMALL(IF(("Yes"=Data!$AV$3:$AV$502), MATCH(ROW(Data!$B$3:$B$502), ROW(Data!$B$3:$B$502))), ROW(A120))), "")</f>
        <v/>
      </c>
    </row>
    <row r="122" spans="79:79" hidden="1" x14ac:dyDescent="0.25">
      <c r="CA122" s="93" t="str">
        <f t="array" ref="CA122">IFERROR(INDEX(Data!$B$3:$B$502, SMALL(IF(("Yes"=Data!$AV$3:$AV$502), MATCH(ROW(Data!$B$3:$B$502), ROW(Data!$B$3:$B$502))), ROW(A121))), "")</f>
        <v/>
      </c>
    </row>
    <row r="123" spans="79:79" hidden="1" x14ac:dyDescent="0.25">
      <c r="CA123" s="93" t="str">
        <f t="array" ref="CA123">IFERROR(INDEX(Data!$B$3:$B$502, SMALL(IF(("Yes"=Data!$AV$3:$AV$502), MATCH(ROW(Data!$B$3:$B$502), ROW(Data!$B$3:$B$502))), ROW(A122))), "")</f>
        <v/>
      </c>
    </row>
    <row r="124" spans="79:79" hidden="1" x14ac:dyDescent="0.25">
      <c r="CA124" s="93" t="str">
        <f t="array" ref="CA124">IFERROR(INDEX(Data!$B$3:$B$502, SMALL(IF(("Yes"=Data!$AV$3:$AV$502), MATCH(ROW(Data!$B$3:$B$502), ROW(Data!$B$3:$B$502))), ROW(A123))), "")</f>
        <v/>
      </c>
    </row>
    <row r="125" spans="79:79" hidden="1" x14ac:dyDescent="0.25">
      <c r="CA125" s="93" t="str">
        <f t="array" ref="CA125">IFERROR(INDEX(Data!$B$3:$B$502, SMALL(IF(("Yes"=Data!$AV$3:$AV$502), MATCH(ROW(Data!$B$3:$B$502), ROW(Data!$B$3:$B$502))), ROW(A124))), "")</f>
        <v/>
      </c>
    </row>
    <row r="126" spans="79:79" hidden="1" x14ac:dyDescent="0.25">
      <c r="CA126" s="93" t="str">
        <f t="array" ref="CA126">IFERROR(INDEX(Data!$B$3:$B$502, SMALL(IF(("Yes"=Data!$AV$3:$AV$502), MATCH(ROW(Data!$B$3:$B$502), ROW(Data!$B$3:$B$502))), ROW(A125))), "")</f>
        <v/>
      </c>
    </row>
    <row r="127" spans="79:79" hidden="1" x14ac:dyDescent="0.25">
      <c r="CA127" s="93" t="str">
        <f t="array" ref="CA127">IFERROR(INDEX(Data!$B$3:$B$502, SMALL(IF(("Yes"=Data!$AV$3:$AV$502), MATCH(ROW(Data!$B$3:$B$502), ROW(Data!$B$3:$B$502))), ROW(A126))), "")</f>
        <v/>
      </c>
    </row>
    <row r="128" spans="79:79" hidden="1" x14ac:dyDescent="0.25">
      <c r="CA128" s="93" t="str">
        <f t="array" ref="CA128">IFERROR(INDEX(Data!$B$3:$B$502, SMALL(IF(("Yes"=Data!$AV$3:$AV$502), MATCH(ROW(Data!$B$3:$B$502), ROW(Data!$B$3:$B$502))), ROW(A127))), "")</f>
        <v/>
      </c>
    </row>
    <row r="129" spans="79:79" hidden="1" x14ac:dyDescent="0.25">
      <c r="CA129" s="93" t="str">
        <f t="array" ref="CA129">IFERROR(INDEX(Data!$B$3:$B$502, SMALL(IF(("Yes"=Data!$AV$3:$AV$502), MATCH(ROW(Data!$B$3:$B$502), ROW(Data!$B$3:$B$502))), ROW(A128))), "")</f>
        <v/>
      </c>
    </row>
    <row r="130" spans="79:79" hidden="1" x14ac:dyDescent="0.25">
      <c r="CA130" s="93" t="str">
        <f t="array" ref="CA130">IFERROR(INDEX(Data!$B$3:$B$502, SMALL(IF(("Yes"=Data!$AV$3:$AV$502), MATCH(ROW(Data!$B$3:$B$502), ROW(Data!$B$3:$B$502))), ROW(A129))), "")</f>
        <v/>
      </c>
    </row>
    <row r="131" spans="79:79" hidden="1" x14ac:dyDescent="0.25">
      <c r="CA131" s="94" t="str">
        <f t="array" ref="CA131">IFERROR(INDEX(Data!$B$3:$B$502, SMALL(IF(("Yes"=Data!$AV$3:$AV$502), MATCH(ROW(Data!$B$3:$B$502), ROW(Data!$B$3:$B$502))), ROW(A130))), "")</f>
        <v/>
      </c>
    </row>
  </sheetData>
  <sheetProtection algorithmName="SHA-512" hashValue="5CiM9PLbyJgfX03lSrOBbwm/+mWPFDWZ4CqRFMsAwEEIqNihsa/kzD1XlNEQL/1Ku4jxLOSF5PK1iXcVOxa0vQ==" saltValue="fF/89Bs2wrQEbxxPeQxVrw==" spinCount="100000" sheet="1" objects="1" scenarios="1"/>
  <mergeCells count="421">
    <mergeCell ref="AE18:AH19"/>
    <mergeCell ref="AJ18:AU19"/>
    <mergeCell ref="AV18:AY19"/>
    <mergeCell ref="B3:AY6"/>
    <mergeCell ref="B10:Q11"/>
    <mergeCell ref="B14:M15"/>
    <mergeCell ref="N14:Q15"/>
    <mergeCell ref="S14:AD15"/>
    <mergeCell ref="AE14:AH15"/>
    <mergeCell ref="AJ14:AU15"/>
    <mergeCell ref="AV14:AY15"/>
    <mergeCell ref="B23:Q24"/>
    <mergeCell ref="B27:C27"/>
    <mergeCell ref="D27:E27"/>
    <mergeCell ref="F27:O27"/>
    <mergeCell ref="P27:Q27"/>
    <mergeCell ref="S27:V27"/>
    <mergeCell ref="B18:M19"/>
    <mergeCell ref="N18:Q19"/>
    <mergeCell ref="S18:AD19"/>
    <mergeCell ref="AU27:AV27"/>
    <mergeCell ref="AX27:AY27"/>
    <mergeCell ref="B28:C28"/>
    <mergeCell ref="D28:E28"/>
    <mergeCell ref="F28:O28"/>
    <mergeCell ref="P28:Q28"/>
    <mergeCell ref="S28:V28"/>
    <mergeCell ref="W28:Z28"/>
    <mergeCell ref="AA28:AD28"/>
    <mergeCell ref="AE28:AH28"/>
    <mergeCell ref="W27:Z27"/>
    <mergeCell ref="AA27:AD27"/>
    <mergeCell ref="AE27:AH27"/>
    <mergeCell ref="AI27:AL27"/>
    <mergeCell ref="AM27:AP27"/>
    <mergeCell ref="AQ27:AT27"/>
    <mergeCell ref="AI28:AL28"/>
    <mergeCell ref="AM28:AP28"/>
    <mergeCell ref="AQ28:AT28"/>
    <mergeCell ref="AU28:AV28"/>
    <mergeCell ref="AX28:AY28"/>
    <mergeCell ref="B29:C29"/>
    <mergeCell ref="D29:E29"/>
    <mergeCell ref="F29:O29"/>
    <mergeCell ref="P29:Q29"/>
    <mergeCell ref="S29:V29"/>
    <mergeCell ref="AU29:AV29"/>
    <mergeCell ref="AX29:AY29"/>
    <mergeCell ref="B30:C30"/>
    <mergeCell ref="D30:E30"/>
    <mergeCell ref="F30:O30"/>
    <mergeCell ref="P30:Q30"/>
    <mergeCell ref="S30:V30"/>
    <mergeCell ref="W30:Z30"/>
    <mergeCell ref="AA30:AD30"/>
    <mergeCell ref="AE30:AH30"/>
    <mergeCell ref="W29:Z29"/>
    <mergeCell ref="AA29:AD29"/>
    <mergeCell ref="AE29:AH29"/>
    <mergeCell ref="AI29:AL29"/>
    <mergeCell ref="AM29:AP29"/>
    <mergeCell ref="AQ29:AT29"/>
    <mergeCell ref="AI30:AL30"/>
    <mergeCell ref="AM30:AP30"/>
    <mergeCell ref="AQ30:AT30"/>
    <mergeCell ref="W31:Z31"/>
    <mergeCell ref="AA31:AD31"/>
    <mergeCell ref="AE31:AH31"/>
    <mergeCell ref="AU30:AV30"/>
    <mergeCell ref="AX30:AY30"/>
    <mergeCell ref="B31:C31"/>
    <mergeCell ref="D31:E31"/>
    <mergeCell ref="F31:O31"/>
    <mergeCell ref="P31:Q31"/>
    <mergeCell ref="S31:V31"/>
    <mergeCell ref="AU31:AV31"/>
    <mergeCell ref="AX31:AY31"/>
    <mergeCell ref="AI31:AL31"/>
    <mergeCell ref="AM31:AP31"/>
    <mergeCell ref="AQ31:AT31"/>
    <mergeCell ref="AX32:AY32"/>
    <mergeCell ref="B33:C33"/>
    <mergeCell ref="D33:E33"/>
    <mergeCell ref="F33:O33"/>
    <mergeCell ref="P33:Q33"/>
    <mergeCell ref="S33:V33"/>
    <mergeCell ref="AU33:AV33"/>
    <mergeCell ref="AX33:AY33"/>
    <mergeCell ref="AI33:AL33"/>
    <mergeCell ref="AM33:AP33"/>
    <mergeCell ref="AQ33:AT33"/>
    <mergeCell ref="B32:C32"/>
    <mergeCell ref="D32:E32"/>
    <mergeCell ref="F32:O32"/>
    <mergeCell ref="P32:Q32"/>
    <mergeCell ref="S32:V32"/>
    <mergeCell ref="W32:Z32"/>
    <mergeCell ref="AA32:AD32"/>
    <mergeCell ref="AE32:AH32"/>
    <mergeCell ref="AA34:AD34"/>
    <mergeCell ref="AE34:AH34"/>
    <mergeCell ref="W33:Z33"/>
    <mergeCell ref="AA33:AD33"/>
    <mergeCell ref="AE33:AH33"/>
    <mergeCell ref="AI32:AL32"/>
    <mergeCell ref="AM32:AP32"/>
    <mergeCell ref="AQ32:AT32"/>
    <mergeCell ref="AU32:AV32"/>
    <mergeCell ref="W35:Z35"/>
    <mergeCell ref="AA35:AD35"/>
    <mergeCell ref="AE35:AH35"/>
    <mergeCell ref="AI34:AL34"/>
    <mergeCell ref="AM34:AP34"/>
    <mergeCell ref="AQ34:AT34"/>
    <mergeCell ref="AU34:AV34"/>
    <mergeCell ref="AX34:AY34"/>
    <mergeCell ref="B35:C35"/>
    <mergeCell ref="D35:E35"/>
    <mergeCell ref="F35:O35"/>
    <mergeCell ref="P35:Q35"/>
    <mergeCell ref="S35:V35"/>
    <mergeCell ref="AU35:AV35"/>
    <mergeCell ref="AX35:AY35"/>
    <mergeCell ref="AI35:AL35"/>
    <mergeCell ref="AM35:AP35"/>
    <mergeCell ref="AQ35:AT35"/>
    <mergeCell ref="B34:C34"/>
    <mergeCell ref="D34:E34"/>
    <mergeCell ref="F34:O34"/>
    <mergeCell ref="P34:Q34"/>
    <mergeCell ref="S34:V34"/>
    <mergeCell ref="W34:Z34"/>
    <mergeCell ref="AI36:AL36"/>
    <mergeCell ref="AM36:AP36"/>
    <mergeCell ref="AQ36:AT36"/>
    <mergeCell ref="AU36:AV36"/>
    <mergeCell ref="AX36:AY36"/>
    <mergeCell ref="B37:C37"/>
    <mergeCell ref="D37:E37"/>
    <mergeCell ref="F37:O37"/>
    <mergeCell ref="P37:Q37"/>
    <mergeCell ref="S37:V37"/>
    <mergeCell ref="AU37:AV37"/>
    <mergeCell ref="AX37:AY37"/>
    <mergeCell ref="B36:C36"/>
    <mergeCell ref="D36:E36"/>
    <mergeCell ref="F36:O36"/>
    <mergeCell ref="P36:Q36"/>
    <mergeCell ref="S36:V36"/>
    <mergeCell ref="W36:Z36"/>
    <mergeCell ref="AA36:AD36"/>
    <mergeCell ref="AE36:AH36"/>
    <mergeCell ref="B58:AY59"/>
    <mergeCell ref="B61:K61"/>
    <mergeCell ref="L61:U61"/>
    <mergeCell ref="V61:AE61"/>
    <mergeCell ref="AF61:AO61"/>
    <mergeCell ref="AP61:AY61"/>
    <mergeCell ref="W37:Z37"/>
    <mergeCell ref="AA37:AD37"/>
    <mergeCell ref="AE37:AH37"/>
    <mergeCell ref="AI37:AL37"/>
    <mergeCell ref="AM37:AP37"/>
    <mergeCell ref="AQ37:AT37"/>
    <mergeCell ref="B57:K57"/>
    <mergeCell ref="L57:U57"/>
    <mergeCell ref="B62:K62"/>
    <mergeCell ref="L62:U62"/>
    <mergeCell ref="V62:AE62"/>
    <mergeCell ref="AF62:AO62"/>
    <mergeCell ref="AP62:AY62"/>
    <mergeCell ref="B63:K63"/>
    <mergeCell ref="L63:U63"/>
    <mergeCell ref="V63:AE63"/>
    <mergeCell ref="AF63:AO63"/>
    <mergeCell ref="AP63:AY63"/>
    <mergeCell ref="B64:K64"/>
    <mergeCell ref="L64:U64"/>
    <mergeCell ref="V64:AE64"/>
    <mergeCell ref="AF64:AO64"/>
    <mergeCell ref="AP64:AY64"/>
    <mergeCell ref="B65:K65"/>
    <mergeCell ref="L65:U65"/>
    <mergeCell ref="V65:AE65"/>
    <mergeCell ref="AF65:AO65"/>
    <mergeCell ref="AP65:AY65"/>
    <mergeCell ref="B66:K66"/>
    <mergeCell ref="L66:U66"/>
    <mergeCell ref="V66:AE66"/>
    <mergeCell ref="AF66:AO66"/>
    <mergeCell ref="AP66:AY66"/>
    <mergeCell ref="B67:K67"/>
    <mergeCell ref="L67:U67"/>
    <mergeCell ref="V67:AE67"/>
    <mergeCell ref="AF67:AO67"/>
    <mergeCell ref="AP67:AY67"/>
    <mergeCell ref="B68:K68"/>
    <mergeCell ref="L68:U68"/>
    <mergeCell ref="V68:AE68"/>
    <mergeCell ref="AF68:AO68"/>
    <mergeCell ref="AP68:AY68"/>
    <mergeCell ref="B69:K69"/>
    <mergeCell ref="L69:U69"/>
    <mergeCell ref="V69:AE69"/>
    <mergeCell ref="AF69:AO69"/>
    <mergeCell ref="AP69:AY69"/>
    <mergeCell ref="B70:K70"/>
    <mergeCell ref="L70:U70"/>
    <mergeCell ref="V70:AE70"/>
    <mergeCell ref="AF70:AO70"/>
    <mergeCell ref="AP70:AY70"/>
    <mergeCell ref="B71:K71"/>
    <mergeCell ref="L71:U71"/>
    <mergeCell ref="V71:AE71"/>
    <mergeCell ref="AF71:AO71"/>
    <mergeCell ref="AP71:AY71"/>
    <mergeCell ref="B72:K72"/>
    <mergeCell ref="L72:U72"/>
    <mergeCell ref="V72:AE72"/>
    <mergeCell ref="AF72:AO72"/>
    <mergeCell ref="AP72:AY72"/>
    <mergeCell ref="B73:K73"/>
    <mergeCell ref="L73:U73"/>
    <mergeCell ref="V73:AE73"/>
    <mergeCell ref="AF73:AO73"/>
    <mergeCell ref="AP73:AY73"/>
    <mergeCell ref="B74:K74"/>
    <mergeCell ref="L74:U74"/>
    <mergeCell ref="V74:AE74"/>
    <mergeCell ref="AF74:AO74"/>
    <mergeCell ref="AP74:AY74"/>
    <mergeCell ref="B75:K75"/>
    <mergeCell ref="L75:U75"/>
    <mergeCell ref="V75:AE75"/>
    <mergeCell ref="AF75:AO75"/>
    <mergeCell ref="AP75:AY75"/>
    <mergeCell ref="B79:K79"/>
    <mergeCell ref="L79:U79"/>
    <mergeCell ref="V79:AE79"/>
    <mergeCell ref="AF79:AO79"/>
    <mergeCell ref="AP79:AY79"/>
    <mergeCell ref="B76:K76"/>
    <mergeCell ref="L76:U76"/>
    <mergeCell ref="V76:AE76"/>
    <mergeCell ref="AF76:AO76"/>
    <mergeCell ref="AP76:AY76"/>
    <mergeCell ref="B77:K77"/>
    <mergeCell ref="L77:U77"/>
    <mergeCell ref="V77:AE77"/>
    <mergeCell ref="AF77:AO77"/>
    <mergeCell ref="AP77:AY77"/>
    <mergeCell ref="CC2:CL2"/>
    <mergeCell ref="CC3:CL3"/>
    <mergeCell ref="CC4:CL4"/>
    <mergeCell ref="CC5:CL5"/>
    <mergeCell ref="B84:K84"/>
    <mergeCell ref="L84:U84"/>
    <mergeCell ref="V84:AE84"/>
    <mergeCell ref="AF84:AO84"/>
    <mergeCell ref="AP84:AY84"/>
    <mergeCell ref="B82:K82"/>
    <mergeCell ref="L82:U82"/>
    <mergeCell ref="V82:AE82"/>
    <mergeCell ref="AF82:AO82"/>
    <mergeCell ref="AP82:AY82"/>
    <mergeCell ref="B83:K83"/>
    <mergeCell ref="L83:U83"/>
    <mergeCell ref="V83:AE83"/>
    <mergeCell ref="AF83:AO83"/>
    <mergeCell ref="AP83:AY83"/>
    <mergeCell ref="B80:K80"/>
    <mergeCell ref="L80:U80"/>
    <mergeCell ref="V80:AE80"/>
    <mergeCell ref="AF80:AO80"/>
    <mergeCell ref="AP80:AY80"/>
    <mergeCell ref="CC8:CL8"/>
    <mergeCell ref="CC9:CL9"/>
    <mergeCell ref="CC10:CL10"/>
    <mergeCell ref="CC11:CL11"/>
    <mergeCell ref="B86:K86"/>
    <mergeCell ref="L86:U86"/>
    <mergeCell ref="V86:AE86"/>
    <mergeCell ref="AF86:AO86"/>
    <mergeCell ref="AP86:AY86"/>
    <mergeCell ref="B85:K85"/>
    <mergeCell ref="L85:U85"/>
    <mergeCell ref="V85:AE85"/>
    <mergeCell ref="AF85:AO85"/>
    <mergeCell ref="AP85:AY85"/>
    <mergeCell ref="B81:K81"/>
    <mergeCell ref="L81:U81"/>
    <mergeCell ref="V81:AE81"/>
    <mergeCell ref="AF81:AO81"/>
    <mergeCell ref="AP81:AY81"/>
    <mergeCell ref="B78:K78"/>
    <mergeCell ref="L78:U78"/>
    <mergeCell ref="V78:AE78"/>
    <mergeCell ref="AF78:AO78"/>
    <mergeCell ref="AP78:AY78"/>
    <mergeCell ref="CC24:CL24"/>
    <mergeCell ref="CC25:CL25"/>
    <mergeCell ref="CC26:CL26"/>
    <mergeCell ref="CC27:CL27"/>
    <mergeCell ref="CM2:CV2"/>
    <mergeCell ref="CM3:CV3"/>
    <mergeCell ref="CM4:CV4"/>
    <mergeCell ref="CM5:CV5"/>
    <mergeCell ref="CM6:CV6"/>
    <mergeCell ref="CM7:CV7"/>
    <mergeCell ref="CC18:CL18"/>
    <mergeCell ref="CC19:CL19"/>
    <mergeCell ref="CC20:CL20"/>
    <mergeCell ref="CC21:CL21"/>
    <mergeCell ref="CC22:CL22"/>
    <mergeCell ref="CC23:CL23"/>
    <mergeCell ref="CC12:CL12"/>
    <mergeCell ref="CC13:CL13"/>
    <mergeCell ref="CC14:CL14"/>
    <mergeCell ref="CC15:CL15"/>
    <mergeCell ref="CC16:CL16"/>
    <mergeCell ref="CC17:CL17"/>
    <mergeCell ref="CC6:CL6"/>
    <mergeCell ref="CC7:CL7"/>
    <mergeCell ref="CM16:CV16"/>
    <mergeCell ref="CM17:CV17"/>
    <mergeCell ref="CM18:CV18"/>
    <mergeCell ref="CM19:CV19"/>
    <mergeCell ref="CM8:CV8"/>
    <mergeCell ref="CM9:CV9"/>
    <mergeCell ref="CM10:CV10"/>
    <mergeCell ref="CM11:CV11"/>
    <mergeCell ref="CM12:CV12"/>
    <mergeCell ref="CM13:CV13"/>
    <mergeCell ref="CW10:DF10"/>
    <mergeCell ref="CW11:DF11"/>
    <mergeCell ref="CW12:DF12"/>
    <mergeCell ref="CW13:DF13"/>
    <mergeCell ref="CW14:DF14"/>
    <mergeCell ref="CW15:DF15"/>
    <mergeCell ref="CM26:CV26"/>
    <mergeCell ref="CM27:CV27"/>
    <mergeCell ref="CW2:DF2"/>
    <mergeCell ref="CW3:DF3"/>
    <mergeCell ref="CW4:DF4"/>
    <mergeCell ref="CW5:DF5"/>
    <mergeCell ref="CW6:DF6"/>
    <mergeCell ref="CW7:DF7"/>
    <mergeCell ref="CW8:DF8"/>
    <mergeCell ref="CW9:DF9"/>
    <mergeCell ref="CM20:CV20"/>
    <mergeCell ref="CM21:CV21"/>
    <mergeCell ref="CM22:CV22"/>
    <mergeCell ref="CM23:CV23"/>
    <mergeCell ref="CM24:CV24"/>
    <mergeCell ref="CM25:CV25"/>
    <mergeCell ref="CM14:CV14"/>
    <mergeCell ref="CM15:CV15"/>
    <mergeCell ref="DG8:DP8"/>
    <mergeCell ref="DG9:DP9"/>
    <mergeCell ref="DG10:DP10"/>
    <mergeCell ref="DG11:DP11"/>
    <mergeCell ref="DG12:DP12"/>
    <mergeCell ref="DG13:DP13"/>
    <mergeCell ref="DG2:DP2"/>
    <mergeCell ref="DG3:DP3"/>
    <mergeCell ref="DG4:DP4"/>
    <mergeCell ref="DG5:DP5"/>
    <mergeCell ref="DG6:DP6"/>
    <mergeCell ref="DG7:DP7"/>
    <mergeCell ref="DQ10:DZ10"/>
    <mergeCell ref="DQ11:DZ11"/>
    <mergeCell ref="DQ12:DZ12"/>
    <mergeCell ref="DQ13:DZ13"/>
    <mergeCell ref="DQ14:DZ14"/>
    <mergeCell ref="DQ15:DZ15"/>
    <mergeCell ref="DG26:DP26"/>
    <mergeCell ref="DG27:DP27"/>
    <mergeCell ref="DQ2:DZ2"/>
    <mergeCell ref="DQ3:DZ3"/>
    <mergeCell ref="DQ4:DZ4"/>
    <mergeCell ref="DQ5:DZ5"/>
    <mergeCell ref="DQ6:DZ6"/>
    <mergeCell ref="DQ7:DZ7"/>
    <mergeCell ref="DQ8:DZ8"/>
    <mergeCell ref="DQ9:DZ9"/>
    <mergeCell ref="DG20:DP20"/>
    <mergeCell ref="DG21:DP21"/>
    <mergeCell ref="DG22:DP22"/>
    <mergeCell ref="DG23:DP23"/>
    <mergeCell ref="DG24:DP24"/>
    <mergeCell ref="DG25:DP25"/>
    <mergeCell ref="DG14:DP14"/>
    <mergeCell ref="DG15:DP15"/>
    <mergeCell ref="DQ22:DZ22"/>
    <mergeCell ref="DQ23:DZ23"/>
    <mergeCell ref="DQ24:DZ24"/>
    <mergeCell ref="DQ25:DZ25"/>
    <mergeCell ref="DQ26:DZ26"/>
    <mergeCell ref="DQ27:DZ27"/>
    <mergeCell ref="DQ16:DZ16"/>
    <mergeCell ref="DQ17:DZ17"/>
    <mergeCell ref="DQ18:DZ18"/>
    <mergeCell ref="DQ19:DZ19"/>
    <mergeCell ref="DQ20:DZ20"/>
    <mergeCell ref="DQ21:DZ21"/>
    <mergeCell ref="CW27:DF27"/>
    <mergeCell ref="DG16:DP16"/>
    <mergeCell ref="DG17:DP17"/>
    <mergeCell ref="DG18:DP18"/>
    <mergeCell ref="DG19:DP19"/>
    <mergeCell ref="CW22:DF22"/>
    <mergeCell ref="CW23:DF23"/>
    <mergeCell ref="CW24:DF24"/>
    <mergeCell ref="CW25:DF25"/>
    <mergeCell ref="CW26:DF26"/>
    <mergeCell ref="CW16:DF16"/>
    <mergeCell ref="CW17:DF17"/>
    <mergeCell ref="CW18:DF18"/>
    <mergeCell ref="CW19:DF19"/>
    <mergeCell ref="CW20:DF20"/>
    <mergeCell ref="CW21:DF21"/>
  </mergeCells>
  <conditionalFormatting sqref="AX28:AY37">
    <cfRule type="expression" dxfId="3" priority="3">
      <formula>AX28="Q"</formula>
    </cfRule>
    <cfRule type="expression" dxfId="2" priority="4">
      <formula>AX28="R"</formula>
    </cfRule>
  </conditionalFormatting>
  <conditionalFormatting sqref="B61:AY86">
    <cfRule type="expression" dxfId="1" priority="1">
      <formula>CC2="No"</formula>
    </cfRule>
    <cfRule type="expression" dxfId="0" priority="2">
      <formula>CC2="Yes"</formula>
    </cfRule>
  </conditionalFormatting>
  <pageMargins left="0.7" right="0.7" top="0.75" bottom="0.75" header="0.3" footer="0.3"/>
  <pageSetup paperSize="9" scale="59" orientation="portrait" verticalDpi="300" r:id="rId1"/>
  <colBreaks count="1" manualBreakCount="1">
    <brk id="52" max="1048575"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0.499984740745262"/>
  </sheetPr>
  <dimension ref="A1:Q700"/>
  <sheetViews>
    <sheetView zoomScaleNormal="100" workbookViewId="0"/>
  </sheetViews>
  <sheetFormatPr defaultColWidth="0" defaultRowHeight="15" zeroHeight="1" x14ac:dyDescent="0.25"/>
  <cols>
    <col min="1" max="1" width="2.85546875" style="13" customWidth="1"/>
    <col min="2" max="2" width="17.140625" style="13" customWidth="1"/>
    <col min="3" max="3" width="14.28515625" style="13" customWidth="1"/>
    <col min="4" max="4" width="4.28515625" style="13" customWidth="1"/>
    <col min="5" max="5" width="14.28515625" style="13" customWidth="1"/>
    <col min="6" max="6" width="4.28515625" style="13" customWidth="1"/>
    <col min="7" max="7" width="14.28515625" style="13" customWidth="1"/>
    <col min="8" max="8" width="4.28515625" style="13" customWidth="1"/>
    <col min="9" max="9" width="14.28515625" style="13" customWidth="1"/>
    <col min="10" max="10" width="4.28515625" style="13" customWidth="1"/>
    <col min="11" max="11" width="14.28515625" style="13" customWidth="1"/>
    <col min="12" max="12" width="4.28515625" style="13" customWidth="1"/>
    <col min="13" max="13" width="14.28515625" style="13" customWidth="1"/>
    <col min="14" max="14" width="4.28515625" style="13" customWidth="1"/>
    <col min="15" max="15" width="14.28515625" style="13" customWidth="1"/>
    <col min="16" max="16" width="4.28515625" style="13" customWidth="1"/>
    <col min="17" max="17" width="2.85546875" style="13" customWidth="1"/>
    <col min="18" max="16384" width="9.140625" style="13" hidden="1"/>
  </cols>
  <sheetData>
    <row r="1" spans="1:17" x14ac:dyDescent="0.25">
      <c r="A1" s="102"/>
      <c r="B1" s="102"/>
      <c r="C1" s="102"/>
      <c r="D1" s="102"/>
      <c r="E1" s="102"/>
      <c r="F1" s="102"/>
      <c r="G1" s="102"/>
      <c r="H1" s="102"/>
      <c r="I1" s="102"/>
      <c r="J1" s="102"/>
      <c r="K1" s="102"/>
      <c r="L1" s="102"/>
      <c r="M1" s="102"/>
      <c r="N1" s="102"/>
      <c r="O1" s="102"/>
      <c r="P1" s="102"/>
      <c r="Q1" s="102"/>
    </row>
    <row r="2" spans="1:17" ht="15" customHeight="1" x14ac:dyDescent="0.25">
      <c r="A2" s="102"/>
      <c r="B2" s="422" t="str">
        <f>'Birding Tally List'!$B$2</f>
        <v/>
      </c>
      <c r="C2" s="423"/>
      <c r="D2" s="423"/>
      <c r="E2" s="423"/>
      <c r="F2" s="423"/>
      <c r="G2" s="423"/>
      <c r="H2" s="423"/>
      <c r="I2" s="423"/>
      <c r="J2" s="423"/>
      <c r="K2" s="423"/>
      <c r="L2" s="423"/>
      <c r="M2" s="423"/>
      <c r="N2" s="423"/>
      <c r="O2" s="423"/>
      <c r="P2" s="424"/>
      <c r="Q2" s="102"/>
    </row>
    <row r="3" spans="1:17" ht="15" customHeight="1" x14ac:dyDescent="0.25">
      <c r="A3" s="102"/>
      <c r="B3" s="425"/>
      <c r="C3" s="426"/>
      <c r="D3" s="426"/>
      <c r="E3" s="426"/>
      <c r="F3" s="426"/>
      <c r="G3" s="426"/>
      <c r="H3" s="426"/>
      <c r="I3" s="426"/>
      <c r="J3" s="426"/>
      <c r="K3" s="426"/>
      <c r="L3" s="426"/>
      <c r="M3" s="426"/>
      <c r="N3" s="426"/>
      <c r="O3" s="426"/>
      <c r="P3" s="427"/>
      <c r="Q3" s="102"/>
    </row>
    <row r="4" spans="1:17" ht="15" customHeight="1" x14ac:dyDescent="0.35">
      <c r="A4" s="102"/>
      <c r="B4" s="101"/>
      <c r="C4" s="101"/>
      <c r="D4" s="101"/>
      <c r="E4" s="101"/>
      <c r="F4" s="101"/>
      <c r="G4" s="101"/>
      <c r="H4" s="101"/>
      <c r="I4" s="101"/>
      <c r="J4" s="101"/>
      <c r="K4" s="101"/>
      <c r="L4" s="101"/>
      <c r="M4" s="101"/>
      <c r="N4" s="101"/>
      <c r="O4" s="101"/>
      <c r="P4" s="101"/>
      <c r="Q4" s="102"/>
    </row>
    <row r="5" spans="1:17" x14ac:dyDescent="0.25">
      <c r="A5" s="102"/>
      <c r="B5" s="428" t="str">
        <f>"* You have selected '"&amp;'Intro &amp; Setup'!$BA$21&amp;"', so please ensure that your totals show "&amp;'Intro &amp; Setup'!$BA$26&amp;"."</f>
        <v>* You have selected 'Sightings', so please ensure that your totals show each flock of bird as one sighting.</v>
      </c>
      <c r="C5" s="428"/>
      <c r="D5" s="428"/>
      <c r="E5" s="428"/>
      <c r="F5" s="428"/>
      <c r="G5" s="428"/>
      <c r="H5" s="428"/>
      <c r="I5" s="428"/>
      <c r="J5" s="428"/>
      <c r="K5" s="428"/>
      <c r="L5" s="428"/>
      <c r="M5" s="428"/>
      <c r="N5" s="428"/>
      <c r="O5" s="429" t="s">
        <v>59</v>
      </c>
      <c r="P5" s="430"/>
      <c r="Q5" s="102"/>
    </row>
    <row r="6" spans="1:17" x14ac:dyDescent="0.25">
      <c r="A6" s="102"/>
      <c r="B6" s="102"/>
      <c r="C6" s="102"/>
      <c r="D6" s="102"/>
      <c r="E6" s="102"/>
      <c r="F6" s="102"/>
      <c r="G6" s="102"/>
      <c r="H6" s="102"/>
      <c r="I6" s="102"/>
      <c r="J6" s="102"/>
      <c r="K6" s="102"/>
      <c r="L6" s="102"/>
      <c r="M6" s="102"/>
      <c r="N6" s="102"/>
      <c r="O6" s="102"/>
      <c r="P6" s="102"/>
      <c r="Q6" s="102"/>
    </row>
    <row r="7" spans="1:17" x14ac:dyDescent="0.25">
      <c r="A7" s="102"/>
      <c r="B7" s="103" t="s">
        <v>5</v>
      </c>
      <c r="C7" s="420" t="str">
        <f>IF('Intro &amp; Setup'!$G$22="", "", 'Intro &amp; Setup'!$G$22)</f>
        <v/>
      </c>
      <c r="D7" s="421"/>
      <c r="E7" s="420" t="str">
        <f>IF('Intro &amp; Setup'!$G$23="", "", 'Intro &amp; Setup'!$G$23)</f>
        <v/>
      </c>
      <c r="F7" s="421"/>
      <c r="G7" s="420" t="str">
        <f>IF('Intro &amp; Setup'!$G$24="", "", 'Intro &amp; Setup'!$G$24)</f>
        <v/>
      </c>
      <c r="H7" s="421"/>
      <c r="I7" s="420" t="str">
        <f>IF('Intro &amp; Setup'!$G$25="", "", 'Intro &amp; Setup'!$G$25)</f>
        <v/>
      </c>
      <c r="J7" s="421"/>
      <c r="K7" s="420" t="str">
        <f>IF('Intro &amp; Setup'!$G$26="", "", 'Intro &amp; Setup'!$G$26)</f>
        <v/>
      </c>
      <c r="L7" s="421"/>
      <c r="M7" s="420" t="str">
        <f>IF('Intro &amp; Setup'!$G$27="", "", 'Intro &amp; Setup'!$G$27)</f>
        <v/>
      </c>
      <c r="N7" s="421"/>
      <c r="O7" s="420" t="str">
        <f>IF('Intro &amp; Setup'!$G$28="", "", 'Intro &amp; Setup'!$G$28)</f>
        <v/>
      </c>
      <c r="P7" s="421"/>
      <c r="Q7" s="102"/>
    </row>
    <row r="8" spans="1:17" x14ac:dyDescent="0.25">
      <c r="A8" s="102"/>
      <c r="B8" s="104" t="s">
        <v>4</v>
      </c>
      <c r="C8" s="99" t="s">
        <v>58</v>
      </c>
      <c r="D8" s="100" t="s">
        <v>8</v>
      </c>
      <c r="E8" s="99" t="s">
        <v>58</v>
      </c>
      <c r="F8" s="100" t="s">
        <v>8</v>
      </c>
      <c r="G8" s="99" t="s">
        <v>58</v>
      </c>
      <c r="H8" s="100" t="s">
        <v>8</v>
      </c>
      <c r="I8" s="99" t="s">
        <v>58</v>
      </c>
      <c r="J8" s="100" t="s">
        <v>8</v>
      </c>
      <c r="K8" s="99" t="s">
        <v>58</v>
      </c>
      <c r="L8" s="100" t="s">
        <v>8</v>
      </c>
      <c r="M8" s="99" t="s">
        <v>58</v>
      </c>
      <c r="N8" s="100" t="s">
        <v>8</v>
      </c>
      <c r="O8" s="99" t="s">
        <v>58</v>
      </c>
      <c r="P8" s="100" t="s">
        <v>8</v>
      </c>
      <c r="Q8" s="102"/>
    </row>
    <row r="9" spans="1:17" ht="17.25" customHeight="1" x14ac:dyDescent="0.25">
      <c r="A9" s="102"/>
      <c r="B9" s="105" t="str">
        <f>Data!B3</f>
        <v/>
      </c>
      <c r="C9" s="106"/>
      <c r="D9" s="106"/>
      <c r="E9" s="106"/>
      <c r="F9" s="106"/>
      <c r="G9" s="106"/>
      <c r="H9" s="106"/>
      <c r="I9" s="106"/>
      <c r="J9" s="106"/>
      <c r="K9" s="106"/>
      <c r="L9" s="106"/>
      <c r="M9" s="106"/>
      <c r="N9" s="106"/>
      <c r="O9" s="106"/>
      <c r="P9" s="106"/>
      <c r="Q9" s="102"/>
    </row>
    <row r="10" spans="1:17" ht="17.25" customHeight="1" x14ac:dyDescent="0.25">
      <c r="A10" s="102"/>
      <c r="B10" s="105" t="str">
        <f>Data!B4</f>
        <v/>
      </c>
      <c r="C10" s="106"/>
      <c r="D10" s="106"/>
      <c r="E10" s="106"/>
      <c r="F10" s="106"/>
      <c r="G10" s="106"/>
      <c r="H10" s="106"/>
      <c r="I10" s="106"/>
      <c r="J10" s="106"/>
      <c r="K10" s="106"/>
      <c r="L10" s="106"/>
      <c r="M10" s="106"/>
      <c r="N10" s="106"/>
      <c r="O10" s="106"/>
      <c r="P10" s="106"/>
      <c r="Q10" s="102"/>
    </row>
    <row r="11" spans="1:17" ht="17.25" customHeight="1" x14ac:dyDescent="0.25">
      <c r="A11" s="102"/>
      <c r="B11" s="105" t="str">
        <f>Data!B5</f>
        <v/>
      </c>
      <c r="C11" s="106"/>
      <c r="D11" s="106"/>
      <c r="E11" s="106"/>
      <c r="F11" s="106"/>
      <c r="G11" s="106"/>
      <c r="H11" s="106"/>
      <c r="I11" s="106"/>
      <c r="J11" s="106"/>
      <c r="K11" s="106"/>
      <c r="L11" s="106"/>
      <c r="M11" s="106"/>
      <c r="N11" s="106"/>
      <c r="O11" s="106"/>
      <c r="P11" s="106"/>
      <c r="Q11" s="102"/>
    </row>
    <row r="12" spans="1:17" ht="17.25" customHeight="1" x14ac:dyDescent="0.25">
      <c r="A12" s="102"/>
      <c r="B12" s="105" t="str">
        <f>Data!B6</f>
        <v/>
      </c>
      <c r="C12" s="106"/>
      <c r="D12" s="106"/>
      <c r="E12" s="106"/>
      <c r="F12" s="106"/>
      <c r="G12" s="106"/>
      <c r="H12" s="106"/>
      <c r="I12" s="106"/>
      <c r="J12" s="106"/>
      <c r="K12" s="106"/>
      <c r="L12" s="106"/>
      <c r="M12" s="106"/>
      <c r="N12" s="106"/>
      <c r="O12" s="106"/>
      <c r="P12" s="106"/>
      <c r="Q12" s="102"/>
    </row>
    <row r="13" spans="1:17" ht="17.25" customHeight="1" x14ac:dyDescent="0.25">
      <c r="A13" s="102"/>
      <c r="B13" s="105" t="str">
        <f>Data!B7</f>
        <v/>
      </c>
      <c r="C13" s="106"/>
      <c r="D13" s="106"/>
      <c r="E13" s="106"/>
      <c r="F13" s="106"/>
      <c r="G13" s="106"/>
      <c r="H13" s="106"/>
      <c r="I13" s="106"/>
      <c r="J13" s="106"/>
      <c r="K13" s="106"/>
      <c r="L13" s="106"/>
      <c r="M13" s="106"/>
      <c r="N13" s="106"/>
      <c r="O13" s="106"/>
      <c r="P13" s="106"/>
      <c r="Q13" s="102"/>
    </row>
    <row r="14" spans="1:17" ht="17.25" customHeight="1" x14ac:dyDescent="0.25">
      <c r="A14" s="102"/>
      <c r="B14" s="105" t="str">
        <f>Data!B8</f>
        <v/>
      </c>
      <c r="C14" s="106"/>
      <c r="D14" s="106"/>
      <c r="E14" s="106"/>
      <c r="F14" s="106"/>
      <c r="G14" s="106"/>
      <c r="H14" s="106"/>
      <c r="I14" s="106"/>
      <c r="J14" s="106"/>
      <c r="K14" s="106"/>
      <c r="L14" s="106"/>
      <c r="M14" s="106"/>
      <c r="N14" s="106"/>
      <c r="O14" s="106"/>
      <c r="P14" s="106"/>
      <c r="Q14" s="102"/>
    </row>
    <row r="15" spans="1:17" ht="17.25" customHeight="1" x14ac:dyDescent="0.25">
      <c r="A15" s="102"/>
      <c r="B15" s="105" t="str">
        <f>Data!B9</f>
        <v/>
      </c>
      <c r="C15" s="106"/>
      <c r="D15" s="106"/>
      <c r="E15" s="106"/>
      <c r="F15" s="106"/>
      <c r="G15" s="106"/>
      <c r="H15" s="106"/>
      <c r="I15" s="106"/>
      <c r="J15" s="106"/>
      <c r="K15" s="106"/>
      <c r="L15" s="106"/>
      <c r="M15" s="106"/>
      <c r="N15" s="106"/>
      <c r="O15" s="106"/>
      <c r="P15" s="106"/>
      <c r="Q15" s="102"/>
    </row>
    <row r="16" spans="1:17" ht="17.25" customHeight="1" x14ac:dyDescent="0.25">
      <c r="A16" s="102"/>
      <c r="B16" s="105" t="str">
        <f>Data!B10</f>
        <v/>
      </c>
      <c r="C16" s="106"/>
      <c r="D16" s="106"/>
      <c r="E16" s="106"/>
      <c r="F16" s="106"/>
      <c r="G16" s="106"/>
      <c r="H16" s="106"/>
      <c r="I16" s="106"/>
      <c r="J16" s="106"/>
      <c r="K16" s="106"/>
      <c r="L16" s="106"/>
      <c r="M16" s="106"/>
      <c r="N16" s="106"/>
      <c r="O16" s="106"/>
      <c r="P16" s="106"/>
      <c r="Q16" s="102"/>
    </row>
    <row r="17" spans="1:17" ht="17.25" customHeight="1" x14ac:dyDescent="0.25">
      <c r="A17" s="102"/>
      <c r="B17" s="105" t="str">
        <f>Data!B11</f>
        <v/>
      </c>
      <c r="C17" s="106"/>
      <c r="D17" s="106"/>
      <c r="E17" s="106"/>
      <c r="F17" s="106"/>
      <c r="G17" s="106"/>
      <c r="H17" s="106"/>
      <c r="I17" s="106"/>
      <c r="J17" s="106"/>
      <c r="K17" s="106"/>
      <c r="L17" s="106"/>
      <c r="M17" s="106"/>
      <c r="N17" s="106"/>
      <c r="O17" s="106"/>
      <c r="P17" s="106"/>
      <c r="Q17" s="102"/>
    </row>
    <row r="18" spans="1:17" ht="17.25" customHeight="1" x14ac:dyDescent="0.25">
      <c r="A18" s="102"/>
      <c r="B18" s="105" t="str">
        <f>Data!B12</f>
        <v/>
      </c>
      <c r="C18" s="106"/>
      <c r="D18" s="106"/>
      <c r="E18" s="106"/>
      <c r="F18" s="106"/>
      <c r="G18" s="106"/>
      <c r="H18" s="106"/>
      <c r="I18" s="106"/>
      <c r="J18" s="106"/>
      <c r="K18" s="106"/>
      <c r="L18" s="106"/>
      <c r="M18" s="106"/>
      <c r="N18" s="106"/>
      <c r="O18" s="106"/>
      <c r="P18" s="106"/>
      <c r="Q18" s="102"/>
    </row>
    <row r="19" spans="1:17" ht="17.25" customHeight="1" x14ac:dyDescent="0.25">
      <c r="A19" s="102"/>
      <c r="B19" s="105" t="str">
        <f>Data!B13</f>
        <v/>
      </c>
      <c r="C19" s="106"/>
      <c r="D19" s="106"/>
      <c r="E19" s="106"/>
      <c r="F19" s="106"/>
      <c r="G19" s="106"/>
      <c r="H19" s="106"/>
      <c r="I19" s="106"/>
      <c r="J19" s="106"/>
      <c r="K19" s="106"/>
      <c r="L19" s="106"/>
      <c r="M19" s="106"/>
      <c r="N19" s="106"/>
      <c r="O19" s="106"/>
      <c r="P19" s="106"/>
      <c r="Q19" s="102"/>
    </row>
    <row r="20" spans="1:17" ht="17.25" customHeight="1" x14ac:dyDescent="0.25">
      <c r="A20" s="102"/>
      <c r="B20" s="105" t="str">
        <f>Data!B14</f>
        <v/>
      </c>
      <c r="C20" s="106"/>
      <c r="D20" s="106"/>
      <c r="E20" s="106"/>
      <c r="F20" s="106"/>
      <c r="G20" s="106"/>
      <c r="H20" s="106"/>
      <c r="I20" s="106"/>
      <c r="J20" s="106"/>
      <c r="K20" s="106"/>
      <c r="L20" s="106"/>
      <c r="M20" s="106"/>
      <c r="N20" s="106"/>
      <c r="O20" s="106"/>
      <c r="P20" s="106"/>
      <c r="Q20" s="102"/>
    </row>
    <row r="21" spans="1:17" ht="17.25" customHeight="1" x14ac:dyDescent="0.25">
      <c r="A21" s="102"/>
      <c r="B21" s="105" t="str">
        <f>Data!B15</f>
        <v/>
      </c>
      <c r="C21" s="106"/>
      <c r="D21" s="106"/>
      <c r="E21" s="106"/>
      <c r="F21" s="106"/>
      <c r="G21" s="106"/>
      <c r="H21" s="106"/>
      <c r="I21" s="106"/>
      <c r="J21" s="106"/>
      <c r="K21" s="106"/>
      <c r="L21" s="106"/>
      <c r="M21" s="106"/>
      <c r="N21" s="106"/>
      <c r="O21" s="106"/>
      <c r="P21" s="106"/>
      <c r="Q21" s="102"/>
    </row>
    <row r="22" spans="1:17" ht="17.25" customHeight="1" x14ac:dyDescent="0.25">
      <c r="A22" s="102"/>
      <c r="B22" s="105" t="str">
        <f>Data!B16</f>
        <v/>
      </c>
      <c r="C22" s="106"/>
      <c r="D22" s="106"/>
      <c r="E22" s="106"/>
      <c r="F22" s="106"/>
      <c r="G22" s="106"/>
      <c r="H22" s="106"/>
      <c r="I22" s="106"/>
      <c r="J22" s="106"/>
      <c r="K22" s="106"/>
      <c r="L22" s="106"/>
      <c r="M22" s="106"/>
      <c r="N22" s="106"/>
      <c r="O22" s="106"/>
      <c r="P22" s="106"/>
      <c r="Q22" s="102"/>
    </row>
    <row r="23" spans="1:17" ht="17.25" customHeight="1" x14ac:dyDescent="0.25">
      <c r="A23" s="102"/>
      <c r="B23" s="105" t="str">
        <f>Data!B17</f>
        <v/>
      </c>
      <c r="C23" s="106"/>
      <c r="D23" s="106"/>
      <c r="E23" s="106"/>
      <c r="F23" s="106"/>
      <c r="G23" s="106"/>
      <c r="H23" s="106"/>
      <c r="I23" s="106"/>
      <c r="J23" s="106"/>
      <c r="K23" s="106"/>
      <c r="L23" s="106"/>
      <c r="M23" s="106"/>
      <c r="N23" s="106"/>
      <c r="O23" s="106"/>
      <c r="P23" s="106"/>
      <c r="Q23" s="102"/>
    </row>
    <row r="24" spans="1:17" ht="17.25" customHeight="1" x14ac:dyDescent="0.25">
      <c r="A24" s="102"/>
      <c r="B24" s="105" t="str">
        <f>Data!B18</f>
        <v/>
      </c>
      <c r="C24" s="106"/>
      <c r="D24" s="106"/>
      <c r="E24" s="106"/>
      <c r="F24" s="106"/>
      <c r="G24" s="106"/>
      <c r="H24" s="106"/>
      <c r="I24" s="106"/>
      <c r="J24" s="106"/>
      <c r="K24" s="106"/>
      <c r="L24" s="106"/>
      <c r="M24" s="106"/>
      <c r="N24" s="106"/>
      <c r="O24" s="106"/>
      <c r="P24" s="106"/>
      <c r="Q24" s="102"/>
    </row>
    <row r="25" spans="1:17" ht="17.25" customHeight="1" x14ac:dyDescent="0.25">
      <c r="A25" s="102"/>
      <c r="B25" s="105" t="str">
        <f>Data!B19</f>
        <v/>
      </c>
      <c r="C25" s="106"/>
      <c r="D25" s="106"/>
      <c r="E25" s="106"/>
      <c r="F25" s="106"/>
      <c r="G25" s="106"/>
      <c r="H25" s="106"/>
      <c r="I25" s="106"/>
      <c r="J25" s="106"/>
      <c r="K25" s="106"/>
      <c r="L25" s="106"/>
      <c r="M25" s="106"/>
      <c r="N25" s="106"/>
      <c r="O25" s="106"/>
      <c r="P25" s="106"/>
      <c r="Q25" s="102"/>
    </row>
    <row r="26" spans="1:17" ht="17.25" customHeight="1" x14ac:dyDescent="0.25">
      <c r="A26" s="102"/>
      <c r="B26" s="105" t="str">
        <f>Data!B20</f>
        <v/>
      </c>
      <c r="C26" s="106"/>
      <c r="D26" s="106"/>
      <c r="E26" s="106"/>
      <c r="F26" s="106"/>
      <c r="G26" s="106"/>
      <c r="H26" s="106"/>
      <c r="I26" s="106"/>
      <c r="J26" s="106"/>
      <c r="K26" s="106"/>
      <c r="L26" s="106"/>
      <c r="M26" s="106"/>
      <c r="N26" s="106"/>
      <c r="O26" s="106"/>
      <c r="P26" s="106"/>
      <c r="Q26" s="102"/>
    </row>
    <row r="27" spans="1:17" ht="17.25" customHeight="1" x14ac:dyDescent="0.25">
      <c r="A27" s="102"/>
      <c r="B27" s="105" t="str">
        <f>Data!B21</f>
        <v/>
      </c>
      <c r="C27" s="106"/>
      <c r="D27" s="106"/>
      <c r="E27" s="106"/>
      <c r="F27" s="106"/>
      <c r="G27" s="106"/>
      <c r="H27" s="106"/>
      <c r="I27" s="106"/>
      <c r="J27" s="106"/>
      <c r="K27" s="106"/>
      <c r="L27" s="106"/>
      <c r="M27" s="106"/>
      <c r="N27" s="106"/>
      <c r="O27" s="106"/>
      <c r="P27" s="106"/>
      <c r="Q27" s="102"/>
    </row>
    <row r="28" spans="1:17" ht="17.25" customHeight="1" x14ac:dyDescent="0.25">
      <c r="A28" s="102"/>
      <c r="B28" s="105" t="str">
        <f>Data!B22</f>
        <v/>
      </c>
      <c r="C28" s="106"/>
      <c r="D28" s="106"/>
      <c r="E28" s="106"/>
      <c r="F28" s="106"/>
      <c r="G28" s="106"/>
      <c r="H28" s="106"/>
      <c r="I28" s="106"/>
      <c r="J28" s="106"/>
      <c r="K28" s="106"/>
      <c r="L28" s="106"/>
      <c r="M28" s="106"/>
      <c r="N28" s="106"/>
      <c r="O28" s="106"/>
      <c r="P28" s="106"/>
      <c r="Q28" s="102"/>
    </row>
    <row r="29" spans="1:17" ht="17.25" customHeight="1" x14ac:dyDescent="0.25">
      <c r="A29" s="102"/>
      <c r="B29" s="105" t="str">
        <f>Data!B23</f>
        <v/>
      </c>
      <c r="C29" s="106"/>
      <c r="D29" s="106"/>
      <c r="E29" s="106"/>
      <c r="F29" s="106"/>
      <c r="G29" s="106"/>
      <c r="H29" s="106"/>
      <c r="I29" s="106"/>
      <c r="J29" s="106"/>
      <c r="K29" s="106"/>
      <c r="L29" s="106"/>
      <c r="M29" s="106"/>
      <c r="N29" s="106"/>
      <c r="O29" s="106"/>
      <c r="P29" s="106"/>
      <c r="Q29" s="102"/>
    </row>
    <row r="30" spans="1:17" ht="17.25" customHeight="1" x14ac:dyDescent="0.25">
      <c r="A30" s="102"/>
      <c r="B30" s="105" t="str">
        <f>Data!B24</f>
        <v/>
      </c>
      <c r="C30" s="106"/>
      <c r="D30" s="106"/>
      <c r="E30" s="106"/>
      <c r="F30" s="106"/>
      <c r="G30" s="106"/>
      <c r="H30" s="106"/>
      <c r="I30" s="106"/>
      <c r="J30" s="106"/>
      <c r="K30" s="106"/>
      <c r="L30" s="106"/>
      <c r="M30" s="106"/>
      <c r="N30" s="106"/>
      <c r="O30" s="106"/>
      <c r="P30" s="106"/>
      <c r="Q30" s="102"/>
    </row>
    <row r="31" spans="1:17" ht="17.25" customHeight="1" x14ac:dyDescent="0.25">
      <c r="A31" s="102"/>
      <c r="B31" s="105" t="str">
        <f>Data!B25</f>
        <v/>
      </c>
      <c r="C31" s="106"/>
      <c r="D31" s="106"/>
      <c r="E31" s="106"/>
      <c r="F31" s="106"/>
      <c r="G31" s="106"/>
      <c r="H31" s="106"/>
      <c r="I31" s="106"/>
      <c r="J31" s="106"/>
      <c r="K31" s="106"/>
      <c r="L31" s="106"/>
      <c r="M31" s="106"/>
      <c r="N31" s="106"/>
      <c r="O31" s="106"/>
      <c r="P31" s="106"/>
      <c r="Q31" s="102"/>
    </row>
    <row r="32" spans="1:17" ht="17.25" customHeight="1" x14ac:dyDescent="0.25">
      <c r="A32" s="102"/>
      <c r="B32" s="105" t="str">
        <f>Data!B26</f>
        <v/>
      </c>
      <c r="C32" s="106"/>
      <c r="D32" s="106"/>
      <c r="E32" s="106"/>
      <c r="F32" s="106"/>
      <c r="G32" s="106"/>
      <c r="H32" s="106"/>
      <c r="I32" s="106"/>
      <c r="J32" s="106"/>
      <c r="K32" s="106"/>
      <c r="L32" s="106"/>
      <c r="M32" s="106"/>
      <c r="N32" s="106"/>
      <c r="O32" s="106"/>
      <c r="P32" s="106"/>
      <c r="Q32" s="102"/>
    </row>
    <row r="33" spans="1:17" ht="17.25" customHeight="1" x14ac:dyDescent="0.25">
      <c r="A33" s="102"/>
      <c r="B33" s="105" t="str">
        <f>Data!B27</f>
        <v/>
      </c>
      <c r="C33" s="106"/>
      <c r="D33" s="106"/>
      <c r="E33" s="106"/>
      <c r="F33" s="106"/>
      <c r="G33" s="106"/>
      <c r="H33" s="106"/>
      <c r="I33" s="106"/>
      <c r="J33" s="106"/>
      <c r="K33" s="106"/>
      <c r="L33" s="106"/>
      <c r="M33" s="106"/>
      <c r="N33" s="106"/>
      <c r="O33" s="106"/>
      <c r="P33" s="106"/>
      <c r="Q33" s="102"/>
    </row>
    <row r="34" spans="1:17" x14ac:dyDescent="0.25">
      <c r="A34" s="102"/>
      <c r="B34" s="102"/>
      <c r="C34" s="102"/>
      <c r="D34" s="102"/>
      <c r="E34" s="102"/>
      <c r="F34" s="102"/>
      <c r="G34" s="102"/>
      <c r="H34" s="102"/>
      <c r="I34" s="102"/>
      <c r="J34" s="102"/>
      <c r="K34" s="102"/>
      <c r="L34" s="102"/>
      <c r="M34" s="102"/>
      <c r="N34" s="102"/>
      <c r="O34" s="102"/>
      <c r="P34" s="102"/>
      <c r="Q34" s="102"/>
    </row>
    <row r="35" spans="1:17" x14ac:dyDescent="0.25">
      <c r="A35" s="102"/>
      <c r="B35" s="102"/>
      <c r="C35" s="102"/>
      <c r="D35" s="102"/>
      <c r="E35" s="102"/>
      <c r="F35" s="102"/>
      <c r="G35" s="102"/>
      <c r="H35" s="102"/>
      <c r="I35" s="102"/>
      <c r="J35" s="102"/>
      <c r="K35" s="102"/>
      <c r="L35" s="102"/>
      <c r="M35" s="102"/>
      <c r="N35" s="102"/>
      <c r="O35" s="102"/>
      <c r="P35" s="102"/>
      <c r="Q35" s="102"/>
    </row>
    <row r="36" spans="1:17" x14ac:dyDescent="0.25">
      <c r="A36" s="102"/>
      <c r="B36" s="102"/>
      <c r="C36" s="102"/>
      <c r="D36" s="102"/>
      <c r="E36" s="102"/>
      <c r="F36" s="102"/>
      <c r="G36" s="102"/>
      <c r="H36" s="102"/>
      <c r="I36" s="102"/>
      <c r="J36" s="102"/>
      <c r="K36" s="102"/>
      <c r="L36" s="102"/>
      <c r="M36" s="102"/>
      <c r="N36" s="102"/>
      <c r="O36" s="102"/>
      <c r="P36" s="102"/>
      <c r="Q36" s="102"/>
    </row>
    <row r="37" spans="1:17" ht="15" customHeight="1" x14ac:dyDescent="0.25">
      <c r="A37" s="102"/>
      <c r="B37" s="422" t="str">
        <f>'Birding Tally List'!$B$2</f>
        <v/>
      </c>
      <c r="C37" s="423"/>
      <c r="D37" s="423"/>
      <c r="E37" s="423"/>
      <c r="F37" s="423"/>
      <c r="G37" s="423"/>
      <c r="H37" s="423"/>
      <c r="I37" s="423"/>
      <c r="J37" s="423"/>
      <c r="K37" s="423"/>
      <c r="L37" s="423"/>
      <c r="M37" s="423"/>
      <c r="N37" s="423"/>
      <c r="O37" s="423"/>
      <c r="P37" s="424"/>
      <c r="Q37" s="102"/>
    </row>
    <row r="38" spans="1:17" ht="15" customHeight="1" x14ac:dyDescent="0.25">
      <c r="A38" s="102"/>
      <c r="B38" s="425"/>
      <c r="C38" s="426"/>
      <c r="D38" s="426"/>
      <c r="E38" s="426"/>
      <c r="F38" s="426"/>
      <c r="G38" s="426"/>
      <c r="H38" s="426"/>
      <c r="I38" s="426"/>
      <c r="J38" s="426"/>
      <c r="K38" s="426"/>
      <c r="L38" s="426"/>
      <c r="M38" s="426"/>
      <c r="N38" s="426"/>
      <c r="O38" s="426"/>
      <c r="P38" s="427"/>
      <c r="Q38" s="102"/>
    </row>
    <row r="39" spans="1:17" ht="15" customHeight="1" x14ac:dyDescent="0.35">
      <c r="A39" s="102"/>
      <c r="B39" s="101"/>
      <c r="C39" s="101"/>
      <c r="D39" s="101"/>
      <c r="E39" s="101"/>
      <c r="F39" s="101"/>
      <c r="G39" s="101"/>
      <c r="H39" s="101"/>
      <c r="I39" s="101"/>
      <c r="J39" s="101"/>
      <c r="K39" s="101"/>
      <c r="L39" s="101"/>
      <c r="M39" s="101"/>
      <c r="N39" s="101"/>
      <c r="O39" s="101"/>
      <c r="P39" s="101"/>
      <c r="Q39" s="102"/>
    </row>
    <row r="40" spans="1:17" x14ac:dyDescent="0.25">
      <c r="A40" s="102"/>
      <c r="B40" s="428" t="str">
        <f>"* You have selected '"&amp;'Intro &amp; Setup'!$BA$21&amp;"', so please ensure that your totals show "&amp;'Intro &amp; Setup'!$BA$26&amp;"."</f>
        <v>* You have selected 'Sightings', so please ensure that your totals show each flock of bird as one sighting.</v>
      </c>
      <c r="C40" s="428"/>
      <c r="D40" s="428"/>
      <c r="E40" s="428"/>
      <c r="F40" s="428"/>
      <c r="G40" s="428"/>
      <c r="H40" s="428"/>
      <c r="I40" s="428"/>
      <c r="J40" s="428"/>
      <c r="K40" s="428"/>
      <c r="L40" s="428"/>
      <c r="M40" s="428"/>
      <c r="N40" s="428"/>
      <c r="O40" s="429" t="s">
        <v>60</v>
      </c>
      <c r="P40" s="430"/>
      <c r="Q40" s="102"/>
    </row>
    <row r="41" spans="1:17" x14ac:dyDescent="0.25">
      <c r="A41" s="102"/>
      <c r="B41" s="102"/>
      <c r="C41" s="102"/>
      <c r="D41" s="102"/>
      <c r="E41" s="102"/>
      <c r="F41" s="102"/>
      <c r="G41" s="102"/>
      <c r="H41" s="102"/>
      <c r="I41" s="102"/>
      <c r="J41" s="102"/>
      <c r="K41" s="102"/>
      <c r="L41" s="102"/>
      <c r="M41" s="102"/>
      <c r="N41" s="102"/>
      <c r="O41" s="102"/>
      <c r="P41" s="102"/>
      <c r="Q41" s="102"/>
    </row>
    <row r="42" spans="1:17" x14ac:dyDescent="0.25">
      <c r="A42" s="102"/>
      <c r="B42" s="103" t="s">
        <v>5</v>
      </c>
      <c r="C42" s="420" t="str">
        <f>IF('Intro &amp; Setup'!$G$22="", "", 'Intro &amp; Setup'!$G$22)</f>
        <v/>
      </c>
      <c r="D42" s="421"/>
      <c r="E42" s="420" t="str">
        <f>IF('Intro &amp; Setup'!$G$23="", "", 'Intro &amp; Setup'!$G$23)</f>
        <v/>
      </c>
      <c r="F42" s="421"/>
      <c r="G42" s="420" t="str">
        <f>IF('Intro &amp; Setup'!$G$24="", "", 'Intro &amp; Setup'!$G$24)</f>
        <v/>
      </c>
      <c r="H42" s="421"/>
      <c r="I42" s="420" t="str">
        <f>IF('Intro &amp; Setup'!$G$25="", "", 'Intro &amp; Setup'!$G$25)</f>
        <v/>
      </c>
      <c r="J42" s="421"/>
      <c r="K42" s="420" t="str">
        <f>IF('Intro &amp; Setup'!$G$26="", "", 'Intro &amp; Setup'!$G$26)</f>
        <v/>
      </c>
      <c r="L42" s="421"/>
      <c r="M42" s="420" t="str">
        <f>IF('Intro &amp; Setup'!$G$27="", "", 'Intro &amp; Setup'!$G$27)</f>
        <v/>
      </c>
      <c r="N42" s="421"/>
      <c r="O42" s="420" t="str">
        <f>IF('Intro &amp; Setup'!$G$28="", "", 'Intro &amp; Setup'!$G$28)</f>
        <v/>
      </c>
      <c r="P42" s="421"/>
      <c r="Q42" s="102"/>
    </row>
    <row r="43" spans="1:17" x14ac:dyDescent="0.25">
      <c r="A43" s="102"/>
      <c r="B43" s="104" t="s">
        <v>4</v>
      </c>
      <c r="C43" s="99" t="s">
        <v>58</v>
      </c>
      <c r="D43" s="100" t="s">
        <v>8</v>
      </c>
      <c r="E43" s="99" t="s">
        <v>58</v>
      </c>
      <c r="F43" s="100" t="s">
        <v>8</v>
      </c>
      <c r="G43" s="99" t="s">
        <v>58</v>
      </c>
      <c r="H43" s="100" t="s">
        <v>8</v>
      </c>
      <c r="I43" s="99" t="s">
        <v>58</v>
      </c>
      <c r="J43" s="100" t="s">
        <v>8</v>
      </c>
      <c r="K43" s="99" t="s">
        <v>58</v>
      </c>
      <c r="L43" s="100" t="s">
        <v>8</v>
      </c>
      <c r="M43" s="99" t="s">
        <v>58</v>
      </c>
      <c r="N43" s="100" t="s">
        <v>8</v>
      </c>
      <c r="O43" s="99" t="s">
        <v>58</v>
      </c>
      <c r="P43" s="100" t="s">
        <v>8</v>
      </c>
      <c r="Q43" s="102"/>
    </row>
    <row r="44" spans="1:17" ht="17.25" customHeight="1" x14ac:dyDescent="0.25">
      <c r="A44" s="102"/>
      <c r="B44" s="105" t="str">
        <f>Data!B28</f>
        <v/>
      </c>
      <c r="C44" s="106"/>
      <c r="D44" s="106"/>
      <c r="E44" s="106"/>
      <c r="F44" s="106"/>
      <c r="G44" s="106"/>
      <c r="H44" s="106"/>
      <c r="I44" s="106"/>
      <c r="J44" s="106"/>
      <c r="K44" s="106"/>
      <c r="L44" s="106"/>
      <c r="M44" s="106"/>
      <c r="N44" s="106"/>
      <c r="O44" s="106"/>
      <c r="P44" s="106"/>
      <c r="Q44" s="102"/>
    </row>
    <row r="45" spans="1:17" ht="17.25" customHeight="1" x14ac:dyDescent="0.25">
      <c r="A45" s="102"/>
      <c r="B45" s="105" t="str">
        <f>Data!B29</f>
        <v/>
      </c>
      <c r="C45" s="106"/>
      <c r="D45" s="106"/>
      <c r="E45" s="106"/>
      <c r="F45" s="106"/>
      <c r="G45" s="106"/>
      <c r="H45" s="106"/>
      <c r="I45" s="106"/>
      <c r="J45" s="106"/>
      <c r="K45" s="106"/>
      <c r="L45" s="106"/>
      <c r="M45" s="106"/>
      <c r="N45" s="106"/>
      <c r="O45" s="106"/>
      <c r="P45" s="106"/>
      <c r="Q45" s="102"/>
    </row>
    <row r="46" spans="1:17" ht="17.25" customHeight="1" x14ac:dyDescent="0.25">
      <c r="A46" s="102"/>
      <c r="B46" s="105" t="str">
        <f>Data!B30</f>
        <v/>
      </c>
      <c r="C46" s="106"/>
      <c r="D46" s="106"/>
      <c r="E46" s="106"/>
      <c r="F46" s="106"/>
      <c r="G46" s="106"/>
      <c r="H46" s="106"/>
      <c r="I46" s="106"/>
      <c r="J46" s="106"/>
      <c r="K46" s="106"/>
      <c r="L46" s="106"/>
      <c r="M46" s="106"/>
      <c r="N46" s="106"/>
      <c r="O46" s="106"/>
      <c r="P46" s="106"/>
      <c r="Q46" s="102"/>
    </row>
    <row r="47" spans="1:17" ht="17.25" customHeight="1" x14ac:dyDescent="0.25">
      <c r="A47" s="102"/>
      <c r="B47" s="105" t="str">
        <f>Data!B31</f>
        <v/>
      </c>
      <c r="C47" s="106"/>
      <c r="D47" s="106"/>
      <c r="E47" s="106"/>
      <c r="F47" s="106"/>
      <c r="G47" s="106"/>
      <c r="H47" s="106"/>
      <c r="I47" s="106"/>
      <c r="J47" s="106"/>
      <c r="K47" s="106"/>
      <c r="L47" s="106"/>
      <c r="M47" s="106"/>
      <c r="N47" s="106"/>
      <c r="O47" s="106"/>
      <c r="P47" s="106"/>
      <c r="Q47" s="102"/>
    </row>
    <row r="48" spans="1:17" ht="17.25" customHeight="1" x14ac:dyDescent="0.25">
      <c r="A48" s="102"/>
      <c r="B48" s="105" t="str">
        <f>Data!B32</f>
        <v/>
      </c>
      <c r="C48" s="106"/>
      <c r="D48" s="106"/>
      <c r="E48" s="106"/>
      <c r="F48" s="106"/>
      <c r="G48" s="106"/>
      <c r="H48" s="106"/>
      <c r="I48" s="106"/>
      <c r="J48" s="106"/>
      <c r="K48" s="106"/>
      <c r="L48" s="106"/>
      <c r="M48" s="106"/>
      <c r="N48" s="106"/>
      <c r="O48" s="106"/>
      <c r="P48" s="106"/>
      <c r="Q48" s="102"/>
    </row>
    <row r="49" spans="1:17" ht="17.25" customHeight="1" x14ac:dyDescent="0.25">
      <c r="A49" s="102"/>
      <c r="B49" s="105" t="str">
        <f>Data!B33</f>
        <v/>
      </c>
      <c r="C49" s="106"/>
      <c r="D49" s="106"/>
      <c r="E49" s="106"/>
      <c r="F49" s="106"/>
      <c r="G49" s="106"/>
      <c r="H49" s="106"/>
      <c r="I49" s="106"/>
      <c r="J49" s="106"/>
      <c r="K49" s="106"/>
      <c r="L49" s="106"/>
      <c r="M49" s="106"/>
      <c r="N49" s="106"/>
      <c r="O49" s="106"/>
      <c r="P49" s="106"/>
      <c r="Q49" s="102"/>
    </row>
    <row r="50" spans="1:17" ht="17.25" customHeight="1" x14ac:dyDescent="0.25">
      <c r="A50" s="102"/>
      <c r="B50" s="105" t="str">
        <f>Data!B34</f>
        <v/>
      </c>
      <c r="C50" s="106"/>
      <c r="D50" s="106"/>
      <c r="E50" s="106"/>
      <c r="F50" s="106"/>
      <c r="G50" s="106"/>
      <c r="H50" s="106"/>
      <c r="I50" s="106"/>
      <c r="J50" s="106"/>
      <c r="K50" s="106"/>
      <c r="L50" s="106"/>
      <c r="M50" s="106"/>
      <c r="N50" s="106"/>
      <c r="O50" s="106"/>
      <c r="P50" s="106"/>
      <c r="Q50" s="102"/>
    </row>
    <row r="51" spans="1:17" ht="17.25" customHeight="1" x14ac:dyDescent="0.25">
      <c r="A51" s="102"/>
      <c r="B51" s="105" t="str">
        <f>Data!B35</f>
        <v/>
      </c>
      <c r="C51" s="106"/>
      <c r="D51" s="106"/>
      <c r="E51" s="106"/>
      <c r="F51" s="106"/>
      <c r="G51" s="106"/>
      <c r="H51" s="106"/>
      <c r="I51" s="106"/>
      <c r="J51" s="106"/>
      <c r="K51" s="106"/>
      <c r="L51" s="106"/>
      <c r="M51" s="106"/>
      <c r="N51" s="106"/>
      <c r="O51" s="106"/>
      <c r="P51" s="106"/>
      <c r="Q51" s="102"/>
    </row>
    <row r="52" spans="1:17" ht="17.25" customHeight="1" x14ac:dyDescent="0.25">
      <c r="A52" s="102"/>
      <c r="B52" s="105" t="str">
        <f>Data!B36</f>
        <v/>
      </c>
      <c r="C52" s="106"/>
      <c r="D52" s="106"/>
      <c r="E52" s="106"/>
      <c r="F52" s="106"/>
      <c r="G52" s="106"/>
      <c r="H52" s="106"/>
      <c r="I52" s="106"/>
      <c r="J52" s="106"/>
      <c r="K52" s="106"/>
      <c r="L52" s="106"/>
      <c r="M52" s="106"/>
      <c r="N52" s="106"/>
      <c r="O52" s="106"/>
      <c r="P52" s="106"/>
      <c r="Q52" s="102"/>
    </row>
    <row r="53" spans="1:17" ht="17.25" customHeight="1" x14ac:dyDescent="0.25">
      <c r="A53" s="102"/>
      <c r="B53" s="105" t="str">
        <f>Data!B37</f>
        <v/>
      </c>
      <c r="C53" s="106"/>
      <c r="D53" s="106"/>
      <c r="E53" s="106"/>
      <c r="F53" s="106"/>
      <c r="G53" s="106"/>
      <c r="H53" s="106"/>
      <c r="I53" s="106"/>
      <c r="J53" s="106"/>
      <c r="K53" s="106"/>
      <c r="L53" s="106"/>
      <c r="M53" s="106"/>
      <c r="N53" s="106"/>
      <c r="O53" s="106"/>
      <c r="P53" s="106"/>
      <c r="Q53" s="102"/>
    </row>
    <row r="54" spans="1:17" ht="17.25" customHeight="1" x14ac:dyDescent="0.25">
      <c r="A54" s="102"/>
      <c r="B54" s="105" t="str">
        <f>Data!B38</f>
        <v/>
      </c>
      <c r="C54" s="106"/>
      <c r="D54" s="106"/>
      <c r="E54" s="106"/>
      <c r="F54" s="106"/>
      <c r="G54" s="106"/>
      <c r="H54" s="106"/>
      <c r="I54" s="106"/>
      <c r="J54" s="106"/>
      <c r="K54" s="106"/>
      <c r="L54" s="106"/>
      <c r="M54" s="106"/>
      <c r="N54" s="106"/>
      <c r="O54" s="106"/>
      <c r="P54" s="106"/>
      <c r="Q54" s="102"/>
    </row>
    <row r="55" spans="1:17" ht="17.25" customHeight="1" x14ac:dyDescent="0.25">
      <c r="A55" s="102"/>
      <c r="B55" s="105" t="str">
        <f>Data!B39</f>
        <v/>
      </c>
      <c r="C55" s="106"/>
      <c r="D55" s="106"/>
      <c r="E55" s="106"/>
      <c r="F55" s="106"/>
      <c r="G55" s="106"/>
      <c r="H55" s="106"/>
      <c r="I55" s="106"/>
      <c r="J55" s="106"/>
      <c r="K55" s="106"/>
      <c r="L55" s="106"/>
      <c r="M55" s="106"/>
      <c r="N55" s="106"/>
      <c r="O55" s="106"/>
      <c r="P55" s="106"/>
      <c r="Q55" s="102"/>
    </row>
    <row r="56" spans="1:17" ht="17.25" customHeight="1" x14ac:dyDescent="0.25">
      <c r="A56" s="102"/>
      <c r="B56" s="105" t="str">
        <f>Data!B40</f>
        <v/>
      </c>
      <c r="C56" s="106"/>
      <c r="D56" s="106"/>
      <c r="E56" s="106"/>
      <c r="F56" s="106"/>
      <c r="G56" s="106"/>
      <c r="H56" s="106"/>
      <c r="I56" s="106"/>
      <c r="J56" s="106"/>
      <c r="K56" s="106"/>
      <c r="L56" s="106"/>
      <c r="M56" s="106"/>
      <c r="N56" s="106"/>
      <c r="O56" s="106"/>
      <c r="P56" s="106"/>
      <c r="Q56" s="102"/>
    </row>
    <row r="57" spans="1:17" ht="17.25" customHeight="1" x14ac:dyDescent="0.25">
      <c r="A57" s="102"/>
      <c r="B57" s="105" t="str">
        <f>Data!B41</f>
        <v/>
      </c>
      <c r="C57" s="106"/>
      <c r="D57" s="106"/>
      <c r="E57" s="106"/>
      <c r="F57" s="106"/>
      <c r="G57" s="106"/>
      <c r="H57" s="106"/>
      <c r="I57" s="106"/>
      <c r="J57" s="106"/>
      <c r="K57" s="106"/>
      <c r="L57" s="106"/>
      <c r="M57" s="106"/>
      <c r="N57" s="106"/>
      <c r="O57" s="106"/>
      <c r="P57" s="106"/>
      <c r="Q57" s="102"/>
    </row>
    <row r="58" spans="1:17" ht="17.25" customHeight="1" x14ac:dyDescent="0.25">
      <c r="A58" s="102"/>
      <c r="B58" s="105" t="str">
        <f>Data!B42</f>
        <v/>
      </c>
      <c r="C58" s="106"/>
      <c r="D58" s="106"/>
      <c r="E58" s="106"/>
      <c r="F58" s="106"/>
      <c r="G58" s="106"/>
      <c r="H58" s="106"/>
      <c r="I58" s="106"/>
      <c r="J58" s="106"/>
      <c r="K58" s="106"/>
      <c r="L58" s="106"/>
      <c r="M58" s="106"/>
      <c r="N58" s="106"/>
      <c r="O58" s="106"/>
      <c r="P58" s="106"/>
      <c r="Q58" s="102"/>
    </row>
    <row r="59" spans="1:17" ht="17.25" customHeight="1" x14ac:dyDescent="0.25">
      <c r="A59" s="102"/>
      <c r="B59" s="105" t="str">
        <f>Data!B43</f>
        <v/>
      </c>
      <c r="C59" s="106"/>
      <c r="D59" s="106"/>
      <c r="E59" s="106"/>
      <c r="F59" s="106"/>
      <c r="G59" s="106"/>
      <c r="H59" s="106"/>
      <c r="I59" s="106"/>
      <c r="J59" s="106"/>
      <c r="K59" s="106"/>
      <c r="L59" s="106"/>
      <c r="M59" s="106"/>
      <c r="N59" s="106"/>
      <c r="O59" s="106"/>
      <c r="P59" s="106"/>
      <c r="Q59" s="102"/>
    </row>
    <row r="60" spans="1:17" ht="17.25" customHeight="1" x14ac:dyDescent="0.25">
      <c r="A60" s="102"/>
      <c r="B60" s="105" t="str">
        <f>Data!B44</f>
        <v/>
      </c>
      <c r="C60" s="106"/>
      <c r="D60" s="106"/>
      <c r="E60" s="106"/>
      <c r="F60" s="106"/>
      <c r="G60" s="106"/>
      <c r="H60" s="106"/>
      <c r="I60" s="106"/>
      <c r="J60" s="106"/>
      <c r="K60" s="106"/>
      <c r="L60" s="106"/>
      <c r="M60" s="106"/>
      <c r="N60" s="106"/>
      <c r="O60" s="106"/>
      <c r="P60" s="106"/>
      <c r="Q60" s="102"/>
    </row>
    <row r="61" spans="1:17" ht="17.25" customHeight="1" x14ac:dyDescent="0.25">
      <c r="A61" s="102"/>
      <c r="B61" s="105" t="str">
        <f>Data!B45</f>
        <v/>
      </c>
      <c r="C61" s="106"/>
      <c r="D61" s="106"/>
      <c r="E61" s="106"/>
      <c r="F61" s="106"/>
      <c r="G61" s="106"/>
      <c r="H61" s="106"/>
      <c r="I61" s="106"/>
      <c r="J61" s="106"/>
      <c r="K61" s="106"/>
      <c r="L61" s="106"/>
      <c r="M61" s="106"/>
      <c r="N61" s="106"/>
      <c r="O61" s="106"/>
      <c r="P61" s="106"/>
      <c r="Q61" s="102"/>
    </row>
    <row r="62" spans="1:17" ht="17.25" customHeight="1" x14ac:dyDescent="0.25">
      <c r="A62" s="102"/>
      <c r="B62" s="105" t="str">
        <f>Data!B46</f>
        <v/>
      </c>
      <c r="C62" s="106"/>
      <c r="D62" s="106"/>
      <c r="E62" s="106"/>
      <c r="F62" s="106"/>
      <c r="G62" s="106"/>
      <c r="H62" s="106"/>
      <c r="I62" s="106"/>
      <c r="J62" s="106"/>
      <c r="K62" s="106"/>
      <c r="L62" s="106"/>
      <c r="M62" s="106"/>
      <c r="N62" s="106"/>
      <c r="O62" s="106"/>
      <c r="P62" s="106"/>
      <c r="Q62" s="102"/>
    </row>
    <row r="63" spans="1:17" ht="17.25" customHeight="1" x14ac:dyDescent="0.25">
      <c r="A63" s="102"/>
      <c r="B63" s="105" t="str">
        <f>Data!B47</f>
        <v/>
      </c>
      <c r="C63" s="106"/>
      <c r="D63" s="106"/>
      <c r="E63" s="106"/>
      <c r="F63" s="106"/>
      <c r="G63" s="106"/>
      <c r="H63" s="106"/>
      <c r="I63" s="106"/>
      <c r="J63" s="106"/>
      <c r="K63" s="106"/>
      <c r="L63" s="106"/>
      <c r="M63" s="106"/>
      <c r="N63" s="106"/>
      <c r="O63" s="106"/>
      <c r="P63" s="106"/>
      <c r="Q63" s="102"/>
    </row>
    <row r="64" spans="1:17" ht="17.25" customHeight="1" x14ac:dyDescent="0.25">
      <c r="A64" s="102"/>
      <c r="B64" s="105" t="str">
        <f>Data!B48</f>
        <v/>
      </c>
      <c r="C64" s="106"/>
      <c r="D64" s="106"/>
      <c r="E64" s="106"/>
      <c r="F64" s="106"/>
      <c r="G64" s="106"/>
      <c r="H64" s="106"/>
      <c r="I64" s="106"/>
      <c r="J64" s="106"/>
      <c r="K64" s="106"/>
      <c r="L64" s="106"/>
      <c r="M64" s="106"/>
      <c r="N64" s="106"/>
      <c r="O64" s="106"/>
      <c r="P64" s="106"/>
      <c r="Q64" s="102"/>
    </row>
    <row r="65" spans="1:17" ht="17.25" customHeight="1" x14ac:dyDescent="0.25">
      <c r="A65" s="102"/>
      <c r="B65" s="105" t="str">
        <f>Data!B49</f>
        <v/>
      </c>
      <c r="C65" s="106"/>
      <c r="D65" s="106"/>
      <c r="E65" s="106"/>
      <c r="F65" s="106"/>
      <c r="G65" s="106"/>
      <c r="H65" s="106"/>
      <c r="I65" s="106"/>
      <c r="J65" s="106"/>
      <c r="K65" s="106"/>
      <c r="L65" s="106"/>
      <c r="M65" s="106"/>
      <c r="N65" s="106"/>
      <c r="O65" s="106"/>
      <c r="P65" s="106"/>
      <c r="Q65" s="102"/>
    </row>
    <row r="66" spans="1:17" ht="17.25" customHeight="1" x14ac:dyDescent="0.25">
      <c r="A66" s="102"/>
      <c r="B66" s="105" t="str">
        <f>Data!B50</f>
        <v/>
      </c>
      <c r="C66" s="106"/>
      <c r="D66" s="106"/>
      <c r="E66" s="106"/>
      <c r="F66" s="106"/>
      <c r="G66" s="106"/>
      <c r="H66" s="106"/>
      <c r="I66" s="106"/>
      <c r="J66" s="106"/>
      <c r="K66" s="106"/>
      <c r="L66" s="106"/>
      <c r="M66" s="106"/>
      <c r="N66" s="106"/>
      <c r="O66" s="106"/>
      <c r="P66" s="106"/>
      <c r="Q66" s="102"/>
    </row>
    <row r="67" spans="1:17" ht="17.25" customHeight="1" x14ac:dyDescent="0.25">
      <c r="A67" s="102"/>
      <c r="B67" s="105" t="str">
        <f>Data!B51</f>
        <v/>
      </c>
      <c r="C67" s="106"/>
      <c r="D67" s="106"/>
      <c r="E67" s="106"/>
      <c r="F67" s="106"/>
      <c r="G67" s="106"/>
      <c r="H67" s="106"/>
      <c r="I67" s="106"/>
      <c r="J67" s="106"/>
      <c r="K67" s="106"/>
      <c r="L67" s="106"/>
      <c r="M67" s="106"/>
      <c r="N67" s="106"/>
      <c r="O67" s="106"/>
      <c r="P67" s="106"/>
      <c r="Q67" s="102"/>
    </row>
    <row r="68" spans="1:17" ht="17.25" customHeight="1" x14ac:dyDescent="0.25">
      <c r="A68" s="102"/>
      <c r="B68" s="105" t="str">
        <f>Data!B52</f>
        <v/>
      </c>
      <c r="C68" s="106"/>
      <c r="D68" s="106"/>
      <c r="E68" s="106"/>
      <c r="F68" s="106"/>
      <c r="G68" s="106"/>
      <c r="H68" s="106"/>
      <c r="I68" s="106"/>
      <c r="J68" s="106"/>
      <c r="K68" s="106"/>
      <c r="L68" s="106"/>
      <c r="M68" s="106"/>
      <c r="N68" s="106"/>
      <c r="O68" s="106"/>
      <c r="P68" s="106"/>
      <c r="Q68" s="102"/>
    </row>
    <row r="69" spans="1:17" x14ac:dyDescent="0.25">
      <c r="A69" s="102"/>
      <c r="B69" s="102"/>
      <c r="C69" s="102"/>
      <c r="D69" s="102"/>
      <c r="E69" s="102"/>
      <c r="F69" s="102"/>
      <c r="G69" s="102"/>
      <c r="H69" s="102"/>
      <c r="I69" s="102"/>
      <c r="J69" s="102"/>
      <c r="K69" s="102"/>
      <c r="L69" s="102"/>
      <c r="M69" s="102"/>
      <c r="N69" s="102"/>
      <c r="O69" s="102"/>
      <c r="P69" s="102"/>
      <c r="Q69" s="102"/>
    </row>
    <row r="70" spans="1:17" x14ac:dyDescent="0.25">
      <c r="A70" s="102"/>
      <c r="B70" s="102"/>
      <c r="C70" s="102"/>
      <c r="D70" s="102"/>
      <c r="E70" s="102"/>
      <c r="F70" s="102"/>
      <c r="G70" s="102"/>
      <c r="H70" s="102"/>
      <c r="I70" s="102"/>
      <c r="J70" s="102"/>
      <c r="K70" s="102"/>
      <c r="L70" s="102"/>
      <c r="M70" s="102"/>
      <c r="N70" s="102"/>
      <c r="O70" s="102"/>
      <c r="P70" s="102"/>
      <c r="Q70" s="102"/>
    </row>
    <row r="71" spans="1:17" x14ac:dyDescent="0.25">
      <c r="A71" s="102"/>
      <c r="B71" s="102"/>
      <c r="C71" s="102"/>
      <c r="D71" s="102"/>
      <c r="E71" s="102"/>
      <c r="F71" s="102"/>
      <c r="G71" s="102"/>
      <c r="H71" s="102"/>
      <c r="I71" s="102"/>
      <c r="J71" s="102"/>
      <c r="K71" s="102"/>
      <c r="L71" s="102"/>
      <c r="M71" s="102"/>
      <c r="N71" s="102"/>
      <c r="O71" s="102"/>
      <c r="P71" s="102"/>
      <c r="Q71" s="102"/>
    </row>
    <row r="72" spans="1:17" ht="15" customHeight="1" x14ac:dyDescent="0.25">
      <c r="A72" s="102"/>
      <c r="B72" s="422" t="str">
        <f>'Birding Tally List'!$B$2</f>
        <v/>
      </c>
      <c r="C72" s="423"/>
      <c r="D72" s="423"/>
      <c r="E72" s="423"/>
      <c r="F72" s="423"/>
      <c r="G72" s="423"/>
      <c r="H72" s="423"/>
      <c r="I72" s="423"/>
      <c r="J72" s="423"/>
      <c r="K72" s="423"/>
      <c r="L72" s="423"/>
      <c r="M72" s="423"/>
      <c r="N72" s="423"/>
      <c r="O72" s="423"/>
      <c r="P72" s="424"/>
      <c r="Q72" s="102"/>
    </row>
    <row r="73" spans="1:17" ht="15" customHeight="1" x14ac:dyDescent="0.25">
      <c r="A73" s="102"/>
      <c r="B73" s="425"/>
      <c r="C73" s="426"/>
      <c r="D73" s="426"/>
      <c r="E73" s="426"/>
      <c r="F73" s="426"/>
      <c r="G73" s="426"/>
      <c r="H73" s="426"/>
      <c r="I73" s="426"/>
      <c r="J73" s="426"/>
      <c r="K73" s="426"/>
      <c r="L73" s="426"/>
      <c r="M73" s="426"/>
      <c r="N73" s="426"/>
      <c r="O73" s="426"/>
      <c r="P73" s="427"/>
      <c r="Q73" s="102"/>
    </row>
    <row r="74" spans="1:17" ht="15" customHeight="1" x14ac:dyDescent="0.35">
      <c r="A74" s="102"/>
      <c r="B74" s="101"/>
      <c r="C74" s="101"/>
      <c r="D74" s="101"/>
      <c r="E74" s="101"/>
      <c r="F74" s="101"/>
      <c r="G74" s="101"/>
      <c r="H74" s="101"/>
      <c r="I74" s="101"/>
      <c r="J74" s="101"/>
      <c r="K74" s="101"/>
      <c r="L74" s="101"/>
      <c r="M74" s="101"/>
      <c r="N74" s="101"/>
      <c r="O74" s="101"/>
      <c r="P74" s="101"/>
      <c r="Q74" s="102"/>
    </row>
    <row r="75" spans="1:17" x14ac:dyDescent="0.25">
      <c r="A75" s="102"/>
      <c r="B75" s="428" t="str">
        <f>"* You have selected '"&amp;'Intro &amp; Setup'!$BA$21&amp;"', so please ensure that your totals show "&amp;'Intro &amp; Setup'!$BA$26&amp;"."</f>
        <v>* You have selected 'Sightings', so please ensure that your totals show each flock of bird as one sighting.</v>
      </c>
      <c r="C75" s="428"/>
      <c r="D75" s="428"/>
      <c r="E75" s="428"/>
      <c r="F75" s="428"/>
      <c r="G75" s="428"/>
      <c r="H75" s="428"/>
      <c r="I75" s="428"/>
      <c r="J75" s="428"/>
      <c r="K75" s="428"/>
      <c r="L75" s="428"/>
      <c r="M75" s="428"/>
      <c r="N75" s="428"/>
      <c r="O75" s="429" t="s">
        <v>61</v>
      </c>
      <c r="P75" s="430"/>
      <c r="Q75" s="102"/>
    </row>
    <row r="76" spans="1:17" x14ac:dyDescent="0.25">
      <c r="A76" s="102"/>
      <c r="B76" s="102"/>
      <c r="C76" s="102"/>
      <c r="D76" s="102"/>
      <c r="E76" s="102"/>
      <c r="F76" s="102"/>
      <c r="G76" s="102"/>
      <c r="H76" s="102"/>
      <c r="I76" s="102"/>
      <c r="J76" s="102"/>
      <c r="K76" s="102"/>
      <c r="L76" s="102"/>
      <c r="M76" s="102"/>
      <c r="N76" s="102"/>
      <c r="O76" s="102"/>
      <c r="P76" s="102"/>
      <c r="Q76" s="102"/>
    </row>
    <row r="77" spans="1:17" x14ac:dyDescent="0.25">
      <c r="A77" s="102"/>
      <c r="B77" s="103" t="s">
        <v>5</v>
      </c>
      <c r="C77" s="420" t="str">
        <f>IF('Intro &amp; Setup'!$G$22="", "", 'Intro &amp; Setup'!$G$22)</f>
        <v/>
      </c>
      <c r="D77" s="421"/>
      <c r="E77" s="420" t="str">
        <f>IF('Intro &amp; Setup'!$G$23="", "", 'Intro &amp; Setup'!$G$23)</f>
        <v/>
      </c>
      <c r="F77" s="421"/>
      <c r="G77" s="420" t="str">
        <f>IF('Intro &amp; Setup'!$G$24="", "", 'Intro &amp; Setup'!$G$24)</f>
        <v/>
      </c>
      <c r="H77" s="421"/>
      <c r="I77" s="420" t="str">
        <f>IF('Intro &amp; Setup'!$G$25="", "", 'Intro &amp; Setup'!$G$25)</f>
        <v/>
      </c>
      <c r="J77" s="421"/>
      <c r="K77" s="420" t="str">
        <f>IF('Intro &amp; Setup'!$G$26="", "", 'Intro &amp; Setup'!$G$26)</f>
        <v/>
      </c>
      <c r="L77" s="421"/>
      <c r="M77" s="420" t="str">
        <f>IF('Intro &amp; Setup'!$G$27="", "", 'Intro &amp; Setup'!$G$27)</f>
        <v/>
      </c>
      <c r="N77" s="421"/>
      <c r="O77" s="420" t="str">
        <f>IF('Intro &amp; Setup'!$G$28="", "", 'Intro &amp; Setup'!$G$28)</f>
        <v/>
      </c>
      <c r="P77" s="421"/>
      <c r="Q77" s="102"/>
    </row>
    <row r="78" spans="1:17" x14ac:dyDescent="0.25">
      <c r="A78" s="102"/>
      <c r="B78" s="104" t="s">
        <v>4</v>
      </c>
      <c r="C78" s="99" t="s">
        <v>58</v>
      </c>
      <c r="D78" s="100" t="s">
        <v>8</v>
      </c>
      <c r="E78" s="99" t="s">
        <v>58</v>
      </c>
      <c r="F78" s="100" t="s">
        <v>8</v>
      </c>
      <c r="G78" s="99" t="s">
        <v>58</v>
      </c>
      <c r="H78" s="100" t="s">
        <v>8</v>
      </c>
      <c r="I78" s="99" t="s">
        <v>58</v>
      </c>
      <c r="J78" s="100" t="s">
        <v>8</v>
      </c>
      <c r="K78" s="99" t="s">
        <v>58</v>
      </c>
      <c r="L78" s="100" t="s">
        <v>8</v>
      </c>
      <c r="M78" s="99" t="s">
        <v>58</v>
      </c>
      <c r="N78" s="100" t="s">
        <v>8</v>
      </c>
      <c r="O78" s="99" t="s">
        <v>58</v>
      </c>
      <c r="P78" s="100" t="s">
        <v>8</v>
      </c>
      <c r="Q78" s="102"/>
    </row>
    <row r="79" spans="1:17" ht="17.25" customHeight="1" x14ac:dyDescent="0.25">
      <c r="A79" s="102"/>
      <c r="B79" s="105" t="str">
        <f>Data!B53</f>
        <v/>
      </c>
      <c r="C79" s="106"/>
      <c r="D79" s="106"/>
      <c r="E79" s="106"/>
      <c r="F79" s="106"/>
      <c r="G79" s="106"/>
      <c r="H79" s="106"/>
      <c r="I79" s="106"/>
      <c r="J79" s="106"/>
      <c r="K79" s="106"/>
      <c r="L79" s="106"/>
      <c r="M79" s="106"/>
      <c r="N79" s="106"/>
      <c r="O79" s="106"/>
      <c r="P79" s="106"/>
      <c r="Q79" s="102"/>
    </row>
    <row r="80" spans="1:17" ht="17.25" customHeight="1" x14ac:dyDescent="0.25">
      <c r="A80" s="102"/>
      <c r="B80" s="105" t="str">
        <f>Data!B54</f>
        <v/>
      </c>
      <c r="C80" s="106"/>
      <c r="D80" s="106"/>
      <c r="E80" s="106"/>
      <c r="F80" s="106"/>
      <c r="G80" s="106"/>
      <c r="H80" s="106"/>
      <c r="I80" s="106"/>
      <c r="J80" s="106"/>
      <c r="K80" s="106"/>
      <c r="L80" s="106"/>
      <c r="M80" s="106"/>
      <c r="N80" s="106"/>
      <c r="O80" s="106"/>
      <c r="P80" s="106"/>
      <c r="Q80" s="102"/>
    </row>
    <row r="81" spans="1:17" ht="17.25" customHeight="1" x14ac:dyDescent="0.25">
      <c r="A81" s="102"/>
      <c r="B81" s="105" t="str">
        <f>Data!B55</f>
        <v/>
      </c>
      <c r="C81" s="106"/>
      <c r="D81" s="106"/>
      <c r="E81" s="106"/>
      <c r="F81" s="106"/>
      <c r="G81" s="106"/>
      <c r="H81" s="106"/>
      <c r="I81" s="106"/>
      <c r="J81" s="106"/>
      <c r="K81" s="106"/>
      <c r="L81" s="106"/>
      <c r="M81" s="106"/>
      <c r="N81" s="106"/>
      <c r="O81" s="106"/>
      <c r="P81" s="106"/>
      <c r="Q81" s="102"/>
    </row>
    <row r="82" spans="1:17" ht="17.25" customHeight="1" x14ac:dyDescent="0.25">
      <c r="A82" s="102"/>
      <c r="B82" s="105" t="str">
        <f>Data!B56</f>
        <v/>
      </c>
      <c r="C82" s="106"/>
      <c r="D82" s="106"/>
      <c r="E82" s="106"/>
      <c r="F82" s="106"/>
      <c r="G82" s="106"/>
      <c r="H82" s="106"/>
      <c r="I82" s="106"/>
      <c r="J82" s="106"/>
      <c r="K82" s="106"/>
      <c r="L82" s="106"/>
      <c r="M82" s="106"/>
      <c r="N82" s="106"/>
      <c r="O82" s="106"/>
      <c r="P82" s="106"/>
      <c r="Q82" s="102"/>
    </row>
    <row r="83" spans="1:17" ht="17.25" customHeight="1" x14ac:dyDescent="0.25">
      <c r="A83" s="102"/>
      <c r="B83" s="105" t="str">
        <f>Data!B57</f>
        <v/>
      </c>
      <c r="C83" s="106"/>
      <c r="D83" s="106"/>
      <c r="E83" s="106"/>
      <c r="F83" s="106"/>
      <c r="G83" s="106"/>
      <c r="H83" s="106"/>
      <c r="I83" s="106"/>
      <c r="J83" s="106"/>
      <c r="K83" s="106"/>
      <c r="L83" s="106"/>
      <c r="M83" s="106"/>
      <c r="N83" s="106"/>
      <c r="O83" s="106"/>
      <c r="P83" s="106"/>
      <c r="Q83" s="102"/>
    </row>
    <row r="84" spans="1:17" ht="17.25" customHeight="1" x14ac:dyDescent="0.25">
      <c r="A84" s="102"/>
      <c r="B84" s="105" t="str">
        <f>Data!B58</f>
        <v/>
      </c>
      <c r="C84" s="106"/>
      <c r="D84" s="106"/>
      <c r="E84" s="106"/>
      <c r="F84" s="106"/>
      <c r="G84" s="106"/>
      <c r="H84" s="106"/>
      <c r="I84" s="106"/>
      <c r="J84" s="106"/>
      <c r="K84" s="106"/>
      <c r="L84" s="106"/>
      <c r="M84" s="106"/>
      <c r="N84" s="106"/>
      <c r="O84" s="106"/>
      <c r="P84" s="106"/>
      <c r="Q84" s="102"/>
    </row>
    <row r="85" spans="1:17" ht="17.25" customHeight="1" x14ac:dyDescent="0.25">
      <c r="A85" s="102"/>
      <c r="B85" s="105" t="str">
        <f>Data!B59</f>
        <v/>
      </c>
      <c r="C85" s="106"/>
      <c r="D85" s="106"/>
      <c r="E85" s="106"/>
      <c r="F85" s="106"/>
      <c r="G85" s="106"/>
      <c r="H85" s="106"/>
      <c r="I85" s="106"/>
      <c r="J85" s="106"/>
      <c r="K85" s="106"/>
      <c r="L85" s="106"/>
      <c r="M85" s="106"/>
      <c r="N85" s="106"/>
      <c r="O85" s="106"/>
      <c r="P85" s="106"/>
      <c r="Q85" s="102"/>
    </row>
    <row r="86" spans="1:17" ht="17.25" customHeight="1" x14ac:dyDescent="0.25">
      <c r="A86" s="102"/>
      <c r="B86" s="105" t="str">
        <f>Data!B60</f>
        <v/>
      </c>
      <c r="C86" s="106"/>
      <c r="D86" s="106"/>
      <c r="E86" s="106"/>
      <c r="F86" s="106"/>
      <c r="G86" s="106"/>
      <c r="H86" s="106"/>
      <c r="I86" s="106"/>
      <c r="J86" s="106"/>
      <c r="K86" s="106"/>
      <c r="L86" s="106"/>
      <c r="M86" s="106"/>
      <c r="N86" s="106"/>
      <c r="O86" s="106"/>
      <c r="P86" s="106"/>
      <c r="Q86" s="102"/>
    </row>
    <row r="87" spans="1:17" ht="17.25" customHeight="1" x14ac:dyDescent="0.25">
      <c r="A87" s="102"/>
      <c r="B87" s="105" t="str">
        <f>Data!B61</f>
        <v/>
      </c>
      <c r="C87" s="106"/>
      <c r="D87" s="106"/>
      <c r="E87" s="106"/>
      <c r="F87" s="106"/>
      <c r="G87" s="106"/>
      <c r="H87" s="106"/>
      <c r="I87" s="106"/>
      <c r="J87" s="106"/>
      <c r="K87" s="106"/>
      <c r="L87" s="106"/>
      <c r="M87" s="106"/>
      <c r="N87" s="106"/>
      <c r="O87" s="106"/>
      <c r="P87" s="106"/>
      <c r="Q87" s="102"/>
    </row>
    <row r="88" spans="1:17" ht="17.25" customHeight="1" x14ac:dyDescent="0.25">
      <c r="A88" s="102"/>
      <c r="B88" s="105" t="str">
        <f>Data!B62</f>
        <v/>
      </c>
      <c r="C88" s="106"/>
      <c r="D88" s="106"/>
      <c r="E88" s="106"/>
      <c r="F88" s="106"/>
      <c r="G88" s="106"/>
      <c r="H88" s="106"/>
      <c r="I88" s="106"/>
      <c r="J88" s="106"/>
      <c r="K88" s="106"/>
      <c r="L88" s="106"/>
      <c r="M88" s="106"/>
      <c r="N88" s="106"/>
      <c r="O88" s="106"/>
      <c r="P88" s="106"/>
      <c r="Q88" s="102"/>
    </row>
    <row r="89" spans="1:17" ht="17.25" customHeight="1" x14ac:dyDescent="0.25">
      <c r="A89" s="102"/>
      <c r="B89" s="105" t="str">
        <f>Data!B63</f>
        <v/>
      </c>
      <c r="C89" s="106"/>
      <c r="D89" s="106"/>
      <c r="E89" s="106"/>
      <c r="F89" s="106"/>
      <c r="G89" s="106"/>
      <c r="H89" s="106"/>
      <c r="I89" s="106"/>
      <c r="J89" s="106"/>
      <c r="K89" s="106"/>
      <c r="L89" s="106"/>
      <c r="M89" s="106"/>
      <c r="N89" s="106"/>
      <c r="O89" s="106"/>
      <c r="P89" s="106"/>
      <c r="Q89" s="102"/>
    </row>
    <row r="90" spans="1:17" ht="17.25" customHeight="1" x14ac:dyDescent="0.25">
      <c r="A90" s="102"/>
      <c r="B90" s="105" t="str">
        <f>Data!B64</f>
        <v/>
      </c>
      <c r="C90" s="106"/>
      <c r="D90" s="106"/>
      <c r="E90" s="106"/>
      <c r="F90" s="106"/>
      <c r="G90" s="106"/>
      <c r="H90" s="106"/>
      <c r="I90" s="106"/>
      <c r="J90" s="106"/>
      <c r="K90" s="106"/>
      <c r="L90" s="106"/>
      <c r="M90" s="106"/>
      <c r="N90" s="106"/>
      <c r="O90" s="106"/>
      <c r="P90" s="106"/>
      <c r="Q90" s="102"/>
    </row>
    <row r="91" spans="1:17" ht="17.25" customHeight="1" x14ac:dyDescent="0.25">
      <c r="A91" s="102"/>
      <c r="B91" s="105" t="str">
        <f>Data!B65</f>
        <v/>
      </c>
      <c r="C91" s="106"/>
      <c r="D91" s="106"/>
      <c r="E91" s="106"/>
      <c r="F91" s="106"/>
      <c r="G91" s="106"/>
      <c r="H91" s="106"/>
      <c r="I91" s="106"/>
      <c r="J91" s="106"/>
      <c r="K91" s="106"/>
      <c r="L91" s="106"/>
      <c r="M91" s="106"/>
      <c r="N91" s="106"/>
      <c r="O91" s="106"/>
      <c r="P91" s="106"/>
      <c r="Q91" s="102"/>
    </row>
    <row r="92" spans="1:17" ht="17.25" customHeight="1" x14ac:dyDescent="0.25">
      <c r="A92" s="102"/>
      <c r="B92" s="105" t="str">
        <f>Data!B66</f>
        <v/>
      </c>
      <c r="C92" s="106"/>
      <c r="D92" s="106"/>
      <c r="E92" s="106"/>
      <c r="F92" s="106"/>
      <c r="G92" s="106"/>
      <c r="H92" s="106"/>
      <c r="I92" s="106"/>
      <c r="J92" s="106"/>
      <c r="K92" s="106"/>
      <c r="L92" s="106"/>
      <c r="M92" s="106"/>
      <c r="N92" s="106"/>
      <c r="O92" s="106"/>
      <c r="P92" s="106"/>
      <c r="Q92" s="102"/>
    </row>
    <row r="93" spans="1:17" ht="17.25" customHeight="1" x14ac:dyDescent="0.25">
      <c r="A93" s="102"/>
      <c r="B93" s="105" t="str">
        <f>Data!B67</f>
        <v/>
      </c>
      <c r="C93" s="106"/>
      <c r="D93" s="106"/>
      <c r="E93" s="106"/>
      <c r="F93" s="106"/>
      <c r="G93" s="106"/>
      <c r="H93" s="106"/>
      <c r="I93" s="106"/>
      <c r="J93" s="106"/>
      <c r="K93" s="106"/>
      <c r="L93" s="106"/>
      <c r="M93" s="106"/>
      <c r="N93" s="106"/>
      <c r="O93" s="106"/>
      <c r="P93" s="106"/>
      <c r="Q93" s="102"/>
    </row>
    <row r="94" spans="1:17" ht="17.25" customHeight="1" x14ac:dyDescent="0.25">
      <c r="A94" s="102"/>
      <c r="B94" s="105" t="str">
        <f>Data!B68</f>
        <v/>
      </c>
      <c r="C94" s="106"/>
      <c r="D94" s="106"/>
      <c r="E94" s="106"/>
      <c r="F94" s="106"/>
      <c r="G94" s="106"/>
      <c r="H94" s="106"/>
      <c r="I94" s="106"/>
      <c r="J94" s="106"/>
      <c r="K94" s="106"/>
      <c r="L94" s="106"/>
      <c r="M94" s="106"/>
      <c r="N94" s="106"/>
      <c r="O94" s="106"/>
      <c r="P94" s="106"/>
      <c r="Q94" s="102"/>
    </row>
    <row r="95" spans="1:17" ht="17.25" customHeight="1" x14ac:dyDescent="0.25">
      <c r="A95" s="102"/>
      <c r="B95" s="105" t="str">
        <f>Data!B69</f>
        <v/>
      </c>
      <c r="C95" s="106"/>
      <c r="D95" s="106"/>
      <c r="E95" s="106"/>
      <c r="F95" s="106"/>
      <c r="G95" s="106"/>
      <c r="H95" s="106"/>
      <c r="I95" s="106"/>
      <c r="J95" s="106"/>
      <c r="K95" s="106"/>
      <c r="L95" s="106"/>
      <c r="M95" s="106"/>
      <c r="N95" s="106"/>
      <c r="O95" s="106"/>
      <c r="P95" s="106"/>
      <c r="Q95" s="102"/>
    </row>
    <row r="96" spans="1:17" ht="17.25" customHeight="1" x14ac:dyDescent="0.25">
      <c r="A96" s="102"/>
      <c r="B96" s="105" t="str">
        <f>Data!B70</f>
        <v/>
      </c>
      <c r="C96" s="106"/>
      <c r="D96" s="106"/>
      <c r="E96" s="106"/>
      <c r="F96" s="106"/>
      <c r="G96" s="106"/>
      <c r="H96" s="106"/>
      <c r="I96" s="106"/>
      <c r="J96" s="106"/>
      <c r="K96" s="106"/>
      <c r="L96" s="106"/>
      <c r="M96" s="106"/>
      <c r="N96" s="106"/>
      <c r="O96" s="106"/>
      <c r="P96" s="106"/>
      <c r="Q96" s="102"/>
    </row>
    <row r="97" spans="1:17" ht="17.25" customHeight="1" x14ac:dyDescent="0.25">
      <c r="A97" s="102"/>
      <c r="B97" s="105" t="str">
        <f>Data!B71</f>
        <v/>
      </c>
      <c r="C97" s="106"/>
      <c r="D97" s="106"/>
      <c r="E97" s="106"/>
      <c r="F97" s="106"/>
      <c r="G97" s="106"/>
      <c r="H97" s="106"/>
      <c r="I97" s="106"/>
      <c r="J97" s="106"/>
      <c r="K97" s="106"/>
      <c r="L97" s="106"/>
      <c r="M97" s="106"/>
      <c r="N97" s="106"/>
      <c r="O97" s="106"/>
      <c r="P97" s="106"/>
      <c r="Q97" s="102"/>
    </row>
    <row r="98" spans="1:17" ht="17.25" customHeight="1" x14ac:dyDescent="0.25">
      <c r="A98" s="102"/>
      <c r="B98" s="105" t="str">
        <f>Data!B72</f>
        <v/>
      </c>
      <c r="C98" s="106"/>
      <c r="D98" s="106"/>
      <c r="E98" s="106"/>
      <c r="F98" s="106"/>
      <c r="G98" s="106"/>
      <c r="H98" s="106"/>
      <c r="I98" s="106"/>
      <c r="J98" s="106"/>
      <c r="K98" s="106"/>
      <c r="L98" s="106"/>
      <c r="M98" s="106"/>
      <c r="N98" s="106"/>
      <c r="O98" s="106"/>
      <c r="P98" s="106"/>
      <c r="Q98" s="102"/>
    </row>
    <row r="99" spans="1:17" ht="17.25" customHeight="1" x14ac:dyDescent="0.25">
      <c r="A99" s="102"/>
      <c r="B99" s="105" t="str">
        <f>Data!B73</f>
        <v/>
      </c>
      <c r="C99" s="106"/>
      <c r="D99" s="106"/>
      <c r="E99" s="106"/>
      <c r="F99" s="106"/>
      <c r="G99" s="106"/>
      <c r="H99" s="106"/>
      <c r="I99" s="106"/>
      <c r="J99" s="106"/>
      <c r="K99" s="106"/>
      <c r="L99" s="106"/>
      <c r="M99" s="106"/>
      <c r="N99" s="106"/>
      <c r="O99" s="106"/>
      <c r="P99" s="106"/>
      <c r="Q99" s="102"/>
    </row>
    <row r="100" spans="1:17" ht="17.25" customHeight="1" x14ac:dyDescent="0.25">
      <c r="A100" s="102"/>
      <c r="B100" s="105" t="str">
        <f>Data!B74</f>
        <v/>
      </c>
      <c r="C100" s="106"/>
      <c r="D100" s="106"/>
      <c r="E100" s="106"/>
      <c r="F100" s="106"/>
      <c r="G100" s="106"/>
      <c r="H100" s="106"/>
      <c r="I100" s="106"/>
      <c r="J100" s="106"/>
      <c r="K100" s="106"/>
      <c r="L100" s="106"/>
      <c r="M100" s="106"/>
      <c r="N100" s="106"/>
      <c r="O100" s="106"/>
      <c r="P100" s="106"/>
      <c r="Q100" s="102"/>
    </row>
    <row r="101" spans="1:17" ht="17.25" customHeight="1" x14ac:dyDescent="0.25">
      <c r="A101" s="102"/>
      <c r="B101" s="105" t="str">
        <f>Data!B75</f>
        <v/>
      </c>
      <c r="C101" s="106"/>
      <c r="D101" s="106"/>
      <c r="E101" s="106"/>
      <c r="F101" s="106"/>
      <c r="G101" s="106"/>
      <c r="H101" s="106"/>
      <c r="I101" s="106"/>
      <c r="J101" s="106"/>
      <c r="K101" s="106"/>
      <c r="L101" s="106"/>
      <c r="M101" s="106"/>
      <c r="N101" s="106"/>
      <c r="O101" s="106"/>
      <c r="P101" s="106"/>
      <c r="Q101" s="102"/>
    </row>
    <row r="102" spans="1:17" ht="17.25" customHeight="1" x14ac:dyDescent="0.25">
      <c r="A102" s="102"/>
      <c r="B102" s="105" t="str">
        <f>Data!B76</f>
        <v/>
      </c>
      <c r="C102" s="106"/>
      <c r="D102" s="106"/>
      <c r="E102" s="106"/>
      <c r="F102" s="106"/>
      <c r="G102" s="106"/>
      <c r="H102" s="106"/>
      <c r="I102" s="106"/>
      <c r="J102" s="106"/>
      <c r="K102" s="106"/>
      <c r="L102" s="106"/>
      <c r="M102" s="106"/>
      <c r="N102" s="106"/>
      <c r="O102" s="106"/>
      <c r="P102" s="106"/>
      <c r="Q102" s="102"/>
    </row>
    <row r="103" spans="1:17" ht="17.25" customHeight="1" x14ac:dyDescent="0.25">
      <c r="A103" s="102"/>
      <c r="B103" s="105" t="str">
        <f>Data!B77</f>
        <v/>
      </c>
      <c r="C103" s="106"/>
      <c r="D103" s="106"/>
      <c r="E103" s="106"/>
      <c r="F103" s="106"/>
      <c r="G103" s="106"/>
      <c r="H103" s="106"/>
      <c r="I103" s="106"/>
      <c r="J103" s="106"/>
      <c r="K103" s="106"/>
      <c r="L103" s="106"/>
      <c r="M103" s="106"/>
      <c r="N103" s="106"/>
      <c r="O103" s="106"/>
      <c r="P103" s="106"/>
      <c r="Q103" s="102"/>
    </row>
    <row r="104" spans="1:17" x14ac:dyDescent="0.25">
      <c r="A104" s="102"/>
      <c r="B104" s="102"/>
      <c r="C104" s="102"/>
      <c r="D104" s="102"/>
      <c r="E104" s="102"/>
      <c r="F104" s="102"/>
      <c r="G104" s="102"/>
      <c r="H104" s="102"/>
      <c r="I104" s="102"/>
      <c r="J104" s="102"/>
      <c r="K104" s="102"/>
      <c r="L104" s="102"/>
      <c r="M104" s="102"/>
      <c r="N104" s="102"/>
      <c r="O104" s="102"/>
      <c r="P104" s="102"/>
      <c r="Q104" s="102"/>
    </row>
    <row r="105" spans="1:17" x14ac:dyDescent="0.25">
      <c r="A105" s="102"/>
      <c r="B105" s="102"/>
      <c r="C105" s="102"/>
      <c r="D105" s="102"/>
      <c r="E105" s="102"/>
      <c r="F105" s="102"/>
      <c r="G105" s="102"/>
      <c r="H105" s="102"/>
      <c r="I105" s="102"/>
      <c r="J105" s="102"/>
      <c r="K105" s="102"/>
      <c r="L105" s="102"/>
      <c r="M105" s="102"/>
      <c r="N105" s="102"/>
      <c r="O105" s="102"/>
      <c r="P105" s="102"/>
      <c r="Q105" s="102"/>
    </row>
    <row r="106" spans="1:17" x14ac:dyDescent="0.25">
      <c r="A106" s="102"/>
      <c r="B106" s="102"/>
      <c r="C106" s="102"/>
      <c r="D106" s="102"/>
      <c r="E106" s="102"/>
      <c r="F106" s="102"/>
      <c r="G106" s="102"/>
      <c r="H106" s="102"/>
      <c r="I106" s="102"/>
      <c r="J106" s="102"/>
      <c r="K106" s="102"/>
      <c r="L106" s="102"/>
      <c r="M106" s="102"/>
      <c r="N106" s="102"/>
      <c r="O106" s="102"/>
      <c r="P106" s="102"/>
      <c r="Q106" s="102"/>
    </row>
    <row r="107" spans="1:17" ht="15" customHeight="1" x14ac:dyDescent="0.25">
      <c r="A107" s="102"/>
      <c r="B107" s="422" t="str">
        <f>'Birding Tally List'!$B$2</f>
        <v/>
      </c>
      <c r="C107" s="423"/>
      <c r="D107" s="423"/>
      <c r="E107" s="423"/>
      <c r="F107" s="423"/>
      <c r="G107" s="423"/>
      <c r="H107" s="423"/>
      <c r="I107" s="423"/>
      <c r="J107" s="423"/>
      <c r="K107" s="423"/>
      <c r="L107" s="423"/>
      <c r="M107" s="423"/>
      <c r="N107" s="423"/>
      <c r="O107" s="423"/>
      <c r="P107" s="424"/>
      <c r="Q107" s="102"/>
    </row>
    <row r="108" spans="1:17" ht="15" customHeight="1" x14ac:dyDescent="0.25">
      <c r="A108" s="102"/>
      <c r="B108" s="425"/>
      <c r="C108" s="426"/>
      <c r="D108" s="426"/>
      <c r="E108" s="426"/>
      <c r="F108" s="426"/>
      <c r="G108" s="426"/>
      <c r="H108" s="426"/>
      <c r="I108" s="426"/>
      <c r="J108" s="426"/>
      <c r="K108" s="426"/>
      <c r="L108" s="426"/>
      <c r="M108" s="426"/>
      <c r="N108" s="426"/>
      <c r="O108" s="426"/>
      <c r="P108" s="427"/>
      <c r="Q108" s="102"/>
    </row>
    <row r="109" spans="1:17" ht="15" customHeight="1" x14ac:dyDescent="0.35">
      <c r="A109" s="102"/>
      <c r="B109" s="101"/>
      <c r="C109" s="101"/>
      <c r="D109" s="101"/>
      <c r="E109" s="101"/>
      <c r="F109" s="101"/>
      <c r="G109" s="101"/>
      <c r="H109" s="101"/>
      <c r="I109" s="101"/>
      <c r="J109" s="101"/>
      <c r="K109" s="101"/>
      <c r="L109" s="101"/>
      <c r="M109" s="101"/>
      <c r="N109" s="101"/>
      <c r="O109" s="101"/>
      <c r="P109" s="101"/>
      <c r="Q109" s="102"/>
    </row>
    <row r="110" spans="1:17" x14ac:dyDescent="0.25">
      <c r="A110" s="102"/>
      <c r="B110" s="428" t="str">
        <f>"* You have selected '"&amp;'Intro &amp; Setup'!$BA$21&amp;"', so please ensure that your totals show "&amp;'Intro &amp; Setup'!$BA$26&amp;"."</f>
        <v>* You have selected 'Sightings', so please ensure that your totals show each flock of bird as one sighting.</v>
      </c>
      <c r="C110" s="428"/>
      <c r="D110" s="428"/>
      <c r="E110" s="428"/>
      <c r="F110" s="428"/>
      <c r="G110" s="428"/>
      <c r="H110" s="428"/>
      <c r="I110" s="428"/>
      <c r="J110" s="428"/>
      <c r="K110" s="428"/>
      <c r="L110" s="428"/>
      <c r="M110" s="428"/>
      <c r="N110" s="428"/>
      <c r="O110" s="429" t="s">
        <v>62</v>
      </c>
      <c r="P110" s="430"/>
      <c r="Q110" s="102"/>
    </row>
    <row r="111" spans="1:17" x14ac:dyDescent="0.25">
      <c r="A111" s="102"/>
      <c r="B111" s="102"/>
      <c r="C111" s="102"/>
      <c r="D111" s="102"/>
      <c r="E111" s="102"/>
      <c r="F111" s="102"/>
      <c r="G111" s="102"/>
      <c r="H111" s="102"/>
      <c r="I111" s="102"/>
      <c r="J111" s="102"/>
      <c r="K111" s="102"/>
      <c r="L111" s="102"/>
      <c r="M111" s="102"/>
      <c r="N111" s="102"/>
      <c r="O111" s="102"/>
      <c r="P111" s="102"/>
      <c r="Q111" s="102"/>
    </row>
    <row r="112" spans="1:17" x14ac:dyDescent="0.25">
      <c r="A112" s="102"/>
      <c r="B112" s="103" t="s">
        <v>5</v>
      </c>
      <c r="C112" s="420" t="str">
        <f>IF('Intro &amp; Setup'!$G$22="", "", 'Intro &amp; Setup'!$G$22)</f>
        <v/>
      </c>
      <c r="D112" s="421"/>
      <c r="E112" s="420" t="str">
        <f>IF('Intro &amp; Setup'!$G$23="", "", 'Intro &amp; Setup'!$G$23)</f>
        <v/>
      </c>
      <c r="F112" s="421"/>
      <c r="G112" s="420" t="str">
        <f>IF('Intro &amp; Setup'!$G$24="", "", 'Intro &amp; Setup'!$G$24)</f>
        <v/>
      </c>
      <c r="H112" s="421"/>
      <c r="I112" s="420" t="str">
        <f>IF('Intro &amp; Setup'!$G$25="", "", 'Intro &amp; Setup'!$G$25)</f>
        <v/>
      </c>
      <c r="J112" s="421"/>
      <c r="K112" s="420" t="str">
        <f>IF('Intro &amp; Setup'!$G$26="", "", 'Intro &amp; Setup'!$G$26)</f>
        <v/>
      </c>
      <c r="L112" s="421"/>
      <c r="M112" s="420" t="str">
        <f>IF('Intro &amp; Setup'!$G$27="", "", 'Intro &amp; Setup'!$G$27)</f>
        <v/>
      </c>
      <c r="N112" s="421"/>
      <c r="O112" s="420" t="str">
        <f>IF('Intro &amp; Setup'!$G$28="", "", 'Intro &amp; Setup'!$G$28)</f>
        <v/>
      </c>
      <c r="P112" s="421"/>
      <c r="Q112" s="102"/>
    </row>
    <row r="113" spans="1:17" x14ac:dyDescent="0.25">
      <c r="A113" s="102"/>
      <c r="B113" s="104" t="s">
        <v>4</v>
      </c>
      <c r="C113" s="99" t="s">
        <v>58</v>
      </c>
      <c r="D113" s="100" t="s">
        <v>8</v>
      </c>
      <c r="E113" s="99" t="s">
        <v>58</v>
      </c>
      <c r="F113" s="100" t="s">
        <v>8</v>
      </c>
      <c r="G113" s="99" t="s">
        <v>58</v>
      </c>
      <c r="H113" s="100" t="s">
        <v>8</v>
      </c>
      <c r="I113" s="99" t="s">
        <v>58</v>
      </c>
      <c r="J113" s="100" t="s">
        <v>8</v>
      </c>
      <c r="K113" s="99" t="s">
        <v>58</v>
      </c>
      <c r="L113" s="100" t="s">
        <v>8</v>
      </c>
      <c r="M113" s="99" t="s">
        <v>58</v>
      </c>
      <c r="N113" s="100" t="s">
        <v>8</v>
      </c>
      <c r="O113" s="99" t="s">
        <v>58</v>
      </c>
      <c r="P113" s="100" t="s">
        <v>8</v>
      </c>
      <c r="Q113" s="102"/>
    </row>
    <row r="114" spans="1:17" ht="17.25" customHeight="1" x14ac:dyDescent="0.25">
      <c r="A114" s="102"/>
      <c r="B114" s="105" t="str">
        <f>Data!B78</f>
        <v/>
      </c>
      <c r="C114" s="106"/>
      <c r="D114" s="106"/>
      <c r="E114" s="106"/>
      <c r="F114" s="106"/>
      <c r="G114" s="106"/>
      <c r="H114" s="106"/>
      <c r="I114" s="106"/>
      <c r="J114" s="106"/>
      <c r="K114" s="106"/>
      <c r="L114" s="106"/>
      <c r="M114" s="106"/>
      <c r="N114" s="106"/>
      <c r="O114" s="106"/>
      <c r="P114" s="106"/>
      <c r="Q114" s="102"/>
    </row>
    <row r="115" spans="1:17" ht="17.25" customHeight="1" x14ac:dyDescent="0.25">
      <c r="A115" s="102"/>
      <c r="B115" s="105" t="str">
        <f>Data!B79</f>
        <v/>
      </c>
      <c r="C115" s="106"/>
      <c r="D115" s="106"/>
      <c r="E115" s="106"/>
      <c r="F115" s="106"/>
      <c r="G115" s="106"/>
      <c r="H115" s="106"/>
      <c r="I115" s="106"/>
      <c r="J115" s="106"/>
      <c r="K115" s="106"/>
      <c r="L115" s="106"/>
      <c r="M115" s="106"/>
      <c r="N115" s="106"/>
      <c r="O115" s="106"/>
      <c r="P115" s="106"/>
      <c r="Q115" s="102"/>
    </row>
    <row r="116" spans="1:17" ht="17.25" customHeight="1" x14ac:dyDescent="0.25">
      <c r="A116" s="102"/>
      <c r="B116" s="105" t="str">
        <f>Data!B80</f>
        <v/>
      </c>
      <c r="C116" s="106"/>
      <c r="D116" s="106"/>
      <c r="E116" s="106"/>
      <c r="F116" s="106"/>
      <c r="G116" s="106"/>
      <c r="H116" s="106"/>
      <c r="I116" s="106"/>
      <c r="J116" s="106"/>
      <c r="K116" s="106"/>
      <c r="L116" s="106"/>
      <c r="M116" s="106"/>
      <c r="N116" s="106"/>
      <c r="O116" s="106"/>
      <c r="P116" s="106"/>
      <c r="Q116" s="102"/>
    </row>
    <row r="117" spans="1:17" ht="17.25" customHeight="1" x14ac:dyDescent="0.25">
      <c r="A117" s="102"/>
      <c r="B117" s="105" t="str">
        <f>Data!B81</f>
        <v/>
      </c>
      <c r="C117" s="106"/>
      <c r="D117" s="106"/>
      <c r="E117" s="106"/>
      <c r="F117" s="106"/>
      <c r="G117" s="106"/>
      <c r="H117" s="106"/>
      <c r="I117" s="106"/>
      <c r="J117" s="106"/>
      <c r="K117" s="106"/>
      <c r="L117" s="106"/>
      <c r="M117" s="106"/>
      <c r="N117" s="106"/>
      <c r="O117" s="106"/>
      <c r="P117" s="106"/>
      <c r="Q117" s="102"/>
    </row>
    <row r="118" spans="1:17" ht="17.25" customHeight="1" x14ac:dyDescent="0.25">
      <c r="A118" s="102"/>
      <c r="B118" s="105" t="str">
        <f>Data!B82</f>
        <v/>
      </c>
      <c r="C118" s="106"/>
      <c r="D118" s="106"/>
      <c r="E118" s="106"/>
      <c r="F118" s="106"/>
      <c r="G118" s="106"/>
      <c r="H118" s="106"/>
      <c r="I118" s="106"/>
      <c r="J118" s="106"/>
      <c r="K118" s="106"/>
      <c r="L118" s="106"/>
      <c r="M118" s="106"/>
      <c r="N118" s="106"/>
      <c r="O118" s="106"/>
      <c r="P118" s="106"/>
      <c r="Q118" s="102"/>
    </row>
    <row r="119" spans="1:17" ht="17.25" customHeight="1" x14ac:dyDescent="0.25">
      <c r="A119" s="102"/>
      <c r="B119" s="105" t="str">
        <f>Data!B83</f>
        <v/>
      </c>
      <c r="C119" s="106"/>
      <c r="D119" s="106"/>
      <c r="E119" s="106"/>
      <c r="F119" s="106"/>
      <c r="G119" s="106"/>
      <c r="H119" s="106"/>
      <c r="I119" s="106"/>
      <c r="J119" s="106"/>
      <c r="K119" s="106"/>
      <c r="L119" s="106"/>
      <c r="M119" s="106"/>
      <c r="N119" s="106"/>
      <c r="O119" s="106"/>
      <c r="P119" s="106"/>
      <c r="Q119" s="102"/>
    </row>
    <row r="120" spans="1:17" ht="17.25" customHeight="1" x14ac:dyDescent="0.25">
      <c r="A120" s="102"/>
      <c r="B120" s="105" t="str">
        <f>Data!B84</f>
        <v/>
      </c>
      <c r="C120" s="106"/>
      <c r="D120" s="106"/>
      <c r="E120" s="106"/>
      <c r="F120" s="106"/>
      <c r="G120" s="106"/>
      <c r="H120" s="106"/>
      <c r="I120" s="106"/>
      <c r="J120" s="106"/>
      <c r="K120" s="106"/>
      <c r="L120" s="106"/>
      <c r="M120" s="106"/>
      <c r="N120" s="106"/>
      <c r="O120" s="106"/>
      <c r="P120" s="106"/>
      <c r="Q120" s="102"/>
    </row>
    <row r="121" spans="1:17" ht="17.25" customHeight="1" x14ac:dyDescent="0.25">
      <c r="A121" s="102"/>
      <c r="B121" s="105" t="str">
        <f>Data!B85</f>
        <v/>
      </c>
      <c r="C121" s="106"/>
      <c r="D121" s="106"/>
      <c r="E121" s="106"/>
      <c r="F121" s="106"/>
      <c r="G121" s="106"/>
      <c r="H121" s="106"/>
      <c r="I121" s="106"/>
      <c r="J121" s="106"/>
      <c r="K121" s="106"/>
      <c r="L121" s="106"/>
      <c r="M121" s="106"/>
      <c r="N121" s="106"/>
      <c r="O121" s="106"/>
      <c r="P121" s="106"/>
      <c r="Q121" s="102"/>
    </row>
    <row r="122" spans="1:17" ht="17.25" customHeight="1" x14ac:dyDescent="0.25">
      <c r="A122" s="102"/>
      <c r="B122" s="105" t="str">
        <f>Data!B86</f>
        <v/>
      </c>
      <c r="C122" s="106"/>
      <c r="D122" s="106"/>
      <c r="E122" s="106"/>
      <c r="F122" s="106"/>
      <c r="G122" s="106"/>
      <c r="H122" s="106"/>
      <c r="I122" s="106"/>
      <c r="J122" s="106"/>
      <c r="K122" s="106"/>
      <c r="L122" s="106"/>
      <c r="M122" s="106"/>
      <c r="N122" s="106"/>
      <c r="O122" s="106"/>
      <c r="P122" s="106"/>
      <c r="Q122" s="102"/>
    </row>
    <row r="123" spans="1:17" ht="17.25" customHeight="1" x14ac:dyDescent="0.25">
      <c r="A123" s="102"/>
      <c r="B123" s="105" t="str">
        <f>Data!B87</f>
        <v/>
      </c>
      <c r="C123" s="106"/>
      <c r="D123" s="106"/>
      <c r="E123" s="106"/>
      <c r="F123" s="106"/>
      <c r="G123" s="106"/>
      <c r="H123" s="106"/>
      <c r="I123" s="106"/>
      <c r="J123" s="106"/>
      <c r="K123" s="106"/>
      <c r="L123" s="106"/>
      <c r="M123" s="106"/>
      <c r="N123" s="106"/>
      <c r="O123" s="106"/>
      <c r="P123" s="106"/>
      <c r="Q123" s="102"/>
    </row>
    <row r="124" spans="1:17" ht="17.25" customHeight="1" x14ac:dyDescent="0.25">
      <c r="A124" s="102"/>
      <c r="B124" s="105" t="str">
        <f>Data!B88</f>
        <v/>
      </c>
      <c r="C124" s="106"/>
      <c r="D124" s="106"/>
      <c r="E124" s="106"/>
      <c r="F124" s="106"/>
      <c r="G124" s="106"/>
      <c r="H124" s="106"/>
      <c r="I124" s="106"/>
      <c r="J124" s="106"/>
      <c r="K124" s="106"/>
      <c r="L124" s="106"/>
      <c r="M124" s="106"/>
      <c r="N124" s="106"/>
      <c r="O124" s="106"/>
      <c r="P124" s="106"/>
      <c r="Q124" s="102"/>
    </row>
    <row r="125" spans="1:17" ht="17.25" customHeight="1" x14ac:dyDescent="0.25">
      <c r="A125" s="102"/>
      <c r="B125" s="105" t="str">
        <f>Data!B89</f>
        <v/>
      </c>
      <c r="C125" s="106"/>
      <c r="D125" s="106"/>
      <c r="E125" s="106"/>
      <c r="F125" s="106"/>
      <c r="G125" s="106"/>
      <c r="H125" s="106"/>
      <c r="I125" s="106"/>
      <c r="J125" s="106"/>
      <c r="K125" s="106"/>
      <c r="L125" s="106"/>
      <c r="M125" s="106"/>
      <c r="N125" s="106"/>
      <c r="O125" s="106"/>
      <c r="P125" s="106"/>
      <c r="Q125" s="102"/>
    </row>
    <row r="126" spans="1:17" ht="17.25" customHeight="1" x14ac:dyDescent="0.25">
      <c r="A126" s="102"/>
      <c r="B126" s="105" t="str">
        <f>Data!B90</f>
        <v/>
      </c>
      <c r="C126" s="106"/>
      <c r="D126" s="106"/>
      <c r="E126" s="106"/>
      <c r="F126" s="106"/>
      <c r="G126" s="106"/>
      <c r="H126" s="106"/>
      <c r="I126" s="106"/>
      <c r="J126" s="106"/>
      <c r="K126" s="106"/>
      <c r="L126" s="106"/>
      <c r="M126" s="106"/>
      <c r="N126" s="106"/>
      <c r="O126" s="106"/>
      <c r="P126" s="106"/>
      <c r="Q126" s="102"/>
    </row>
    <row r="127" spans="1:17" ht="17.25" customHeight="1" x14ac:dyDescent="0.25">
      <c r="A127" s="102"/>
      <c r="B127" s="105" t="str">
        <f>Data!B91</f>
        <v/>
      </c>
      <c r="C127" s="106"/>
      <c r="D127" s="106"/>
      <c r="E127" s="106"/>
      <c r="F127" s="106"/>
      <c r="G127" s="106"/>
      <c r="H127" s="106"/>
      <c r="I127" s="106"/>
      <c r="J127" s="106"/>
      <c r="K127" s="106"/>
      <c r="L127" s="106"/>
      <c r="M127" s="106"/>
      <c r="N127" s="106"/>
      <c r="O127" s="106"/>
      <c r="P127" s="106"/>
      <c r="Q127" s="102"/>
    </row>
    <row r="128" spans="1:17" ht="17.25" customHeight="1" x14ac:dyDescent="0.25">
      <c r="A128" s="102"/>
      <c r="B128" s="105" t="str">
        <f>Data!B92</f>
        <v/>
      </c>
      <c r="C128" s="106"/>
      <c r="D128" s="106"/>
      <c r="E128" s="106"/>
      <c r="F128" s="106"/>
      <c r="G128" s="106"/>
      <c r="H128" s="106"/>
      <c r="I128" s="106"/>
      <c r="J128" s="106"/>
      <c r="K128" s="106"/>
      <c r="L128" s="106"/>
      <c r="M128" s="106"/>
      <c r="N128" s="106"/>
      <c r="O128" s="106"/>
      <c r="P128" s="106"/>
      <c r="Q128" s="102"/>
    </row>
    <row r="129" spans="1:17" ht="17.25" customHeight="1" x14ac:dyDescent="0.25">
      <c r="A129" s="102"/>
      <c r="B129" s="105" t="str">
        <f>Data!B93</f>
        <v/>
      </c>
      <c r="C129" s="106"/>
      <c r="D129" s="106"/>
      <c r="E129" s="106"/>
      <c r="F129" s="106"/>
      <c r="G129" s="106"/>
      <c r="H129" s="106"/>
      <c r="I129" s="106"/>
      <c r="J129" s="106"/>
      <c r="K129" s="106"/>
      <c r="L129" s="106"/>
      <c r="M129" s="106"/>
      <c r="N129" s="106"/>
      <c r="O129" s="106"/>
      <c r="P129" s="106"/>
      <c r="Q129" s="102"/>
    </row>
    <row r="130" spans="1:17" ht="17.25" customHeight="1" x14ac:dyDescent="0.25">
      <c r="A130" s="102"/>
      <c r="B130" s="105" t="str">
        <f>Data!B94</f>
        <v/>
      </c>
      <c r="C130" s="106"/>
      <c r="D130" s="106"/>
      <c r="E130" s="106"/>
      <c r="F130" s="106"/>
      <c r="G130" s="106"/>
      <c r="H130" s="106"/>
      <c r="I130" s="106"/>
      <c r="J130" s="106"/>
      <c r="K130" s="106"/>
      <c r="L130" s="106"/>
      <c r="M130" s="106"/>
      <c r="N130" s="106"/>
      <c r="O130" s="106"/>
      <c r="P130" s="106"/>
      <c r="Q130" s="102"/>
    </row>
    <row r="131" spans="1:17" ht="17.25" customHeight="1" x14ac:dyDescent="0.25">
      <c r="A131" s="102"/>
      <c r="B131" s="105" t="str">
        <f>Data!B95</f>
        <v/>
      </c>
      <c r="C131" s="106"/>
      <c r="D131" s="106"/>
      <c r="E131" s="106"/>
      <c r="F131" s="106"/>
      <c r="G131" s="106"/>
      <c r="H131" s="106"/>
      <c r="I131" s="106"/>
      <c r="J131" s="106"/>
      <c r="K131" s="106"/>
      <c r="L131" s="106"/>
      <c r="M131" s="106"/>
      <c r="N131" s="106"/>
      <c r="O131" s="106"/>
      <c r="P131" s="106"/>
      <c r="Q131" s="102"/>
    </row>
    <row r="132" spans="1:17" ht="17.25" customHeight="1" x14ac:dyDescent="0.25">
      <c r="A132" s="102"/>
      <c r="B132" s="105" t="str">
        <f>Data!B96</f>
        <v/>
      </c>
      <c r="C132" s="106"/>
      <c r="D132" s="106"/>
      <c r="E132" s="106"/>
      <c r="F132" s="106"/>
      <c r="G132" s="106"/>
      <c r="H132" s="106"/>
      <c r="I132" s="106"/>
      <c r="J132" s="106"/>
      <c r="K132" s="106"/>
      <c r="L132" s="106"/>
      <c r="M132" s="106"/>
      <c r="N132" s="106"/>
      <c r="O132" s="106"/>
      <c r="P132" s="106"/>
      <c r="Q132" s="102"/>
    </row>
    <row r="133" spans="1:17" ht="17.25" customHeight="1" x14ac:dyDescent="0.25">
      <c r="A133" s="102"/>
      <c r="B133" s="105" t="str">
        <f>Data!B97</f>
        <v/>
      </c>
      <c r="C133" s="106"/>
      <c r="D133" s="106"/>
      <c r="E133" s="106"/>
      <c r="F133" s="106"/>
      <c r="G133" s="106"/>
      <c r="H133" s="106"/>
      <c r="I133" s="106"/>
      <c r="J133" s="106"/>
      <c r="K133" s="106"/>
      <c r="L133" s="106"/>
      <c r="M133" s="106"/>
      <c r="N133" s="106"/>
      <c r="O133" s="106"/>
      <c r="P133" s="106"/>
      <c r="Q133" s="102"/>
    </row>
    <row r="134" spans="1:17" ht="17.25" customHeight="1" x14ac:dyDescent="0.25">
      <c r="A134" s="102"/>
      <c r="B134" s="105" t="str">
        <f>Data!B98</f>
        <v/>
      </c>
      <c r="C134" s="106"/>
      <c r="D134" s="106"/>
      <c r="E134" s="106"/>
      <c r="F134" s="106"/>
      <c r="G134" s="106"/>
      <c r="H134" s="106"/>
      <c r="I134" s="106"/>
      <c r="J134" s="106"/>
      <c r="K134" s="106"/>
      <c r="L134" s="106"/>
      <c r="M134" s="106"/>
      <c r="N134" s="106"/>
      <c r="O134" s="106"/>
      <c r="P134" s="106"/>
      <c r="Q134" s="102"/>
    </row>
    <row r="135" spans="1:17" ht="17.25" customHeight="1" x14ac:dyDescent="0.25">
      <c r="A135" s="102"/>
      <c r="B135" s="105" t="str">
        <f>Data!B99</f>
        <v/>
      </c>
      <c r="C135" s="106"/>
      <c r="D135" s="106"/>
      <c r="E135" s="106"/>
      <c r="F135" s="106"/>
      <c r="G135" s="106"/>
      <c r="H135" s="106"/>
      <c r="I135" s="106"/>
      <c r="J135" s="106"/>
      <c r="K135" s="106"/>
      <c r="L135" s="106"/>
      <c r="M135" s="106"/>
      <c r="N135" s="106"/>
      <c r="O135" s="106"/>
      <c r="P135" s="106"/>
      <c r="Q135" s="102"/>
    </row>
    <row r="136" spans="1:17" ht="17.25" customHeight="1" x14ac:dyDescent="0.25">
      <c r="A136" s="102"/>
      <c r="B136" s="105" t="str">
        <f>Data!B100</f>
        <v/>
      </c>
      <c r="C136" s="106"/>
      <c r="D136" s="106"/>
      <c r="E136" s="106"/>
      <c r="F136" s="106"/>
      <c r="G136" s="106"/>
      <c r="H136" s="106"/>
      <c r="I136" s="106"/>
      <c r="J136" s="106"/>
      <c r="K136" s="106"/>
      <c r="L136" s="106"/>
      <c r="M136" s="106"/>
      <c r="N136" s="106"/>
      <c r="O136" s="106"/>
      <c r="P136" s="106"/>
      <c r="Q136" s="102"/>
    </row>
    <row r="137" spans="1:17" ht="17.25" customHeight="1" x14ac:dyDescent="0.25">
      <c r="A137" s="102"/>
      <c r="B137" s="105" t="str">
        <f>Data!B101</f>
        <v/>
      </c>
      <c r="C137" s="106"/>
      <c r="D137" s="106"/>
      <c r="E137" s="106"/>
      <c r="F137" s="106"/>
      <c r="G137" s="106"/>
      <c r="H137" s="106"/>
      <c r="I137" s="106"/>
      <c r="J137" s="106"/>
      <c r="K137" s="106"/>
      <c r="L137" s="106"/>
      <c r="M137" s="106"/>
      <c r="N137" s="106"/>
      <c r="O137" s="106"/>
      <c r="P137" s="106"/>
      <c r="Q137" s="102"/>
    </row>
    <row r="138" spans="1:17" ht="17.25" customHeight="1" x14ac:dyDescent="0.25">
      <c r="A138" s="102"/>
      <c r="B138" s="105" t="str">
        <f>Data!B102</f>
        <v/>
      </c>
      <c r="C138" s="106"/>
      <c r="D138" s="106"/>
      <c r="E138" s="106"/>
      <c r="F138" s="106"/>
      <c r="G138" s="106"/>
      <c r="H138" s="106"/>
      <c r="I138" s="106"/>
      <c r="J138" s="106"/>
      <c r="K138" s="106"/>
      <c r="L138" s="106"/>
      <c r="M138" s="106"/>
      <c r="N138" s="106"/>
      <c r="O138" s="106"/>
      <c r="P138" s="106"/>
      <c r="Q138" s="102"/>
    </row>
    <row r="139" spans="1:17" x14ac:dyDescent="0.25">
      <c r="A139" s="102"/>
      <c r="B139" s="102"/>
      <c r="C139" s="102"/>
      <c r="D139" s="102"/>
      <c r="E139" s="102"/>
      <c r="F139" s="102"/>
      <c r="G139" s="102"/>
      <c r="H139" s="102"/>
      <c r="I139" s="102"/>
      <c r="J139" s="102"/>
      <c r="K139" s="102"/>
      <c r="L139" s="102"/>
      <c r="M139" s="102"/>
      <c r="N139" s="102"/>
      <c r="O139" s="102"/>
      <c r="P139" s="102"/>
      <c r="Q139" s="102"/>
    </row>
    <row r="140" spans="1:17" x14ac:dyDescent="0.25">
      <c r="A140" s="102"/>
      <c r="B140" s="102"/>
      <c r="C140" s="102"/>
      <c r="D140" s="102"/>
      <c r="E140" s="102"/>
      <c r="F140" s="102"/>
      <c r="G140" s="102"/>
      <c r="H140" s="102"/>
      <c r="I140" s="102"/>
      <c r="J140" s="102"/>
      <c r="K140" s="102"/>
      <c r="L140" s="102"/>
      <c r="M140" s="102"/>
      <c r="N140" s="102"/>
      <c r="O140" s="102"/>
      <c r="P140" s="102"/>
      <c r="Q140" s="102"/>
    </row>
    <row r="141" spans="1:17" x14ac:dyDescent="0.25">
      <c r="A141" s="102"/>
      <c r="B141" s="102"/>
      <c r="C141" s="102"/>
      <c r="D141" s="102"/>
      <c r="E141" s="102"/>
      <c r="F141" s="102"/>
      <c r="G141" s="102"/>
      <c r="H141" s="102"/>
      <c r="I141" s="102"/>
      <c r="J141" s="102"/>
      <c r="K141" s="102"/>
      <c r="L141" s="102"/>
      <c r="M141" s="102"/>
      <c r="N141" s="102"/>
      <c r="O141" s="102"/>
      <c r="P141" s="102"/>
      <c r="Q141" s="102"/>
    </row>
    <row r="142" spans="1:17" ht="15" customHeight="1" x14ac:dyDescent="0.25">
      <c r="A142" s="102"/>
      <c r="B142" s="422" t="str">
        <f>'Birding Tally List'!$B$2</f>
        <v/>
      </c>
      <c r="C142" s="423"/>
      <c r="D142" s="423"/>
      <c r="E142" s="423"/>
      <c r="F142" s="423"/>
      <c r="G142" s="423"/>
      <c r="H142" s="423"/>
      <c r="I142" s="423"/>
      <c r="J142" s="423"/>
      <c r="K142" s="423"/>
      <c r="L142" s="423"/>
      <c r="M142" s="423"/>
      <c r="N142" s="423"/>
      <c r="O142" s="423"/>
      <c r="P142" s="424"/>
      <c r="Q142" s="102"/>
    </row>
    <row r="143" spans="1:17" ht="15" customHeight="1" x14ac:dyDescent="0.25">
      <c r="A143" s="102"/>
      <c r="B143" s="425"/>
      <c r="C143" s="426"/>
      <c r="D143" s="426"/>
      <c r="E143" s="426"/>
      <c r="F143" s="426"/>
      <c r="G143" s="426"/>
      <c r="H143" s="426"/>
      <c r="I143" s="426"/>
      <c r="J143" s="426"/>
      <c r="K143" s="426"/>
      <c r="L143" s="426"/>
      <c r="M143" s="426"/>
      <c r="N143" s="426"/>
      <c r="O143" s="426"/>
      <c r="P143" s="427"/>
      <c r="Q143" s="102"/>
    </row>
    <row r="144" spans="1:17" ht="15" customHeight="1" x14ac:dyDescent="0.35">
      <c r="A144" s="102"/>
      <c r="B144" s="101"/>
      <c r="C144" s="101"/>
      <c r="D144" s="101"/>
      <c r="E144" s="101"/>
      <c r="F144" s="101"/>
      <c r="G144" s="101"/>
      <c r="H144" s="101"/>
      <c r="I144" s="101"/>
      <c r="J144" s="101"/>
      <c r="K144" s="101"/>
      <c r="L144" s="101"/>
      <c r="M144" s="101"/>
      <c r="N144" s="101"/>
      <c r="O144" s="101"/>
      <c r="P144" s="101"/>
      <c r="Q144" s="102"/>
    </row>
    <row r="145" spans="1:17" x14ac:dyDescent="0.25">
      <c r="A145" s="102"/>
      <c r="B145" s="428" t="str">
        <f>"* You have selected '"&amp;'Intro &amp; Setup'!$BA$21&amp;"', so please ensure that your totals show "&amp;'Intro &amp; Setup'!$BA$26&amp;"."</f>
        <v>* You have selected 'Sightings', so please ensure that your totals show each flock of bird as one sighting.</v>
      </c>
      <c r="C145" s="428"/>
      <c r="D145" s="428"/>
      <c r="E145" s="428"/>
      <c r="F145" s="428"/>
      <c r="G145" s="428"/>
      <c r="H145" s="428"/>
      <c r="I145" s="428"/>
      <c r="J145" s="428"/>
      <c r="K145" s="428"/>
      <c r="L145" s="428"/>
      <c r="M145" s="428"/>
      <c r="N145" s="428"/>
      <c r="O145" s="429" t="s">
        <v>63</v>
      </c>
      <c r="P145" s="430"/>
      <c r="Q145" s="102"/>
    </row>
    <row r="146" spans="1:17" x14ac:dyDescent="0.25">
      <c r="A146" s="102"/>
      <c r="B146" s="102"/>
      <c r="C146" s="102"/>
      <c r="D146" s="102"/>
      <c r="E146" s="102"/>
      <c r="F146" s="102"/>
      <c r="G146" s="102"/>
      <c r="H146" s="102"/>
      <c r="I146" s="102"/>
      <c r="J146" s="102"/>
      <c r="K146" s="102"/>
      <c r="L146" s="102"/>
      <c r="M146" s="102"/>
      <c r="N146" s="102"/>
      <c r="O146" s="102"/>
      <c r="P146" s="102"/>
      <c r="Q146" s="102"/>
    </row>
    <row r="147" spans="1:17" x14ac:dyDescent="0.25">
      <c r="A147" s="102"/>
      <c r="B147" s="103" t="s">
        <v>5</v>
      </c>
      <c r="C147" s="420" t="str">
        <f>IF('Intro &amp; Setup'!$G$22="", "", 'Intro &amp; Setup'!$G$22)</f>
        <v/>
      </c>
      <c r="D147" s="421"/>
      <c r="E147" s="420" t="str">
        <f>IF('Intro &amp; Setup'!$G$23="", "", 'Intro &amp; Setup'!$G$23)</f>
        <v/>
      </c>
      <c r="F147" s="421"/>
      <c r="G147" s="420" t="str">
        <f>IF('Intro &amp; Setup'!$G$24="", "", 'Intro &amp; Setup'!$G$24)</f>
        <v/>
      </c>
      <c r="H147" s="421"/>
      <c r="I147" s="420" t="str">
        <f>IF('Intro &amp; Setup'!$G$25="", "", 'Intro &amp; Setup'!$G$25)</f>
        <v/>
      </c>
      <c r="J147" s="421"/>
      <c r="K147" s="420" t="str">
        <f>IF('Intro &amp; Setup'!$G$26="", "", 'Intro &amp; Setup'!$G$26)</f>
        <v/>
      </c>
      <c r="L147" s="421"/>
      <c r="M147" s="420" t="str">
        <f>IF('Intro &amp; Setup'!$G$27="", "", 'Intro &amp; Setup'!$G$27)</f>
        <v/>
      </c>
      <c r="N147" s="421"/>
      <c r="O147" s="420" t="str">
        <f>IF('Intro &amp; Setup'!$G$28="", "", 'Intro &amp; Setup'!$G$28)</f>
        <v/>
      </c>
      <c r="P147" s="421"/>
      <c r="Q147" s="102"/>
    </row>
    <row r="148" spans="1:17" x14ac:dyDescent="0.25">
      <c r="A148" s="102"/>
      <c r="B148" s="104" t="s">
        <v>4</v>
      </c>
      <c r="C148" s="99" t="s">
        <v>58</v>
      </c>
      <c r="D148" s="100" t="s">
        <v>8</v>
      </c>
      <c r="E148" s="99" t="s">
        <v>58</v>
      </c>
      <c r="F148" s="100" t="s">
        <v>8</v>
      </c>
      <c r="G148" s="99" t="s">
        <v>58</v>
      </c>
      <c r="H148" s="100" t="s">
        <v>8</v>
      </c>
      <c r="I148" s="99" t="s">
        <v>58</v>
      </c>
      <c r="J148" s="100" t="s">
        <v>8</v>
      </c>
      <c r="K148" s="99" t="s">
        <v>58</v>
      </c>
      <c r="L148" s="100" t="s">
        <v>8</v>
      </c>
      <c r="M148" s="99" t="s">
        <v>58</v>
      </c>
      <c r="N148" s="100" t="s">
        <v>8</v>
      </c>
      <c r="O148" s="99" t="s">
        <v>58</v>
      </c>
      <c r="P148" s="100" t="s">
        <v>8</v>
      </c>
      <c r="Q148" s="102"/>
    </row>
    <row r="149" spans="1:17" ht="17.25" customHeight="1" x14ac:dyDescent="0.25">
      <c r="A149" s="102"/>
      <c r="B149" s="105" t="str">
        <f>Data!B103</f>
        <v/>
      </c>
      <c r="C149" s="106"/>
      <c r="D149" s="106"/>
      <c r="E149" s="106"/>
      <c r="F149" s="106"/>
      <c r="G149" s="106"/>
      <c r="H149" s="106"/>
      <c r="I149" s="106"/>
      <c r="J149" s="106"/>
      <c r="K149" s="106"/>
      <c r="L149" s="106"/>
      <c r="M149" s="106"/>
      <c r="N149" s="106"/>
      <c r="O149" s="106"/>
      <c r="P149" s="106"/>
      <c r="Q149" s="102"/>
    </row>
    <row r="150" spans="1:17" ht="17.25" customHeight="1" x14ac:dyDescent="0.25">
      <c r="A150" s="102"/>
      <c r="B150" s="105" t="str">
        <f>Data!B104</f>
        <v/>
      </c>
      <c r="C150" s="106"/>
      <c r="D150" s="106"/>
      <c r="E150" s="106"/>
      <c r="F150" s="106"/>
      <c r="G150" s="106"/>
      <c r="H150" s="106"/>
      <c r="I150" s="106"/>
      <c r="J150" s="106"/>
      <c r="K150" s="106"/>
      <c r="L150" s="106"/>
      <c r="M150" s="106"/>
      <c r="N150" s="106"/>
      <c r="O150" s="106"/>
      <c r="P150" s="106"/>
      <c r="Q150" s="102"/>
    </row>
    <row r="151" spans="1:17" ht="17.25" customHeight="1" x14ac:dyDescent="0.25">
      <c r="A151" s="102"/>
      <c r="B151" s="105" t="str">
        <f>Data!B105</f>
        <v/>
      </c>
      <c r="C151" s="106"/>
      <c r="D151" s="106"/>
      <c r="E151" s="106"/>
      <c r="F151" s="106"/>
      <c r="G151" s="106"/>
      <c r="H151" s="106"/>
      <c r="I151" s="106"/>
      <c r="J151" s="106"/>
      <c r="K151" s="106"/>
      <c r="L151" s="106"/>
      <c r="M151" s="106"/>
      <c r="N151" s="106"/>
      <c r="O151" s="106"/>
      <c r="P151" s="106"/>
      <c r="Q151" s="102"/>
    </row>
    <row r="152" spans="1:17" ht="17.25" customHeight="1" x14ac:dyDescent="0.25">
      <c r="A152" s="102"/>
      <c r="B152" s="105" t="str">
        <f>Data!B106</f>
        <v/>
      </c>
      <c r="C152" s="106"/>
      <c r="D152" s="106"/>
      <c r="E152" s="106"/>
      <c r="F152" s="106"/>
      <c r="G152" s="106"/>
      <c r="H152" s="106"/>
      <c r="I152" s="106"/>
      <c r="J152" s="106"/>
      <c r="K152" s="106"/>
      <c r="L152" s="106"/>
      <c r="M152" s="106"/>
      <c r="N152" s="106"/>
      <c r="O152" s="106"/>
      <c r="P152" s="106"/>
      <c r="Q152" s="102"/>
    </row>
    <row r="153" spans="1:17" ht="17.25" customHeight="1" x14ac:dyDescent="0.25">
      <c r="A153" s="102"/>
      <c r="B153" s="105" t="str">
        <f>Data!B107</f>
        <v/>
      </c>
      <c r="C153" s="106"/>
      <c r="D153" s="106"/>
      <c r="E153" s="106"/>
      <c r="F153" s="106"/>
      <c r="G153" s="106"/>
      <c r="H153" s="106"/>
      <c r="I153" s="106"/>
      <c r="J153" s="106"/>
      <c r="K153" s="106"/>
      <c r="L153" s="106"/>
      <c r="M153" s="106"/>
      <c r="N153" s="106"/>
      <c r="O153" s="106"/>
      <c r="P153" s="106"/>
      <c r="Q153" s="102"/>
    </row>
    <row r="154" spans="1:17" ht="17.25" customHeight="1" x14ac:dyDescent="0.25">
      <c r="A154" s="102"/>
      <c r="B154" s="105" t="str">
        <f>Data!B108</f>
        <v/>
      </c>
      <c r="C154" s="106"/>
      <c r="D154" s="106"/>
      <c r="E154" s="106"/>
      <c r="F154" s="106"/>
      <c r="G154" s="106"/>
      <c r="H154" s="106"/>
      <c r="I154" s="106"/>
      <c r="J154" s="106"/>
      <c r="K154" s="106"/>
      <c r="L154" s="106"/>
      <c r="M154" s="106"/>
      <c r="N154" s="106"/>
      <c r="O154" s="106"/>
      <c r="P154" s="106"/>
      <c r="Q154" s="102"/>
    </row>
    <row r="155" spans="1:17" ht="17.25" customHeight="1" x14ac:dyDescent="0.25">
      <c r="A155" s="102"/>
      <c r="B155" s="105" t="str">
        <f>Data!B109</f>
        <v/>
      </c>
      <c r="C155" s="106"/>
      <c r="D155" s="106"/>
      <c r="E155" s="106"/>
      <c r="F155" s="106"/>
      <c r="G155" s="106"/>
      <c r="H155" s="106"/>
      <c r="I155" s="106"/>
      <c r="J155" s="106"/>
      <c r="K155" s="106"/>
      <c r="L155" s="106"/>
      <c r="M155" s="106"/>
      <c r="N155" s="106"/>
      <c r="O155" s="106"/>
      <c r="P155" s="106"/>
      <c r="Q155" s="102"/>
    </row>
    <row r="156" spans="1:17" ht="17.25" customHeight="1" x14ac:dyDescent="0.25">
      <c r="A156" s="102"/>
      <c r="B156" s="105" t="str">
        <f>Data!B110</f>
        <v/>
      </c>
      <c r="C156" s="106"/>
      <c r="D156" s="106"/>
      <c r="E156" s="106"/>
      <c r="F156" s="106"/>
      <c r="G156" s="106"/>
      <c r="H156" s="106"/>
      <c r="I156" s="106"/>
      <c r="J156" s="106"/>
      <c r="K156" s="106"/>
      <c r="L156" s="106"/>
      <c r="M156" s="106"/>
      <c r="N156" s="106"/>
      <c r="O156" s="106"/>
      <c r="P156" s="106"/>
      <c r="Q156" s="102"/>
    </row>
    <row r="157" spans="1:17" ht="17.25" customHeight="1" x14ac:dyDescent="0.25">
      <c r="A157" s="102"/>
      <c r="B157" s="105" t="str">
        <f>Data!B111</f>
        <v/>
      </c>
      <c r="C157" s="106"/>
      <c r="D157" s="106"/>
      <c r="E157" s="106"/>
      <c r="F157" s="106"/>
      <c r="G157" s="106"/>
      <c r="H157" s="106"/>
      <c r="I157" s="106"/>
      <c r="J157" s="106"/>
      <c r="K157" s="106"/>
      <c r="L157" s="106"/>
      <c r="M157" s="106"/>
      <c r="N157" s="106"/>
      <c r="O157" s="106"/>
      <c r="P157" s="106"/>
      <c r="Q157" s="102"/>
    </row>
    <row r="158" spans="1:17" ht="17.25" customHeight="1" x14ac:dyDescent="0.25">
      <c r="A158" s="102"/>
      <c r="B158" s="105" t="str">
        <f>Data!B112</f>
        <v/>
      </c>
      <c r="C158" s="106"/>
      <c r="D158" s="106"/>
      <c r="E158" s="106"/>
      <c r="F158" s="106"/>
      <c r="G158" s="106"/>
      <c r="H158" s="106"/>
      <c r="I158" s="106"/>
      <c r="J158" s="106"/>
      <c r="K158" s="106"/>
      <c r="L158" s="106"/>
      <c r="M158" s="106"/>
      <c r="N158" s="106"/>
      <c r="O158" s="106"/>
      <c r="P158" s="106"/>
      <c r="Q158" s="102"/>
    </row>
    <row r="159" spans="1:17" ht="17.25" customHeight="1" x14ac:dyDescent="0.25">
      <c r="A159" s="102"/>
      <c r="B159" s="105" t="str">
        <f>Data!B113</f>
        <v/>
      </c>
      <c r="C159" s="106"/>
      <c r="D159" s="106"/>
      <c r="E159" s="106"/>
      <c r="F159" s="106"/>
      <c r="G159" s="106"/>
      <c r="H159" s="106"/>
      <c r="I159" s="106"/>
      <c r="J159" s="106"/>
      <c r="K159" s="106"/>
      <c r="L159" s="106"/>
      <c r="M159" s="106"/>
      <c r="N159" s="106"/>
      <c r="O159" s="106"/>
      <c r="P159" s="106"/>
      <c r="Q159" s="102"/>
    </row>
    <row r="160" spans="1:17" ht="17.25" customHeight="1" x14ac:dyDescent="0.25">
      <c r="A160" s="102"/>
      <c r="B160" s="105" t="str">
        <f>Data!B114</f>
        <v/>
      </c>
      <c r="C160" s="106"/>
      <c r="D160" s="106"/>
      <c r="E160" s="106"/>
      <c r="F160" s="106"/>
      <c r="G160" s="106"/>
      <c r="H160" s="106"/>
      <c r="I160" s="106"/>
      <c r="J160" s="106"/>
      <c r="K160" s="106"/>
      <c r="L160" s="106"/>
      <c r="M160" s="106"/>
      <c r="N160" s="106"/>
      <c r="O160" s="106"/>
      <c r="P160" s="106"/>
      <c r="Q160" s="102"/>
    </row>
    <row r="161" spans="1:17" ht="17.25" customHeight="1" x14ac:dyDescent="0.25">
      <c r="A161" s="102"/>
      <c r="B161" s="105" t="str">
        <f>Data!B115</f>
        <v/>
      </c>
      <c r="C161" s="106"/>
      <c r="D161" s="106"/>
      <c r="E161" s="106"/>
      <c r="F161" s="106"/>
      <c r="G161" s="106"/>
      <c r="H161" s="106"/>
      <c r="I161" s="106"/>
      <c r="J161" s="106"/>
      <c r="K161" s="106"/>
      <c r="L161" s="106"/>
      <c r="M161" s="106"/>
      <c r="N161" s="106"/>
      <c r="O161" s="106"/>
      <c r="P161" s="106"/>
      <c r="Q161" s="102"/>
    </row>
    <row r="162" spans="1:17" ht="17.25" customHeight="1" x14ac:dyDescent="0.25">
      <c r="A162" s="102"/>
      <c r="B162" s="105" t="str">
        <f>Data!B116</f>
        <v/>
      </c>
      <c r="C162" s="106"/>
      <c r="D162" s="106"/>
      <c r="E162" s="106"/>
      <c r="F162" s="106"/>
      <c r="G162" s="106"/>
      <c r="H162" s="106"/>
      <c r="I162" s="106"/>
      <c r="J162" s="106"/>
      <c r="K162" s="106"/>
      <c r="L162" s="106"/>
      <c r="M162" s="106"/>
      <c r="N162" s="106"/>
      <c r="O162" s="106"/>
      <c r="P162" s="106"/>
      <c r="Q162" s="102"/>
    </row>
    <row r="163" spans="1:17" ht="17.25" customHeight="1" x14ac:dyDescent="0.25">
      <c r="A163" s="102"/>
      <c r="B163" s="105" t="str">
        <f>Data!B117</f>
        <v/>
      </c>
      <c r="C163" s="106"/>
      <c r="D163" s="106"/>
      <c r="E163" s="106"/>
      <c r="F163" s="106"/>
      <c r="G163" s="106"/>
      <c r="H163" s="106"/>
      <c r="I163" s="106"/>
      <c r="J163" s="106"/>
      <c r="K163" s="106"/>
      <c r="L163" s="106"/>
      <c r="M163" s="106"/>
      <c r="N163" s="106"/>
      <c r="O163" s="106"/>
      <c r="P163" s="106"/>
      <c r="Q163" s="102"/>
    </row>
    <row r="164" spans="1:17" ht="17.25" customHeight="1" x14ac:dyDescent="0.25">
      <c r="A164" s="102"/>
      <c r="B164" s="105" t="str">
        <f>Data!B118</f>
        <v/>
      </c>
      <c r="C164" s="106"/>
      <c r="D164" s="106"/>
      <c r="E164" s="106"/>
      <c r="F164" s="106"/>
      <c r="G164" s="106"/>
      <c r="H164" s="106"/>
      <c r="I164" s="106"/>
      <c r="J164" s="106"/>
      <c r="K164" s="106"/>
      <c r="L164" s="106"/>
      <c r="M164" s="106"/>
      <c r="N164" s="106"/>
      <c r="O164" s="106"/>
      <c r="P164" s="106"/>
      <c r="Q164" s="102"/>
    </row>
    <row r="165" spans="1:17" ht="17.25" customHeight="1" x14ac:dyDescent="0.25">
      <c r="A165" s="102"/>
      <c r="B165" s="105" t="str">
        <f>Data!B119</f>
        <v/>
      </c>
      <c r="C165" s="106"/>
      <c r="D165" s="106"/>
      <c r="E165" s="106"/>
      <c r="F165" s="106"/>
      <c r="G165" s="106"/>
      <c r="H165" s="106"/>
      <c r="I165" s="106"/>
      <c r="J165" s="106"/>
      <c r="K165" s="106"/>
      <c r="L165" s="106"/>
      <c r="M165" s="106"/>
      <c r="N165" s="106"/>
      <c r="O165" s="106"/>
      <c r="P165" s="106"/>
      <c r="Q165" s="102"/>
    </row>
    <row r="166" spans="1:17" ht="17.25" customHeight="1" x14ac:dyDescent="0.25">
      <c r="A166" s="102"/>
      <c r="B166" s="105" t="str">
        <f>Data!B120</f>
        <v/>
      </c>
      <c r="C166" s="106"/>
      <c r="D166" s="106"/>
      <c r="E166" s="106"/>
      <c r="F166" s="106"/>
      <c r="G166" s="106"/>
      <c r="H166" s="106"/>
      <c r="I166" s="106"/>
      <c r="J166" s="106"/>
      <c r="K166" s="106"/>
      <c r="L166" s="106"/>
      <c r="M166" s="106"/>
      <c r="N166" s="106"/>
      <c r="O166" s="106"/>
      <c r="P166" s="106"/>
      <c r="Q166" s="102"/>
    </row>
    <row r="167" spans="1:17" ht="17.25" customHeight="1" x14ac:dyDescent="0.25">
      <c r="A167" s="102"/>
      <c r="B167" s="105" t="str">
        <f>Data!B121</f>
        <v/>
      </c>
      <c r="C167" s="106"/>
      <c r="D167" s="106"/>
      <c r="E167" s="106"/>
      <c r="F167" s="106"/>
      <c r="G167" s="106"/>
      <c r="H167" s="106"/>
      <c r="I167" s="106"/>
      <c r="J167" s="106"/>
      <c r="K167" s="106"/>
      <c r="L167" s="106"/>
      <c r="M167" s="106"/>
      <c r="N167" s="106"/>
      <c r="O167" s="106"/>
      <c r="P167" s="106"/>
      <c r="Q167" s="102"/>
    </row>
    <row r="168" spans="1:17" ht="17.25" customHeight="1" x14ac:dyDescent="0.25">
      <c r="A168" s="102"/>
      <c r="B168" s="105" t="str">
        <f>Data!B122</f>
        <v/>
      </c>
      <c r="C168" s="106"/>
      <c r="D168" s="106"/>
      <c r="E168" s="106"/>
      <c r="F168" s="106"/>
      <c r="G168" s="106"/>
      <c r="H168" s="106"/>
      <c r="I168" s="106"/>
      <c r="J168" s="106"/>
      <c r="K168" s="106"/>
      <c r="L168" s="106"/>
      <c r="M168" s="106"/>
      <c r="N168" s="106"/>
      <c r="O168" s="106"/>
      <c r="P168" s="106"/>
      <c r="Q168" s="102"/>
    </row>
    <row r="169" spans="1:17" ht="17.25" customHeight="1" x14ac:dyDescent="0.25">
      <c r="A169" s="102"/>
      <c r="B169" s="105" t="str">
        <f>Data!B123</f>
        <v/>
      </c>
      <c r="C169" s="106"/>
      <c r="D169" s="106"/>
      <c r="E169" s="106"/>
      <c r="F169" s="106"/>
      <c r="G169" s="106"/>
      <c r="H169" s="106"/>
      <c r="I169" s="106"/>
      <c r="J169" s="106"/>
      <c r="K169" s="106"/>
      <c r="L169" s="106"/>
      <c r="M169" s="106"/>
      <c r="N169" s="106"/>
      <c r="O169" s="106"/>
      <c r="P169" s="106"/>
      <c r="Q169" s="102"/>
    </row>
    <row r="170" spans="1:17" ht="17.25" customHeight="1" x14ac:dyDescent="0.25">
      <c r="A170" s="102"/>
      <c r="B170" s="105" t="str">
        <f>Data!B124</f>
        <v/>
      </c>
      <c r="C170" s="106"/>
      <c r="D170" s="106"/>
      <c r="E170" s="106"/>
      <c r="F170" s="106"/>
      <c r="G170" s="106"/>
      <c r="H170" s="106"/>
      <c r="I170" s="106"/>
      <c r="J170" s="106"/>
      <c r="K170" s="106"/>
      <c r="L170" s="106"/>
      <c r="M170" s="106"/>
      <c r="N170" s="106"/>
      <c r="O170" s="106"/>
      <c r="P170" s="106"/>
      <c r="Q170" s="102"/>
    </row>
    <row r="171" spans="1:17" ht="17.25" customHeight="1" x14ac:dyDescent="0.25">
      <c r="A171" s="102"/>
      <c r="B171" s="105" t="str">
        <f>Data!B125</f>
        <v/>
      </c>
      <c r="C171" s="106"/>
      <c r="D171" s="106"/>
      <c r="E171" s="106"/>
      <c r="F171" s="106"/>
      <c r="G171" s="106"/>
      <c r="H171" s="106"/>
      <c r="I171" s="106"/>
      <c r="J171" s="106"/>
      <c r="K171" s="106"/>
      <c r="L171" s="106"/>
      <c r="M171" s="106"/>
      <c r="N171" s="106"/>
      <c r="O171" s="106"/>
      <c r="P171" s="106"/>
      <c r="Q171" s="102"/>
    </row>
    <row r="172" spans="1:17" ht="17.25" customHeight="1" x14ac:dyDescent="0.25">
      <c r="A172" s="102"/>
      <c r="B172" s="105" t="str">
        <f>Data!B126</f>
        <v/>
      </c>
      <c r="C172" s="106"/>
      <c r="D172" s="106"/>
      <c r="E172" s="106"/>
      <c r="F172" s="106"/>
      <c r="G172" s="106"/>
      <c r="H172" s="106"/>
      <c r="I172" s="106"/>
      <c r="J172" s="106"/>
      <c r="K172" s="106"/>
      <c r="L172" s="106"/>
      <c r="M172" s="106"/>
      <c r="N172" s="106"/>
      <c r="O172" s="106"/>
      <c r="P172" s="106"/>
      <c r="Q172" s="102"/>
    </row>
    <row r="173" spans="1:17" ht="17.25" customHeight="1" x14ac:dyDescent="0.25">
      <c r="A173" s="102"/>
      <c r="B173" s="105" t="str">
        <f>Data!B127</f>
        <v/>
      </c>
      <c r="C173" s="106"/>
      <c r="D173" s="106"/>
      <c r="E173" s="106"/>
      <c r="F173" s="106"/>
      <c r="G173" s="106"/>
      <c r="H173" s="106"/>
      <c r="I173" s="106"/>
      <c r="J173" s="106"/>
      <c r="K173" s="106"/>
      <c r="L173" s="106"/>
      <c r="M173" s="106"/>
      <c r="N173" s="106"/>
      <c r="O173" s="106"/>
      <c r="P173" s="106"/>
      <c r="Q173" s="102"/>
    </row>
    <row r="174" spans="1:17" x14ac:dyDescent="0.25">
      <c r="A174" s="102"/>
      <c r="B174" s="102"/>
      <c r="C174" s="102"/>
      <c r="D174" s="102"/>
      <c r="E174" s="102"/>
      <c r="F174" s="102"/>
      <c r="G174" s="102"/>
      <c r="H174" s="102"/>
      <c r="I174" s="102"/>
      <c r="J174" s="102"/>
      <c r="K174" s="102"/>
      <c r="L174" s="102"/>
      <c r="M174" s="102"/>
      <c r="N174" s="102"/>
      <c r="O174" s="102"/>
      <c r="P174" s="102"/>
      <c r="Q174" s="102"/>
    </row>
    <row r="175" spans="1:17" x14ac:dyDescent="0.25">
      <c r="A175" s="102"/>
      <c r="B175" s="102"/>
      <c r="C175" s="102"/>
      <c r="D175" s="102"/>
      <c r="E175" s="102"/>
      <c r="F175" s="102"/>
      <c r="G175" s="102"/>
      <c r="H175" s="102"/>
      <c r="I175" s="102"/>
      <c r="J175" s="102"/>
      <c r="K175" s="102"/>
      <c r="L175" s="102"/>
      <c r="M175" s="102"/>
      <c r="N175" s="102"/>
      <c r="O175" s="102"/>
      <c r="P175" s="102"/>
      <c r="Q175" s="102"/>
    </row>
    <row r="176" spans="1:17" x14ac:dyDescent="0.25">
      <c r="A176" s="102"/>
      <c r="B176" s="102"/>
      <c r="C176" s="102"/>
      <c r="D176" s="102"/>
      <c r="E176" s="102"/>
      <c r="F176" s="102"/>
      <c r="G176" s="102"/>
      <c r="H176" s="102"/>
      <c r="I176" s="102"/>
      <c r="J176" s="102"/>
      <c r="K176" s="102"/>
      <c r="L176" s="102"/>
      <c r="M176" s="102"/>
      <c r="N176" s="102"/>
      <c r="O176" s="102"/>
      <c r="P176" s="102"/>
      <c r="Q176" s="102"/>
    </row>
    <row r="177" spans="1:17" ht="15" customHeight="1" x14ac:dyDescent="0.25">
      <c r="A177" s="102"/>
      <c r="B177" s="422" t="str">
        <f>'Birding Tally List'!$B$2</f>
        <v/>
      </c>
      <c r="C177" s="423"/>
      <c r="D177" s="423"/>
      <c r="E177" s="423"/>
      <c r="F177" s="423"/>
      <c r="G177" s="423"/>
      <c r="H177" s="423"/>
      <c r="I177" s="423"/>
      <c r="J177" s="423"/>
      <c r="K177" s="423"/>
      <c r="L177" s="423"/>
      <c r="M177" s="423"/>
      <c r="N177" s="423"/>
      <c r="O177" s="423"/>
      <c r="P177" s="424"/>
      <c r="Q177" s="102"/>
    </row>
    <row r="178" spans="1:17" ht="15" customHeight="1" x14ac:dyDescent="0.25">
      <c r="A178" s="102"/>
      <c r="B178" s="425"/>
      <c r="C178" s="426"/>
      <c r="D178" s="426"/>
      <c r="E178" s="426"/>
      <c r="F178" s="426"/>
      <c r="G178" s="426"/>
      <c r="H178" s="426"/>
      <c r="I178" s="426"/>
      <c r="J178" s="426"/>
      <c r="K178" s="426"/>
      <c r="L178" s="426"/>
      <c r="M178" s="426"/>
      <c r="N178" s="426"/>
      <c r="O178" s="426"/>
      <c r="P178" s="427"/>
      <c r="Q178" s="102"/>
    </row>
    <row r="179" spans="1:17" ht="15" customHeight="1" x14ac:dyDescent="0.35">
      <c r="A179" s="102"/>
      <c r="B179" s="101"/>
      <c r="C179" s="101"/>
      <c r="D179" s="101"/>
      <c r="E179" s="101"/>
      <c r="F179" s="101"/>
      <c r="G179" s="101"/>
      <c r="H179" s="101"/>
      <c r="I179" s="101"/>
      <c r="J179" s="101"/>
      <c r="K179" s="101"/>
      <c r="L179" s="101"/>
      <c r="M179" s="101"/>
      <c r="N179" s="101"/>
      <c r="O179" s="101"/>
      <c r="P179" s="101"/>
      <c r="Q179" s="102"/>
    </row>
    <row r="180" spans="1:17" x14ac:dyDescent="0.25">
      <c r="A180" s="102"/>
      <c r="B180" s="428" t="str">
        <f>"* You have selected '"&amp;'Intro &amp; Setup'!$BA$21&amp;"', so please ensure that your totals show "&amp;'Intro &amp; Setup'!$BA$26&amp;"."</f>
        <v>* You have selected 'Sightings', so please ensure that your totals show each flock of bird as one sighting.</v>
      </c>
      <c r="C180" s="428"/>
      <c r="D180" s="428"/>
      <c r="E180" s="428"/>
      <c r="F180" s="428"/>
      <c r="G180" s="428"/>
      <c r="H180" s="428"/>
      <c r="I180" s="428"/>
      <c r="J180" s="428"/>
      <c r="K180" s="428"/>
      <c r="L180" s="428"/>
      <c r="M180" s="428"/>
      <c r="N180" s="428"/>
      <c r="O180" s="429" t="s">
        <v>64</v>
      </c>
      <c r="P180" s="430"/>
      <c r="Q180" s="102"/>
    </row>
    <row r="181" spans="1:17" x14ac:dyDescent="0.25">
      <c r="A181" s="102"/>
      <c r="B181" s="102"/>
      <c r="C181" s="102"/>
      <c r="D181" s="102"/>
      <c r="E181" s="102"/>
      <c r="F181" s="102"/>
      <c r="G181" s="102"/>
      <c r="H181" s="102"/>
      <c r="I181" s="102"/>
      <c r="J181" s="102"/>
      <c r="K181" s="102"/>
      <c r="L181" s="102"/>
      <c r="M181" s="102"/>
      <c r="N181" s="102"/>
      <c r="O181" s="102"/>
      <c r="P181" s="102"/>
      <c r="Q181" s="102"/>
    </row>
    <row r="182" spans="1:17" x14ac:dyDescent="0.25">
      <c r="A182" s="102"/>
      <c r="B182" s="103" t="s">
        <v>5</v>
      </c>
      <c r="C182" s="420" t="str">
        <f>IF('Intro &amp; Setup'!$G$22="", "", 'Intro &amp; Setup'!$G$22)</f>
        <v/>
      </c>
      <c r="D182" s="421"/>
      <c r="E182" s="420" t="str">
        <f>IF('Intro &amp; Setup'!$G$23="", "", 'Intro &amp; Setup'!$G$23)</f>
        <v/>
      </c>
      <c r="F182" s="421"/>
      <c r="G182" s="420" t="str">
        <f>IF('Intro &amp; Setup'!$G$24="", "", 'Intro &amp; Setup'!$G$24)</f>
        <v/>
      </c>
      <c r="H182" s="421"/>
      <c r="I182" s="420" t="str">
        <f>IF('Intro &amp; Setup'!$G$25="", "", 'Intro &amp; Setup'!$G$25)</f>
        <v/>
      </c>
      <c r="J182" s="421"/>
      <c r="K182" s="420" t="str">
        <f>IF('Intro &amp; Setup'!$G$26="", "", 'Intro &amp; Setup'!$G$26)</f>
        <v/>
      </c>
      <c r="L182" s="421"/>
      <c r="M182" s="420" t="str">
        <f>IF('Intro &amp; Setup'!$G$27="", "", 'Intro &amp; Setup'!$G$27)</f>
        <v/>
      </c>
      <c r="N182" s="421"/>
      <c r="O182" s="420" t="str">
        <f>IF('Intro &amp; Setup'!$G$28="", "", 'Intro &amp; Setup'!$G$28)</f>
        <v/>
      </c>
      <c r="P182" s="421"/>
      <c r="Q182" s="102"/>
    </row>
    <row r="183" spans="1:17" x14ac:dyDescent="0.25">
      <c r="A183" s="102"/>
      <c r="B183" s="104" t="s">
        <v>4</v>
      </c>
      <c r="C183" s="99" t="s">
        <v>58</v>
      </c>
      <c r="D183" s="100" t="s">
        <v>8</v>
      </c>
      <c r="E183" s="99" t="s">
        <v>58</v>
      </c>
      <c r="F183" s="100" t="s">
        <v>8</v>
      </c>
      <c r="G183" s="99" t="s">
        <v>58</v>
      </c>
      <c r="H183" s="100" t="s">
        <v>8</v>
      </c>
      <c r="I183" s="99" t="s">
        <v>58</v>
      </c>
      <c r="J183" s="100" t="s">
        <v>8</v>
      </c>
      <c r="K183" s="99" t="s">
        <v>58</v>
      </c>
      <c r="L183" s="100" t="s">
        <v>8</v>
      </c>
      <c r="M183" s="99" t="s">
        <v>58</v>
      </c>
      <c r="N183" s="100" t="s">
        <v>8</v>
      </c>
      <c r="O183" s="99" t="s">
        <v>58</v>
      </c>
      <c r="P183" s="100" t="s">
        <v>8</v>
      </c>
      <c r="Q183" s="102"/>
    </row>
    <row r="184" spans="1:17" ht="17.25" customHeight="1" x14ac:dyDescent="0.25">
      <c r="A184" s="102"/>
      <c r="B184" s="105" t="str">
        <f>Data!B128</f>
        <v/>
      </c>
      <c r="C184" s="106"/>
      <c r="D184" s="106"/>
      <c r="E184" s="106"/>
      <c r="F184" s="106"/>
      <c r="G184" s="106"/>
      <c r="H184" s="106"/>
      <c r="I184" s="106"/>
      <c r="J184" s="106"/>
      <c r="K184" s="106"/>
      <c r="L184" s="106"/>
      <c r="M184" s="106"/>
      <c r="N184" s="106"/>
      <c r="O184" s="106"/>
      <c r="P184" s="106"/>
      <c r="Q184" s="102"/>
    </row>
    <row r="185" spans="1:17" ht="17.25" customHeight="1" x14ac:dyDescent="0.25">
      <c r="A185" s="102"/>
      <c r="B185" s="105" t="str">
        <f>Data!B129</f>
        <v/>
      </c>
      <c r="C185" s="106"/>
      <c r="D185" s="106"/>
      <c r="E185" s="106"/>
      <c r="F185" s="106"/>
      <c r="G185" s="106"/>
      <c r="H185" s="106"/>
      <c r="I185" s="106"/>
      <c r="J185" s="106"/>
      <c r="K185" s="106"/>
      <c r="L185" s="106"/>
      <c r="M185" s="106"/>
      <c r="N185" s="106"/>
      <c r="O185" s="106"/>
      <c r="P185" s="106"/>
      <c r="Q185" s="102"/>
    </row>
    <row r="186" spans="1:17" ht="17.25" customHeight="1" x14ac:dyDescent="0.25">
      <c r="A186" s="102"/>
      <c r="B186" s="105" t="str">
        <f>Data!B130</f>
        <v/>
      </c>
      <c r="C186" s="106"/>
      <c r="D186" s="106"/>
      <c r="E186" s="106"/>
      <c r="F186" s="106"/>
      <c r="G186" s="106"/>
      <c r="H186" s="106"/>
      <c r="I186" s="106"/>
      <c r="J186" s="106"/>
      <c r="K186" s="106"/>
      <c r="L186" s="106"/>
      <c r="M186" s="106"/>
      <c r="N186" s="106"/>
      <c r="O186" s="106"/>
      <c r="P186" s="106"/>
      <c r="Q186" s="102"/>
    </row>
    <row r="187" spans="1:17" ht="17.25" customHeight="1" x14ac:dyDescent="0.25">
      <c r="A187" s="102"/>
      <c r="B187" s="105" t="str">
        <f>Data!B131</f>
        <v/>
      </c>
      <c r="C187" s="106"/>
      <c r="D187" s="106"/>
      <c r="E187" s="106"/>
      <c r="F187" s="106"/>
      <c r="G187" s="106"/>
      <c r="H187" s="106"/>
      <c r="I187" s="106"/>
      <c r="J187" s="106"/>
      <c r="K187" s="106"/>
      <c r="L187" s="106"/>
      <c r="M187" s="106"/>
      <c r="N187" s="106"/>
      <c r="O187" s="106"/>
      <c r="P187" s="106"/>
      <c r="Q187" s="102"/>
    </row>
    <row r="188" spans="1:17" ht="17.25" customHeight="1" x14ac:dyDescent="0.25">
      <c r="A188" s="102"/>
      <c r="B188" s="105" t="str">
        <f>Data!B132</f>
        <v/>
      </c>
      <c r="C188" s="106"/>
      <c r="D188" s="106"/>
      <c r="E188" s="106"/>
      <c r="F188" s="106"/>
      <c r="G188" s="106"/>
      <c r="H188" s="106"/>
      <c r="I188" s="106"/>
      <c r="J188" s="106"/>
      <c r="K188" s="106"/>
      <c r="L188" s="106"/>
      <c r="M188" s="106"/>
      <c r="N188" s="106"/>
      <c r="O188" s="106"/>
      <c r="P188" s="106"/>
      <c r="Q188" s="102"/>
    </row>
    <row r="189" spans="1:17" ht="17.25" customHeight="1" x14ac:dyDescent="0.25">
      <c r="A189" s="102"/>
      <c r="B189" s="105" t="str">
        <f>Data!B133</f>
        <v/>
      </c>
      <c r="C189" s="106"/>
      <c r="D189" s="106"/>
      <c r="E189" s="106"/>
      <c r="F189" s="106"/>
      <c r="G189" s="106"/>
      <c r="H189" s="106"/>
      <c r="I189" s="106"/>
      <c r="J189" s="106"/>
      <c r="K189" s="106"/>
      <c r="L189" s="106"/>
      <c r="M189" s="106"/>
      <c r="N189" s="106"/>
      <c r="O189" s="106"/>
      <c r="P189" s="106"/>
      <c r="Q189" s="102"/>
    </row>
    <row r="190" spans="1:17" ht="17.25" customHeight="1" x14ac:dyDescent="0.25">
      <c r="A190" s="102"/>
      <c r="B190" s="105" t="str">
        <f>Data!B134</f>
        <v/>
      </c>
      <c r="C190" s="106"/>
      <c r="D190" s="106"/>
      <c r="E190" s="106"/>
      <c r="F190" s="106"/>
      <c r="G190" s="106"/>
      <c r="H190" s="106"/>
      <c r="I190" s="106"/>
      <c r="J190" s="106"/>
      <c r="K190" s="106"/>
      <c r="L190" s="106"/>
      <c r="M190" s="106"/>
      <c r="N190" s="106"/>
      <c r="O190" s="106"/>
      <c r="P190" s="106"/>
      <c r="Q190" s="102"/>
    </row>
    <row r="191" spans="1:17" ht="17.25" customHeight="1" x14ac:dyDescent="0.25">
      <c r="A191" s="102"/>
      <c r="B191" s="105" t="str">
        <f>Data!B135</f>
        <v/>
      </c>
      <c r="C191" s="106"/>
      <c r="D191" s="106"/>
      <c r="E191" s="106"/>
      <c r="F191" s="106"/>
      <c r="G191" s="106"/>
      <c r="H191" s="106"/>
      <c r="I191" s="106"/>
      <c r="J191" s="106"/>
      <c r="K191" s="106"/>
      <c r="L191" s="106"/>
      <c r="M191" s="106"/>
      <c r="N191" s="106"/>
      <c r="O191" s="106"/>
      <c r="P191" s="106"/>
      <c r="Q191" s="102"/>
    </row>
    <row r="192" spans="1:17" ht="17.25" customHeight="1" x14ac:dyDescent="0.25">
      <c r="A192" s="102"/>
      <c r="B192" s="105" t="str">
        <f>Data!B136</f>
        <v/>
      </c>
      <c r="C192" s="106"/>
      <c r="D192" s="106"/>
      <c r="E192" s="106"/>
      <c r="F192" s="106"/>
      <c r="G192" s="106"/>
      <c r="H192" s="106"/>
      <c r="I192" s="106"/>
      <c r="J192" s="106"/>
      <c r="K192" s="106"/>
      <c r="L192" s="106"/>
      <c r="M192" s="106"/>
      <c r="N192" s="106"/>
      <c r="O192" s="106"/>
      <c r="P192" s="106"/>
      <c r="Q192" s="102"/>
    </row>
    <row r="193" spans="1:17" ht="17.25" customHeight="1" x14ac:dyDescent="0.25">
      <c r="A193" s="102"/>
      <c r="B193" s="105" t="str">
        <f>Data!B137</f>
        <v/>
      </c>
      <c r="C193" s="106"/>
      <c r="D193" s="106"/>
      <c r="E193" s="106"/>
      <c r="F193" s="106"/>
      <c r="G193" s="106"/>
      <c r="H193" s="106"/>
      <c r="I193" s="106"/>
      <c r="J193" s="106"/>
      <c r="K193" s="106"/>
      <c r="L193" s="106"/>
      <c r="M193" s="106"/>
      <c r="N193" s="106"/>
      <c r="O193" s="106"/>
      <c r="P193" s="106"/>
      <c r="Q193" s="102"/>
    </row>
    <row r="194" spans="1:17" ht="17.25" customHeight="1" x14ac:dyDescent="0.25">
      <c r="A194" s="102"/>
      <c r="B194" s="105" t="str">
        <f>Data!B138</f>
        <v/>
      </c>
      <c r="C194" s="106"/>
      <c r="D194" s="106"/>
      <c r="E194" s="106"/>
      <c r="F194" s="106"/>
      <c r="G194" s="106"/>
      <c r="H194" s="106"/>
      <c r="I194" s="106"/>
      <c r="J194" s="106"/>
      <c r="K194" s="106"/>
      <c r="L194" s="106"/>
      <c r="M194" s="106"/>
      <c r="N194" s="106"/>
      <c r="O194" s="106"/>
      <c r="P194" s="106"/>
      <c r="Q194" s="102"/>
    </row>
    <row r="195" spans="1:17" ht="17.25" customHeight="1" x14ac:dyDescent="0.25">
      <c r="A195" s="102"/>
      <c r="B195" s="105" t="str">
        <f>Data!B139</f>
        <v/>
      </c>
      <c r="C195" s="106"/>
      <c r="D195" s="106"/>
      <c r="E195" s="106"/>
      <c r="F195" s="106"/>
      <c r="G195" s="106"/>
      <c r="H195" s="106"/>
      <c r="I195" s="106"/>
      <c r="J195" s="106"/>
      <c r="K195" s="106"/>
      <c r="L195" s="106"/>
      <c r="M195" s="106"/>
      <c r="N195" s="106"/>
      <c r="O195" s="106"/>
      <c r="P195" s="106"/>
      <c r="Q195" s="102"/>
    </row>
    <row r="196" spans="1:17" ht="17.25" customHeight="1" x14ac:dyDescent="0.25">
      <c r="A196" s="102"/>
      <c r="B196" s="105" t="str">
        <f>Data!B140</f>
        <v/>
      </c>
      <c r="C196" s="106"/>
      <c r="D196" s="106"/>
      <c r="E196" s="106"/>
      <c r="F196" s="106"/>
      <c r="G196" s="106"/>
      <c r="H196" s="106"/>
      <c r="I196" s="106"/>
      <c r="J196" s="106"/>
      <c r="K196" s="106"/>
      <c r="L196" s="106"/>
      <c r="M196" s="106"/>
      <c r="N196" s="106"/>
      <c r="O196" s="106"/>
      <c r="P196" s="106"/>
      <c r="Q196" s="102"/>
    </row>
    <row r="197" spans="1:17" ht="17.25" customHeight="1" x14ac:dyDescent="0.25">
      <c r="A197" s="102"/>
      <c r="B197" s="105" t="str">
        <f>Data!B141</f>
        <v/>
      </c>
      <c r="C197" s="106"/>
      <c r="D197" s="106"/>
      <c r="E197" s="106"/>
      <c r="F197" s="106"/>
      <c r="G197" s="106"/>
      <c r="H197" s="106"/>
      <c r="I197" s="106"/>
      <c r="J197" s="106"/>
      <c r="K197" s="106"/>
      <c r="L197" s="106"/>
      <c r="M197" s="106"/>
      <c r="N197" s="106"/>
      <c r="O197" s="106"/>
      <c r="P197" s="106"/>
      <c r="Q197" s="102"/>
    </row>
    <row r="198" spans="1:17" ht="17.25" customHeight="1" x14ac:dyDescent="0.25">
      <c r="A198" s="102"/>
      <c r="B198" s="105" t="str">
        <f>Data!B142</f>
        <v/>
      </c>
      <c r="C198" s="106"/>
      <c r="D198" s="106"/>
      <c r="E198" s="106"/>
      <c r="F198" s="106"/>
      <c r="G198" s="106"/>
      <c r="H198" s="106"/>
      <c r="I198" s="106"/>
      <c r="J198" s="106"/>
      <c r="K198" s="106"/>
      <c r="L198" s="106"/>
      <c r="M198" s="106"/>
      <c r="N198" s="106"/>
      <c r="O198" s="106"/>
      <c r="P198" s="106"/>
      <c r="Q198" s="102"/>
    </row>
    <row r="199" spans="1:17" ht="17.25" customHeight="1" x14ac:dyDescent="0.25">
      <c r="A199" s="102"/>
      <c r="B199" s="105" t="str">
        <f>Data!B143</f>
        <v/>
      </c>
      <c r="C199" s="106"/>
      <c r="D199" s="106"/>
      <c r="E199" s="106"/>
      <c r="F199" s="106"/>
      <c r="G199" s="106"/>
      <c r="H199" s="106"/>
      <c r="I199" s="106"/>
      <c r="J199" s="106"/>
      <c r="K199" s="106"/>
      <c r="L199" s="106"/>
      <c r="M199" s="106"/>
      <c r="N199" s="106"/>
      <c r="O199" s="106"/>
      <c r="P199" s="106"/>
      <c r="Q199" s="102"/>
    </row>
    <row r="200" spans="1:17" ht="17.25" customHeight="1" x14ac:dyDescent="0.25">
      <c r="A200" s="102"/>
      <c r="B200" s="105" t="str">
        <f>Data!B144</f>
        <v/>
      </c>
      <c r="C200" s="106"/>
      <c r="D200" s="106"/>
      <c r="E200" s="106"/>
      <c r="F200" s="106"/>
      <c r="G200" s="106"/>
      <c r="H200" s="106"/>
      <c r="I200" s="106"/>
      <c r="J200" s="106"/>
      <c r="K200" s="106"/>
      <c r="L200" s="106"/>
      <c r="M200" s="106"/>
      <c r="N200" s="106"/>
      <c r="O200" s="106"/>
      <c r="P200" s="106"/>
      <c r="Q200" s="102"/>
    </row>
    <row r="201" spans="1:17" ht="17.25" customHeight="1" x14ac:dyDescent="0.25">
      <c r="A201" s="102"/>
      <c r="B201" s="105" t="str">
        <f>Data!B145</f>
        <v/>
      </c>
      <c r="C201" s="106"/>
      <c r="D201" s="106"/>
      <c r="E201" s="106"/>
      <c r="F201" s="106"/>
      <c r="G201" s="106"/>
      <c r="H201" s="106"/>
      <c r="I201" s="106"/>
      <c r="J201" s="106"/>
      <c r="K201" s="106"/>
      <c r="L201" s="106"/>
      <c r="M201" s="106"/>
      <c r="N201" s="106"/>
      <c r="O201" s="106"/>
      <c r="P201" s="106"/>
      <c r="Q201" s="102"/>
    </row>
    <row r="202" spans="1:17" ht="17.25" customHeight="1" x14ac:dyDescent="0.25">
      <c r="A202" s="102"/>
      <c r="B202" s="105" t="str">
        <f>Data!B146</f>
        <v/>
      </c>
      <c r="C202" s="106"/>
      <c r="D202" s="106"/>
      <c r="E202" s="106"/>
      <c r="F202" s="106"/>
      <c r="G202" s="106"/>
      <c r="H202" s="106"/>
      <c r="I202" s="106"/>
      <c r="J202" s="106"/>
      <c r="K202" s="106"/>
      <c r="L202" s="106"/>
      <c r="M202" s="106"/>
      <c r="N202" s="106"/>
      <c r="O202" s="106"/>
      <c r="P202" s="106"/>
      <c r="Q202" s="102"/>
    </row>
    <row r="203" spans="1:17" ht="17.25" customHeight="1" x14ac:dyDescent="0.25">
      <c r="A203" s="102"/>
      <c r="B203" s="105" t="str">
        <f>Data!B147</f>
        <v/>
      </c>
      <c r="C203" s="106"/>
      <c r="D203" s="106"/>
      <c r="E203" s="106"/>
      <c r="F203" s="106"/>
      <c r="G203" s="106"/>
      <c r="H203" s="106"/>
      <c r="I203" s="106"/>
      <c r="J203" s="106"/>
      <c r="K203" s="106"/>
      <c r="L203" s="106"/>
      <c r="M203" s="106"/>
      <c r="N203" s="106"/>
      <c r="O203" s="106"/>
      <c r="P203" s="106"/>
      <c r="Q203" s="102"/>
    </row>
    <row r="204" spans="1:17" ht="17.25" customHeight="1" x14ac:dyDescent="0.25">
      <c r="A204" s="102"/>
      <c r="B204" s="105" t="str">
        <f>Data!B148</f>
        <v/>
      </c>
      <c r="C204" s="106"/>
      <c r="D204" s="106"/>
      <c r="E204" s="106"/>
      <c r="F204" s="106"/>
      <c r="G204" s="106"/>
      <c r="H204" s="106"/>
      <c r="I204" s="106"/>
      <c r="J204" s="106"/>
      <c r="K204" s="106"/>
      <c r="L204" s="106"/>
      <c r="M204" s="106"/>
      <c r="N204" s="106"/>
      <c r="O204" s="106"/>
      <c r="P204" s="106"/>
      <c r="Q204" s="102"/>
    </row>
    <row r="205" spans="1:17" ht="17.25" customHeight="1" x14ac:dyDescent="0.25">
      <c r="A205" s="102"/>
      <c r="B205" s="105" t="str">
        <f>Data!B149</f>
        <v/>
      </c>
      <c r="C205" s="106"/>
      <c r="D205" s="106"/>
      <c r="E205" s="106"/>
      <c r="F205" s="106"/>
      <c r="G205" s="106"/>
      <c r="H205" s="106"/>
      <c r="I205" s="106"/>
      <c r="J205" s="106"/>
      <c r="K205" s="106"/>
      <c r="L205" s="106"/>
      <c r="M205" s="106"/>
      <c r="N205" s="106"/>
      <c r="O205" s="106"/>
      <c r="P205" s="106"/>
      <c r="Q205" s="102"/>
    </row>
    <row r="206" spans="1:17" ht="17.25" customHeight="1" x14ac:dyDescent="0.25">
      <c r="A206" s="102"/>
      <c r="B206" s="105" t="str">
        <f>Data!B150</f>
        <v/>
      </c>
      <c r="C206" s="106"/>
      <c r="D206" s="106"/>
      <c r="E206" s="106"/>
      <c r="F206" s="106"/>
      <c r="G206" s="106"/>
      <c r="H206" s="106"/>
      <c r="I206" s="106"/>
      <c r="J206" s="106"/>
      <c r="K206" s="106"/>
      <c r="L206" s="106"/>
      <c r="M206" s="106"/>
      <c r="N206" s="106"/>
      <c r="O206" s="106"/>
      <c r="P206" s="106"/>
      <c r="Q206" s="102"/>
    </row>
    <row r="207" spans="1:17" ht="17.25" customHeight="1" x14ac:dyDescent="0.25">
      <c r="A207" s="102"/>
      <c r="B207" s="105" t="str">
        <f>Data!B151</f>
        <v/>
      </c>
      <c r="C207" s="106"/>
      <c r="D207" s="106"/>
      <c r="E207" s="106"/>
      <c r="F207" s="106"/>
      <c r="G207" s="106"/>
      <c r="H207" s="106"/>
      <c r="I207" s="106"/>
      <c r="J207" s="106"/>
      <c r="K207" s="106"/>
      <c r="L207" s="106"/>
      <c r="M207" s="106"/>
      <c r="N207" s="106"/>
      <c r="O207" s="106"/>
      <c r="P207" s="106"/>
      <c r="Q207" s="102"/>
    </row>
    <row r="208" spans="1:17" ht="17.25" customHeight="1" x14ac:dyDescent="0.25">
      <c r="A208" s="102"/>
      <c r="B208" s="105" t="str">
        <f>Data!B152</f>
        <v/>
      </c>
      <c r="C208" s="106"/>
      <c r="D208" s="106"/>
      <c r="E208" s="106"/>
      <c r="F208" s="106"/>
      <c r="G208" s="106"/>
      <c r="H208" s="106"/>
      <c r="I208" s="106"/>
      <c r="J208" s="106"/>
      <c r="K208" s="106"/>
      <c r="L208" s="106"/>
      <c r="M208" s="106"/>
      <c r="N208" s="106"/>
      <c r="O208" s="106"/>
      <c r="P208" s="106"/>
      <c r="Q208" s="102"/>
    </row>
    <row r="209" spans="1:17" x14ac:dyDescent="0.25">
      <c r="A209" s="102"/>
      <c r="B209" s="102"/>
      <c r="C209" s="102"/>
      <c r="D209" s="102"/>
      <c r="E209" s="102"/>
      <c r="F209" s="102"/>
      <c r="G209" s="102"/>
      <c r="H209" s="102"/>
      <c r="I209" s="102"/>
      <c r="J209" s="102"/>
      <c r="K209" s="102"/>
      <c r="L209" s="102"/>
      <c r="M209" s="102"/>
      <c r="N209" s="102"/>
      <c r="O209" s="102"/>
      <c r="P209" s="102"/>
      <c r="Q209" s="102"/>
    </row>
    <row r="210" spans="1:17" x14ac:dyDescent="0.25">
      <c r="A210" s="102"/>
      <c r="B210" s="102"/>
      <c r="C210" s="102"/>
      <c r="D210" s="102"/>
      <c r="E210" s="102"/>
      <c r="F210" s="102"/>
      <c r="G210" s="102"/>
      <c r="H210" s="102"/>
      <c r="I210" s="102"/>
      <c r="J210" s="102"/>
      <c r="K210" s="102"/>
      <c r="L210" s="102"/>
      <c r="M210" s="102"/>
      <c r="N210" s="102"/>
      <c r="O210" s="102"/>
      <c r="P210" s="102"/>
      <c r="Q210" s="102"/>
    </row>
    <row r="211" spans="1:17" x14ac:dyDescent="0.25">
      <c r="A211" s="102"/>
      <c r="B211" s="102"/>
      <c r="C211" s="102"/>
      <c r="D211" s="102"/>
      <c r="E211" s="102"/>
      <c r="F211" s="102"/>
      <c r="G211" s="102"/>
      <c r="H211" s="102"/>
      <c r="I211" s="102"/>
      <c r="J211" s="102"/>
      <c r="K211" s="102"/>
      <c r="L211" s="102"/>
      <c r="M211" s="102"/>
      <c r="N211" s="102"/>
      <c r="O211" s="102"/>
      <c r="P211" s="102"/>
      <c r="Q211" s="102"/>
    </row>
    <row r="212" spans="1:17" ht="15" customHeight="1" x14ac:dyDescent="0.25">
      <c r="A212" s="102"/>
      <c r="B212" s="422" t="str">
        <f>'Birding Tally List'!$B$2</f>
        <v/>
      </c>
      <c r="C212" s="423"/>
      <c r="D212" s="423"/>
      <c r="E212" s="423"/>
      <c r="F212" s="423"/>
      <c r="G212" s="423"/>
      <c r="H212" s="423"/>
      <c r="I212" s="423"/>
      <c r="J212" s="423"/>
      <c r="K212" s="423"/>
      <c r="L212" s="423"/>
      <c r="M212" s="423"/>
      <c r="N212" s="423"/>
      <c r="O212" s="423"/>
      <c r="P212" s="424"/>
      <c r="Q212" s="102"/>
    </row>
    <row r="213" spans="1:17" ht="15" customHeight="1" x14ac:dyDescent="0.25">
      <c r="A213" s="102"/>
      <c r="B213" s="425"/>
      <c r="C213" s="426"/>
      <c r="D213" s="426"/>
      <c r="E213" s="426"/>
      <c r="F213" s="426"/>
      <c r="G213" s="426"/>
      <c r="H213" s="426"/>
      <c r="I213" s="426"/>
      <c r="J213" s="426"/>
      <c r="K213" s="426"/>
      <c r="L213" s="426"/>
      <c r="M213" s="426"/>
      <c r="N213" s="426"/>
      <c r="O213" s="426"/>
      <c r="P213" s="427"/>
      <c r="Q213" s="102"/>
    </row>
    <row r="214" spans="1:17" ht="15" customHeight="1" x14ac:dyDescent="0.35">
      <c r="A214" s="102"/>
      <c r="B214" s="101"/>
      <c r="C214" s="101"/>
      <c r="D214" s="101"/>
      <c r="E214" s="101"/>
      <c r="F214" s="101"/>
      <c r="G214" s="101"/>
      <c r="H214" s="101"/>
      <c r="I214" s="101"/>
      <c r="J214" s="101"/>
      <c r="K214" s="101"/>
      <c r="L214" s="101"/>
      <c r="M214" s="101"/>
      <c r="N214" s="101"/>
      <c r="O214" s="101"/>
      <c r="P214" s="101"/>
      <c r="Q214" s="102"/>
    </row>
    <row r="215" spans="1:17" x14ac:dyDescent="0.25">
      <c r="A215" s="102"/>
      <c r="B215" s="428" t="str">
        <f>"* You have selected '"&amp;'Intro &amp; Setup'!$BA$21&amp;"', so please ensure that your totals show "&amp;'Intro &amp; Setup'!$BA$26&amp;"."</f>
        <v>* You have selected 'Sightings', so please ensure that your totals show each flock of bird as one sighting.</v>
      </c>
      <c r="C215" s="428"/>
      <c r="D215" s="428"/>
      <c r="E215" s="428"/>
      <c r="F215" s="428"/>
      <c r="G215" s="428"/>
      <c r="H215" s="428"/>
      <c r="I215" s="428"/>
      <c r="J215" s="428"/>
      <c r="K215" s="428"/>
      <c r="L215" s="428"/>
      <c r="M215" s="428"/>
      <c r="N215" s="428"/>
      <c r="O215" s="429" t="s">
        <v>65</v>
      </c>
      <c r="P215" s="430"/>
      <c r="Q215" s="102"/>
    </row>
    <row r="216" spans="1:17" x14ac:dyDescent="0.25">
      <c r="A216" s="102"/>
      <c r="B216" s="102"/>
      <c r="C216" s="102"/>
      <c r="D216" s="102"/>
      <c r="E216" s="102"/>
      <c r="F216" s="102"/>
      <c r="G216" s="102"/>
      <c r="H216" s="102"/>
      <c r="I216" s="102"/>
      <c r="J216" s="102"/>
      <c r="K216" s="102"/>
      <c r="L216" s="102"/>
      <c r="M216" s="102"/>
      <c r="N216" s="102"/>
      <c r="O216" s="102"/>
      <c r="P216" s="102"/>
      <c r="Q216" s="102"/>
    </row>
    <row r="217" spans="1:17" x14ac:dyDescent="0.25">
      <c r="A217" s="102"/>
      <c r="B217" s="103" t="s">
        <v>5</v>
      </c>
      <c r="C217" s="420" t="str">
        <f>IF('Intro &amp; Setup'!$G$22="", "", 'Intro &amp; Setup'!$G$22)</f>
        <v/>
      </c>
      <c r="D217" s="421"/>
      <c r="E217" s="420" t="str">
        <f>IF('Intro &amp; Setup'!$G$23="", "", 'Intro &amp; Setup'!$G$23)</f>
        <v/>
      </c>
      <c r="F217" s="421"/>
      <c r="G217" s="420" t="str">
        <f>IF('Intro &amp; Setup'!$G$24="", "", 'Intro &amp; Setup'!$G$24)</f>
        <v/>
      </c>
      <c r="H217" s="421"/>
      <c r="I217" s="420" t="str">
        <f>IF('Intro &amp; Setup'!$G$25="", "", 'Intro &amp; Setup'!$G$25)</f>
        <v/>
      </c>
      <c r="J217" s="421"/>
      <c r="K217" s="420" t="str">
        <f>IF('Intro &amp; Setup'!$G$26="", "", 'Intro &amp; Setup'!$G$26)</f>
        <v/>
      </c>
      <c r="L217" s="421"/>
      <c r="M217" s="420" t="str">
        <f>IF('Intro &amp; Setup'!$G$27="", "", 'Intro &amp; Setup'!$G$27)</f>
        <v/>
      </c>
      <c r="N217" s="421"/>
      <c r="O217" s="420" t="str">
        <f>IF('Intro &amp; Setup'!$G$28="", "", 'Intro &amp; Setup'!$G$28)</f>
        <v/>
      </c>
      <c r="P217" s="421"/>
      <c r="Q217" s="102"/>
    </row>
    <row r="218" spans="1:17" x14ac:dyDescent="0.25">
      <c r="A218" s="102"/>
      <c r="B218" s="104" t="s">
        <v>4</v>
      </c>
      <c r="C218" s="99" t="s">
        <v>58</v>
      </c>
      <c r="D218" s="100" t="s">
        <v>8</v>
      </c>
      <c r="E218" s="99" t="s">
        <v>58</v>
      </c>
      <c r="F218" s="100" t="s">
        <v>8</v>
      </c>
      <c r="G218" s="99" t="s">
        <v>58</v>
      </c>
      <c r="H218" s="100" t="s">
        <v>8</v>
      </c>
      <c r="I218" s="99" t="s">
        <v>58</v>
      </c>
      <c r="J218" s="100" t="s">
        <v>8</v>
      </c>
      <c r="K218" s="99" t="s">
        <v>58</v>
      </c>
      <c r="L218" s="100" t="s">
        <v>8</v>
      </c>
      <c r="M218" s="99" t="s">
        <v>58</v>
      </c>
      <c r="N218" s="100" t="s">
        <v>8</v>
      </c>
      <c r="O218" s="99" t="s">
        <v>58</v>
      </c>
      <c r="P218" s="100" t="s">
        <v>8</v>
      </c>
      <c r="Q218" s="102"/>
    </row>
    <row r="219" spans="1:17" ht="17.25" customHeight="1" x14ac:dyDescent="0.25">
      <c r="A219" s="102"/>
      <c r="B219" s="105" t="str">
        <f>Data!B153</f>
        <v/>
      </c>
      <c r="C219" s="106"/>
      <c r="D219" s="106"/>
      <c r="E219" s="106"/>
      <c r="F219" s="106"/>
      <c r="G219" s="106"/>
      <c r="H219" s="106"/>
      <c r="I219" s="106"/>
      <c r="J219" s="106"/>
      <c r="K219" s="106"/>
      <c r="L219" s="106"/>
      <c r="M219" s="106"/>
      <c r="N219" s="106"/>
      <c r="O219" s="106"/>
      <c r="P219" s="106"/>
      <c r="Q219" s="102"/>
    </row>
    <row r="220" spans="1:17" ht="17.25" customHeight="1" x14ac:dyDescent="0.25">
      <c r="A220" s="102"/>
      <c r="B220" s="105" t="str">
        <f>Data!B154</f>
        <v/>
      </c>
      <c r="C220" s="106"/>
      <c r="D220" s="106"/>
      <c r="E220" s="106"/>
      <c r="F220" s="106"/>
      <c r="G220" s="106"/>
      <c r="H220" s="106"/>
      <c r="I220" s="106"/>
      <c r="J220" s="106"/>
      <c r="K220" s="106"/>
      <c r="L220" s="106"/>
      <c r="M220" s="106"/>
      <c r="N220" s="106"/>
      <c r="O220" s="106"/>
      <c r="P220" s="106"/>
      <c r="Q220" s="102"/>
    </row>
    <row r="221" spans="1:17" ht="17.25" customHeight="1" x14ac:dyDescent="0.25">
      <c r="A221" s="102"/>
      <c r="B221" s="105" t="str">
        <f>Data!B155</f>
        <v/>
      </c>
      <c r="C221" s="106"/>
      <c r="D221" s="106"/>
      <c r="E221" s="106"/>
      <c r="F221" s="106"/>
      <c r="G221" s="106"/>
      <c r="H221" s="106"/>
      <c r="I221" s="106"/>
      <c r="J221" s="106"/>
      <c r="K221" s="106"/>
      <c r="L221" s="106"/>
      <c r="M221" s="106"/>
      <c r="N221" s="106"/>
      <c r="O221" s="106"/>
      <c r="P221" s="106"/>
      <c r="Q221" s="102"/>
    </row>
    <row r="222" spans="1:17" ht="17.25" customHeight="1" x14ac:dyDescent="0.25">
      <c r="A222" s="102"/>
      <c r="B222" s="105" t="str">
        <f>Data!B156</f>
        <v/>
      </c>
      <c r="C222" s="106"/>
      <c r="D222" s="106"/>
      <c r="E222" s="106"/>
      <c r="F222" s="106"/>
      <c r="G222" s="106"/>
      <c r="H222" s="106"/>
      <c r="I222" s="106"/>
      <c r="J222" s="106"/>
      <c r="K222" s="106"/>
      <c r="L222" s="106"/>
      <c r="M222" s="106"/>
      <c r="N222" s="106"/>
      <c r="O222" s="106"/>
      <c r="P222" s="106"/>
      <c r="Q222" s="102"/>
    </row>
    <row r="223" spans="1:17" ht="17.25" customHeight="1" x14ac:dyDescent="0.25">
      <c r="A223" s="102"/>
      <c r="B223" s="105" t="str">
        <f>Data!B157</f>
        <v/>
      </c>
      <c r="C223" s="106"/>
      <c r="D223" s="106"/>
      <c r="E223" s="106"/>
      <c r="F223" s="106"/>
      <c r="G223" s="106"/>
      <c r="H223" s="106"/>
      <c r="I223" s="106"/>
      <c r="J223" s="106"/>
      <c r="K223" s="106"/>
      <c r="L223" s="106"/>
      <c r="M223" s="106"/>
      <c r="N223" s="106"/>
      <c r="O223" s="106"/>
      <c r="P223" s="106"/>
      <c r="Q223" s="102"/>
    </row>
    <row r="224" spans="1:17" ht="17.25" customHeight="1" x14ac:dyDescent="0.25">
      <c r="A224" s="102"/>
      <c r="B224" s="105" t="str">
        <f>Data!B158</f>
        <v/>
      </c>
      <c r="C224" s="106"/>
      <c r="D224" s="106"/>
      <c r="E224" s="106"/>
      <c r="F224" s="106"/>
      <c r="G224" s="106"/>
      <c r="H224" s="106"/>
      <c r="I224" s="106"/>
      <c r="J224" s="106"/>
      <c r="K224" s="106"/>
      <c r="L224" s="106"/>
      <c r="M224" s="106"/>
      <c r="N224" s="106"/>
      <c r="O224" s="106"/>
      <c r="P224" s="106"/>
      <c r="Q224" s="102"/>
    </row>
    <row r="225" spans="1:17" ht="17.25" customHeight="1" x14ac:dyDescent="0.25">
      <c r="A225" s="102"/>
      <c r="B225" s="105" t="str">
        <f>Data!B159</f>
        <v/>
      </c>
      <c r="C225" s="106"/>
      <c r="D225" s="106"/>
      <c r="E225" s="106"/>
      <c r="F225" s="106"/>
      <c r="G225" s="106"/>
      <c r="H225" s="106"/>
      <c r="I225" s="106"/>
      <c r="J225" s="106"/>
      <c r="K225" s="106"/>
      <c r="L225" s="106"/>
      <c r="M225" s="106"/>
      <c r="N225" s="106"/>
      <c r="O225" s="106"/>
      <c r="P225" s="106"/>
      <c r="Q225" s="102"/>
    </row>
    <row r="226" spans="1:17" ht="17.25" customHeight="1" x14ac:dyDescent="0.25">
      <c r="A226" s="102"/>
      <c r="B226" s="105" t="str">
        <f>Data!B160</f>
        <v/>
      </c>
      <c r="C226" s="106"/>
      <c r="D226" s="106"/>
      <c r="E226" s="106"/>
      <c r="F226" s="106"/>
      <c r="G226" s="106"/>
      <c r="H226" s="106"/>
      <c r="I226" s="106"/>
      <c r="J226" s="106"/>
      <c r="K226" s="106"/>
      <c r="L226" s="106"/>
      <c r="M226" s="106"/>
      <c r="N226" s="106"/>
      <c r="O226" s="106"/>
      <c r="P226" s="106"/>
      <c r="Q226" s="102"/>
    </row>
    <row r="227" spans="1:17" ht="17.25" customHeight="1" x14ac:dyDescent="0.25">
      <c r="A227" s="102"/>
      <c r="B227" s="105" t="str">
        <f>Data!B161</f>
        <v/>
      </c>
      <c r="C227" s="106"/>
      <c r="D227" s="106"/>
      <c r="E227" s="106"/>
      <c r="F227" s="106"/>
      <c r="G227" s="106"/>
      <c r="H227" s="106"/>
      <c r="I227" s="106"/>
      <c r="J227" s="106"/>
      <c r="K227" s="106"/>
      <c r="L227" s="106"/>
      <c r="M227" s="106"/>
      <c r="N227" s="106"/>
      <c r="O227" s="106"/>
      <c r="P227" s="106"/>
      <c r="Q227" s="102"/>
    </row>
    <row r="228" spans="1:17" ht="17.25" customHeight="1" x14ac:dyDescent="0.25">
      <c r="A228" s="102"/>
      <c r="B228" s="105" t="str">
        <f>Data!B162</f>
        <v/>
      </c>
      <c r="C228" s="106"/>
      <c r="D228" s="106"/>
      <c r="E228" s="106"/>
      <c r="F228" s="106"/>
      <c r="G228" s="106"/>
      <c r="H228" s="106"/>
      <c r="I228" s="106"/>
      <c r="J228" s="106"/>
      <c r="K228" s="106"/>
      <c r="L228" s="106"/>
      <c r="M228" s="106"/>
      <c r="N228" s="106"/>
      <c r="O228" s="106"/>
      <c r="P228" s="106"/>
      <c r="Q228" s="102"/>
    </row>
    <row r="229" spans="1:17" ht="17.25" customHeight="1" x14ac:dyDescent="0.25">
      <c r="A229" s="102"/>
      <c r="B229" s="105" t="str">
        <f>Data!B163</f>
        <v/>
      </c>
      <c r="C229" s="106"/>
      <c r="D229" s="106"/>
      <c r="E229" s="106"/>
      <c r="F229" s="106"/>
      <c r="G229" s="106"/>
      <c r="H229" s="106"/>
      <c r="I229" s="106"/>
      <c r="J229" s="106"/>
      <c r="K229" s="106"/>
      <c r="L229" s="106"/>
      <c r="M229" s="106"/>
      <c r="N229" s="106"/>
      <c r="O229" s="106"/>
      <c r="P229" s="106"/>
      <c r="Q229" s="102"/>
    </row>
    <row r="230" spans="1:17" ht="17.25" customHeight="1" x14ac:dyDescent="0.25">
      <c r="A230" s="102"/>
      <c r="B230" s="105" t="str">
        <f>Data!B164</f>
        <v/>
      </c>
      <c r="C230" s="106"/>
      <c r="D230" s="106"/>
      <c r="E230" s="106"/>
      <c r="F230" s="106"/>
      <c r="G230" s="106"/>
      <c r="H230" s="106"/>
      <c r="I230" s="106"/>
      <c r="J230" s="106"/>
      <c r="K230" s="106"/>
      <c r="L230" s="106"/>
      <c r="M230" s="106"/>
      <c r="N230" s="106"/>
      <c r="O230" s="106"/>
      <c r="P230" s="106"/>
      <c r="Q230" s="102"/>
    </row>
    <row r="231" spans="1:17" ht="17.25" customHeight="1" x14ac:dyDescent="0.25">
      <c r="A231" s="102"/>
      <c r="B231" s="105" t="str">
        <f>Data!B165</f>
        <v/>
      </c>
      <c r="C231" s="106"/>
      <c r="D231" s="106"/>
      <c r="E231" s="106"/>
      <c r="F231" s="106"/>
      <c r="G231" s="106"/>
      <c r="H231" s="106"/>
      <c r="I231" s="106"/>
      <c r="J231" s="106"/>
      <c r="K231" s="106"/>
      <c r="L231" s="106"/>
      <c r="M231" s="106"/>
      <c r="N231" s="106"/>
      <c r="O231" s="106"/>
      <c r="P231" s="106"/>
      <c r="Q231" s="102"/>
    </row>
    <row r="232" spans="1:17" ht="17.25" customHeight="1" x14ac:dyDescent="0.25">
      <c r="A232" s="102"/>
      <c r="B232" s="105" t="str">
        <f>Data!B166</f>
        <v/>
      </c>
      <c r="C232" s="106"/>
      <c r="D232" s="106"/>
      <c r="E232" s="106"/>
      <c r="F232" s="106"/>
      <c r="G232" s="106"/>
      <c r="H232" s="106"/>
      <c r="I232" s="106"/>
      <c r="J232" s="106"/>
      <c r="K232" s="106"/>
      <c r="L232" s="106"/>
      <c r="M232" s="106"/>
      <c r="N232" s="106"/>
      <c r="O232" s="106"/>
      <c r="P232" s="106"/>
      <c r="Q232" s="102"/>
    </row>
    <row r="233" spans="1:17" ht="17.25" customHeight="1" x14ac:dyDescent="0.25">
      <c r="A233" s="102"/>
      <c r="B233" s="105" t="str">
        <f>Data!B167</f>
        <v/>
      </c>
      <c r="C233" s="106"/>
      <c r="D233" s="106"/>
      <c r="E233" s="106"/>
      <c r="F233" s="106"/>
      <c r="G233" s="106"/>
      <c r="H233" s="106"/>
      <c r="I233" s="106"/>
      <c r="J233" s="106"/>
      <c r="K233" s="106"/>
      <c r="L233" s="106"/>
      <c r="M233" s="106"/>
      <c r="N233" s="106"/>
      <c r="O233" s="106"/>
      <c r="P233" s="106"/>
      <c r="Q233" s="102"/>
    </row>
    <row r="234" spans="1:17" ht="17.25" customHeight="1" x14ac:dyDescent="0.25">
      <c r="A234" s="102"/>
      <c r="B234" s="105" t="str">
        <f>Data!B168</f>
        <v/>
      </c>
      <c r="C234" s="106"/>
      <c r="D234" s="106"/>
      <c r="E234" s="106"/>
      <c r="F234" s="106"/>
      <c r="G234" s="106"/>
      <c r="H234" s="106"/>
      <c r="I234" s="106"/>
      <c r="J234" s="106"/>
      <c r="K234" s="106"/>
      <c r="L234" s="106"/>
      <c r="M234" s="106"/>
      <c r="N234" s="106"/>
      <c r="O234" s="106"/>
      <c r="P234" s="106"/>
      <c r="Q234" s="102"/>
    </row>
    <row r="235" spans="1:17" ht="17.25" customHeight="1" x14ac:dyDescent="0.25">
      <c r="A235" s="102"/>
      <c r="B235" s="105" t="str">
        <f>Data!B169</f>
        <v/>
      </c>
      <c r="C235" s="106"/>
      <c r="D235" s="106"/>
      <c r="E235" s="106"/>
      <c r="F235" s="106"/>
      <c r="G235" s="106"/>
      <c r="H235" s="106"/>
      <c r="I235" s="106"/>
      <c r="J235" s="106"/>
      <c r="K235" s="106"/>
      <c r="L235" s="106"/>
      <c r="M235" s="106"/>
      <c r="N235" s="106"/>
      <c r="O235" s="106"/>
      <c r="P235" s="106"/>
      <c r="Q235" s="102"/>
    </row>
    <row r="236" spans="1:17" ht="17.25" customHeight="1" x14ac:dyDescent="0.25">
      <c r="A236" s="102"/>
      <c r="B236" s="105" t="str">
        <f>Data!B170</f>
        <v/>
      </c>
      <c r="C236" s="106"/>
      <c r="D236" s="106"/>
      <c r="E236" s="106"/>
      <c r="F236" s="106"/>
      <c r="G236" s="106"/>
      <c r="H236" s="106"/>
      <c r="I236" s="106"/>
      <c r="J236" s="106"/>
      <c r="K236" s="106"/>
      <c r="L236" s="106"/>
      <c r="M236" s="106"/>
      <c r="N236" s="106"/>
      <c r="O236" s="106"/>
      <c r="P236" s="106"/>
      <c r="Q236" s="102"/>
    </row>
    <row r="237" spans="1:17" ht="17.25" customHeight="1" x14ac:dyDescent="0.25">
      <c r="A237" s="102"/>
      <c r="B237" s="105" t="str">
        <f>Data!B171</f>
        <v/>
      </c>
      <c r="C237" s="106"/>
      <c r="D237" s="106"/>
      <c r="E237" s="106"/>
      <c r="F237" s="106"/>
      <c r="G237" s="106"/>
      <c r="H237" s="106"/>
      <c r="I237" s="106"/>
      <c r="J237" s="106"/>
      <c r="K237" s="106"/>
      <c r="L237" s="106"/>
      <c r="M237" s="106"/>
      <c r="N237" s="106"/>
      <c r="O237" s="106"/>
      <c r="P237" s="106"/>
      <c r="Q237" s="102"/>
    </row>
    <row r="238" spans="1:17" ht="17.25" customHeight="1" x14ac:dyDescent="0.25">
      <c r="A238" s="102"/>
      <c r="B238" s="105" t="str">
        <f>Data!B172</f>
        <v/>
      </c>
      <c r="C238" s="106"/>
      <c r="D238" s="106"/>
      <c r="E238" s="106"/>
      <c r="F238" s="106"/>
      <c r="G238" s="106"/>
      <c r="H238" s="106"/>
      <c r="I238" s="106"/>
      <c r="J238" s="106"/>
      <c r="K238" s="106"/>
      <c r="L238" s="106"/>
      <c r="M238" s="106"/>
      <c r="N238" s="106"/>
      <c r="O238" s="106"/>
      <c r="P238" s="106"/>
      <c r="Q238" s="102"/>
    </row>
    <row r="239" spans="1:17" ht="17.25" customHeight="1" x14ac:dyDescent="0.25">
      <c r="A239" s="102"/>
      <c r="B239" s="105" t="str">
        <f>Data!B173</f>
        <v/>
      </c>
      <c r="C239" s="106"/>
      <c r="D239" s="106"/>
      <c r="E239" s="106"/>
      <c r="F239" s="106"/>
      <c r="G239" s="106"/>
      <c r="H239" s="106"/>
      <c r="I239" s="106"/>
      <c r="J239" s="106"/>
      <c r="K239" s="106"/>
      <c r="L239" s="106"/>
      <c r="M239" s="106"/>
      <c r="N239" s="106"/>
      <c r="O239" s="106"/>
      <c r="P239" s="106"/>
      <c r="Q239" s="102"/>
    </row>
    <row r="240" spans="1:17" ht="17.25" customHeight="1" x14ac:dyDescent="0.25">
      <c r="A240" s="102"/>
      <c r="B240" s="105" t="str">
        <f>Data!B174</f>
        <v/>
      </c>
      <c r="C240" s="106"/>
      <c r="D240" s="106"/>
      <c r="E240" s="106"/>
      <c r="F240" s="106"/>
      <c r="G240" s="106"/>
      <c r="H240" s="106"/>
      <c r="I240" s="106"/>
      <c r="J240" s="106"/>
      <c r="K240" s="106"/>
      <c r="L240" s="106"/>
      <c r="M240" s="106"/>
      <c r="N240" s="106"/>
      <c r="O240" s="106"/>
      <c r="P240" s="106"/>
      <c r="Q240" s="102"/>
    </row>
    <row r="241" spans="1:17" ht="17.25" customHeight="1" x14ac:dyDescent="0.25">
      <c r="A241" s="102"/>
      <c r="B241" s="105" t="str">
        <f>Data!B175</f>
        <v/>
      </c>
      <c r="C241" s="106"/>
      <c r="D241" s="106"/>
      <c r="E241" s="106"/>
      <c r="F241" s="106"/>
      <c r="G241" s="106"/>
      <c r="H241" s="106"/>
      <c r="I241" s="106"/>
      <c r="J241" s="106"/>
      <c r="K241" s="106"/>
      <c r="L241" s="106"/>
      <c r="M241" s="106"/>
      <c r="N241" s="106"/>
      <c r="O241" s="106"/>
      <c r="P241" s="106"/>
      <c r="Q241" s="102"/>
    </row>
    <row r="242" spans="1:17" ht="17.25" customHeight="1" x14ac:dyDescent="0.25">
      <c r="A242" s="102"/>
      <c r="B242" s="105" t="str">
        <f>Data!B176</f>
        <v/>
      </c>
      <c r="C242" s="106"/>
      <c r="D242" s="106"/>
      <c r="E242" s="106"/>
      <c r="F242" s="106"/>
      <c r="G242" s="106"/>
      <c r="H242" s="106"/>
      <c r="I242" s="106"/>
      <c r="J242" s="106"/>
      <c r="K242" s="106"/>
      <c r="L242" s="106"/>
      <c r="M242" s="106"/>
      <c r="N242" s="106"/>
      <c r="O242" s="106"/>
      <c r="P242" s="106"/>
      <c r="Q242" s="102"/>
    </row>
    <row r="243" spans="1:17" ht="17.25" customHeight="1" x14ac:dyDescent="0.25">
      <c r="A243" s="102"/>
      <c r="B243" s="105" t="str">
        <f>Data!B177</f>
        <v/>
      </c>
      <c r="C243" s="106"/>
      <c r="D243" s="106"/>
      <c r="E243" s="106"/>
      <c r="F243" s="106"/>
      <c r="G243" s="106"/>
      <c r="H243" s="106"/>
      <c r="I243" s="106"/>
      <c r="J243" s="106"/>
      <c r="K243" s="106"/>
      <c r="L243" s="106"/>
      <c r="M243" s="106"/>
      <c r="N243" s="106"/>
      <c r="O243" s="106"/>
      <c r="P243" s="106"/>
      <c r="Q243" s="102"/>
    </row>
    <row r="244" spans="1:17" x14ac:dyDescent="0.25">
      <c r="A244" s="102"/>
      <c r="B244" s="102"/>
      <c r="C244" s="102"/>
      <c r="D244" s="102"/>
      <c r="E244" s="102"/>
      <c r="F244" s="102"/>
      <c r="G244" s="102"/>
      <c r="H244" s="102"/>
      <c r="I244" s="102"/>
      <c r="J244" s="102"/>
      <c r="K244" s="102"/>
      <c r="L244" s="102"/>
      <c r="M244" s="102"/>
      <c r="N244" s="102"/>
      <c r="O244" s="102"/>
      <c r="P244" s="102"/>
      <c r="Q244" s="102"/>
    </row>
    <row r="245" spans="1:17" x14ac:dyDescent="0.25">
      <c r="A245" s="102"/>
      <c r="B245" s="102"/>
      <c r="C245" s="102"/>
      <c r="D245" s="102"/>
      <c r="E245" s="102"/>
      <c r="F245" s="102"/>
      <c r="G245" s="102"/>
      <c r="H245" s="102"/>
      <c r="I245" s="102"/>
      <c r="J245" s="102"/>
      <c r="K245" s="102"/>
      <c r="L245" s="102"/>
      <c r="M245" s="102"/>
      <c r="N245" s="102"/>
      <c r="O245" s="102"/>
      <c r="P245" s="102"/>
      <c r="Q245" s="102"/>
    </row>
    <row r="246" spans="1:17" x14ac:dyDescent="0.25">
      <c r="A246" s="102"/>
      <c r="B246" s="102"/>
      <c r="C246" s="102"/>
      <c r="D246" s="102"/>
      <c r="E246" s="102"/>
      <c r="F246" s="102"/>
      <c r="G246" s="102"/>
      <c r="H246" s="102"/>
      <c r="I246" s="102"/>
      <c r="J246" s="102"/>
      <c r="K246" s="102"/>
      <c r="L246" s="102"/>
      <c r="M246" s="102"/>
      <c r="N246" s="102"/>
      <c r="O246" s="102"/>
      <c r="P246" s="102"/>
      <c r="Q246" s="102"/>
    </row>
    <row r="247" spans="1:17" ht="15" customHeight="1" x14ac:dyDescent="0.25">
      <c r="A247" s="102"/>
      <c r="B247" s="422" t="str">
        <f>'Birding Tally List'!$B$2</f>
        <v/>
      </c>
      <c r="C247" s="423"/>
      <c r="D247" s="423"/>
      <c r="E247" s="423"/>
      <c r="F247" s="423"/>
      <c r="G247" s="423"/>
      <c r="H247" s="423"/>
      <c r="I247" s="423"/>
      <c r="J247" s="423"/>
      <c r="K247" s="423"/>
      <c r="L247" s="423"/>
      <c r="M247" s="423"/>
      <c r="N247" s="423"/>
      <c r="O247" s="423"/>
      <c r="P247" s="424"/>
      <c r="Q247" s="102"/>
    </row>
    <row r="248" spans="1:17" ht="15" customHeight="1" x14ac:dyDescent="0.25">
      <c r="A248" s="102"/>
      <c r="B248" s="425"/>
      <c r="C248" s="426"/>
      <c r="D248" s="426"/>
      <c r="E248" s="426"/>
      <c r="F248" s="426"/>
      <c r="G248" s="426"/>
      <c r="H248" s="426"/>
      <c r="I248" s="426"/>
      <c r="J248" s="426"/>
      <c r="K248" s="426"/>
      <c r="L248" s="426"/>
      <c r="M248" s="426"/>
      <c r="N248" s="426"/>
      <c r="O248" s="426"/>
      <c r="P248" s="427"/>
      <c r="Q248" s="102"/>
    </row>
    <row r="249" spans="1:17" ht="15" customHeight="1" x14ac:dyDescent="0.35">
      <c r="A249" s="102"/>
      <c r="B249" s="101"/>
      <c r="C249" s="101"/>
      <c r="D249" s="101"/>
      <c r="E249" s="101"/>
      <c r="F249" s="101"/>
      <c r="G249" s="101"/>
      <c r="H249" s="101"/>
      <c r="I249" s="101"/>
      <c r="J249" s="101"/>
      <c r="K249" s="101"/>
      <c r="L249" s="101"/>
      <c r="M249" s="101"/>
      <c r="N249" s="101"/>
      <c r="O249" s="101"/>
      <c r="P249" s="101"/>
      <c r="Q249" s="102"/>
    </row>
    <row r="250" spans="1:17" x14ac:dyDescent="0.25">
      <c r="A250" s="102"/>
      <c r="B250" s="428" t="str">
        <f>"* You have selected '"&amp;'Intro &amp; Setup'!$BA$21&amp;"', so please ensure that your totals show "&amp;'Intro &amp; Setup'!$BA$26&amp;"."</f>
        <v>* You have selected 'Sightings', so please ensure that your totals show each flock of bird as one sighting.</v>
      </c>
      <c r="C250" s="428"/>
      <c r="D250" s="428"/>
      <c r="E250" s="428"/>
      <c r="F250" s="428"/>
      <c r="G250" s="428"/>
      <c r="H250" s="428"/>
      <c r="I250" s="428"/>
      <c r="J250" s="428"/>
      <c r="K250" s="428"/>
      <c r="L250" s="428"/>
      <c r="M250" s="428"/>
      <c r="N250" s="428"/>
      <c r="O250" s="429" t="s">
        <v>66</v>
      </c>
      <c r="P250" s="430"/>
      <c r="Q250" s="102"/>
    </row>
    <row r="251" spans="1:17" x14ac:dyDescent="0.25">
      <c r="A251" s="102"/>
      <c r="B251" s="102"/>
      <c r="C251" s="102"/>
      <c r="D251" s="102"/>
      <c r="E251" s="102"/>
      <c r="F251" s="102"/>
      <c r="G251" s="102"/>
      <c r="H251" s="102"/>
      <c r="I251" s="102"/>
      <c r="J251" s="102"/>
      <c r="K251" s="102"/>
      <c r="L251" s="102"/>
      <c r="M251" s="102"/>
      <c r="N251" s="102"/>
      <c r="O251" s="102"/>
      <c r="P251" s="102"/>
      <c r="Q251" s="102"/>
    </row>
    <row r="252" spans="1:17" x14ac:dyDescent="0.25">
      <c r="A252" s="102"/>
      <c r="B252" s="103" t="s">
        <v>5</v>
      </c>
      <c r="C252" s="420" t="str">
        <f>IF('Intro &amp; Setup'!$G$22="", "", 'Intro &amp; Setup'!$G$22)</f>
        <v/>
      </c>
      <c r="D252" s="421"/>
      <c r="E252" s="420" t="str">
        <f>IF('Intro &amp; Setup'!$G$23="", "", 'Intro &amp; Setup'!$G$23)</f>
        <v/>
      </c>
      <c r="F252" s="421"/>
      <c r="G252" s="420" t="str">
        <f>IF('Intro &amp; Setup'!$G$24="", "", 'Intro &amp; Setup'!$G$24)</f>
        <v/>
      </c>
      <c r="H252" s="421"/>
      <c r="I252" s="420" t="str">
        <f>IF('Intro &amp; Setup'!$G$25="", "", 'Intro &amp; Setup'!$G$25)</f>
        <v/>
      </c>
      <c r="J252" s="421"/>
      <c r="K252" s="420" t="str">
        <f>IF('Intro &amp; Setup'!$G$26="", "", 'Intro &amp; Setup'!$G$26)</f>
        <v/>
      </c>
      <c r="L252" s="421"/>
      <c r="M252" s="420" t="str">
        <f>IF('Intro &amp; Setup'!$G$27="", "", 'Intro &amp; Setup'!$G$27)</f>
        <v/>
      </c>
      <c r="N252" s="421"/>
      <c r="O252" s="420" t="str">
        <f>IF('Intro &amp; Setup'!$G$28="", "", 'Intro &amp; Setup'!$G$28)</f>
        <v/>
      </c>
      <c r="P252" s="421"/>
      <c r="Q252" s="102"/>
    </row>
    <row r="253" spans="1:17" x14ac:dyDescent="0.25">
      <c r="A253" s="102"/>
      <c r="B253" s="104" t="s">
        <v>4</v>
      </c>
      <c r="C253" s="99" t="s">
        <v>58</v>
      </c>
      <c r="D253" s="100" t="s">
        <v>8</v>
      </c>
      <c r="E253" s="99" t="s">
        <v>58</v>
      </c>
      <c r="F253" s="100" t="s">
        <v>8</v>
      </c>
      <c r="G253" s="99" t="s">
        <v>58</v>
      </c>
      <c r="H253" s="100" t="s">
        <v>8</v>
      </c>
      <c r="I253" s="99" t="s">
        <v>58</v>
      </c>
      <c r="J253" s="100" t="s">
        <v>8</v>
      </c>
      <c r="K253" s="99" t="s">
        <v>58</v>
      </c>
      <c r="L253" s="100" t="s">
        <v>8</v>
      </c>
      <c r="M253" s="99" t="s">
        <v>58</v>
      </c>
      <c r="N253" s="100" t="s">
        <v>8</v>
      </c>
      <c r="O253" s="99" t="s">
        <v>58</v>
      </c>
      <c r="P253" s="100" t="s">
        <v>8</v>
      </c>
      <c r="Q253" s="102"/>
    </row>
    <row r="254" spans="1:17" ht="17.25" customHeight="1" x14ac:dyDescent="0.25">
      <c r="A254" s="102"/>
      <c r="B254" s="105" t="str">
        <f>Data!B178</f>
        <v/>
      </c>
      <c r="C254" s="106"/>
      <c r="D254" s="106"/>
      <c r="E254" s="106"/>
      <c r="F254" s="106"/>
      <c r="G254" s="106"/>
      <c r="H254" s="106"/>
      <c r="I254" s="106"/>
      <c r="J254" s="106"/>
      <c r="K254" s="106"/>
      <c r="L254" s="106"/>
      <c r="M254" s="106"/>
      <c r="N254" s="106"/>
      <c r="O254" s="106"/>
      <c r="P254" s="106"/>
      <c r="Q254" s="102"/>
    </row>
    <row r="255" spans="1:17" ht="17.25" customHeight="1" x14ac:dyDescent="0.25">
      <c r="A255" s="102"/>
      <c r="B255" s="105" t="str">
        <f>Data!B179</f>
        <v/>
      </c>
      <c r="C255" s="106"/>
      <c r="D255" s="106"/>
      <c r="E255" s="106"/>
      <c r="F255" s="106"/>
      <c r="G255" s="106"/>
      <c r="H255" s="106"/>
      <c r="I255" s="106"/>
      <c r="J255" s="106"/>
      <c r="K255" s="106"/>
      <c r="L255" s="106"/>
      <c r="M255" s="106"/>
      <c r="N255" s="106"/>
      <c r="O255" s="106"/>
      <c r="P255" s="106"/>
      <c r="Q255" s="102"/>
    </row>
    <row r="256" spans="1:17" ht="17.25" customHeight="1" x14ac:dyDescent="0.25">
      <c r="A256" s="102"/>
      <c r="B256" s="105" t="str">
        <f>Data!B180</f>
        <v/>
      </c>
      <c r="C256" s="106"/>
      <c r="D256" s="106"/>
      <c r="E256" s="106"/>
      <c r="F256" s="106"/>
      <c r="G256" s="106"/>
      <c r="H256" s="106"/>
      <c r="I256" s="106"/>
      <c r="J256" s="106"/>
      <c r="K256" s="106"/>
      <c r="L256" s="106"/>
      <c r="M256" s="106"/>
      <c r="N256" s="106"/>
      <c r="O256" s="106"/>
      <c r="P256" s="106"/>
      <c r="Q256" s="102"/>
    </row>
    <row r="257" spans="1:17" ht="17.25" customHeight="1" x14ac:dyDescent="0.25">
      <c r="A257" s="102"/>
      <c r="B257" s="105" t="str">
        <f>Data!B181</f>
        <v/>
      </c>
      <c r="C257" s="106"/>
      <c r="D257" s="106"/>
      <c r="E257" s="106"/>
      <c r="F257" s="106"/>
      <c r="G257" s="106"/>
      <c r="H257" s="106"/>
      <c r="I257" s="106"/>
      <c r="J257" s="106"/>
      <c r="K257" s="106"/>
      <c r="L257" s="106"/>
      <c r="M257" s="106"/>
      <c r="N257" s="106"/>
      <c r="O257" s="106"/>
      <c r="P257" s="106"/>
      <c r="Q257" s="102"/>
    </row>
    <row r="258" spans="1:17" ht="17.25" customHeight="1" x14ac:dyDescent="0.25">
      <c r="A258" s="102"/>
      <c r="B258" s="105" t="str">
        <f>Data!B182</f>
        <v/>
      </c>
      <c r="C258" s="106"/>
      <c r="D258" s="106"/>
      <c r="E258" s="106"/>
      <c r="F258" s="106"/>
      <c r="G258" s="106"/>
      <c r="H258" s="106"/>
      <c r="I258" s="106"/>
      <c r="J258" s="106"/>
      <c r="K258" s="106"/>
      <c r="L258" s="106"/>
      <c r="M258" s="106"/>
      <c r="N258" s="106"/>
      <c r="O258" s="106"/>
      <c r="P258" s="106"/>
      <c r="Q258" s="102"/>
    </row>
    <row r="259" spans="1:17" ht="17.25" customHeight="1" x14ac:dyDescent="0.25">
      <c r="A259" s="102"/>
      <c r="B259" s="105" t="str">
        <f>Data!B183</f>
        <v/>
      </c>
      <c r="C259" s="106"/>
      <c r="D259" s="106"/>
      <c r="E259" s="106"/>
      <c r="F259" s="106"/>
      <c r="G259" s="106"/>
      <c r="H259" s="106"/>
      <c r="I259" s="106"/>
      <c r="J259" s="106"/>
      <c r="K259" s="106"/>
      <c r="L259" s="106"/>
      <c r="M259" s="106"/>
      <c r="N259" s="106"/>
      <c r="O259" s="106"/>
      <c r="P259" s="106"/>
      <c r="Q259" s="102"/>
    </row>
    <row r="260" spans="1:17" ht="17.25" customHeight="1" x14ac:dyDescent="0.25">
      <c r="A260" s="102"/>
      <c r="B260" s="105" t="str">
        <f>Data!B184</f>
        <v/>
      </c>
      <c r="C260" s="106"/>
      <c r="D260" s="106"/>
      <c r="E260" s="106"/>
      <c r="F260" s="106"/>
      <c r="G260" s="106"/>
      <c r="H260" s="106"/>
      <c r="I260" s="106"/>
      <c r="J260" s="106"/>
      <c r="K260" s="106"/>
      <c r="L260" s="106"/>
      <c r="M260" s="106"/>
      <c r="N260" s="106"/>
      <c r="O260" s="106"/>
      <c r="P260" s="106"/>
      <c r="Q260" s="102"/>
    </row>
    <row r="261" spans="1:17" ht="17.25" customHeight="1" x14ac:dyDescent="0.25">
      <c r="A261" s="102"/>
      <c r="B261" s="105" t="str">
        <f>Data!B185</f>
        <v/>
      </c>
      <c r="C261" s="106"/>
      <c r="D261" s="106"/>
      <c r="E261" s="106"/>
      <c r="F261" s="106"/>
      <c r="G261" s="106"/>
      <c r="H261" s="106"/>
      <c r="I261" s="106"/>
      <c r="J261" s="106"/>
      <c r="K261" s="106"/>
      <c r="L261" s="106"/>
      <c r="M261" s="106"/>
      <c r="N261" s="106"/>
      <c r="O261" s="106"/>
      <c r="P261" s="106"/>
      <c r="Q261" s="102"/>
    </row>
    <row r="262" spans="1:17" ht="17.25" customHeight="1" x14ac:dyDescent="0.25">
      <c r="A262" s="102"/>
      <c r="B262" s="105" t="str">
        <f>Data!B186</f>
        <v/>
      </c>
      <c r="C262" s="106"/>
      <c r="D262" s="106"/>
      <c r="E262" s="106"/>
      <c r="F262" s="106"/>
      <c r="G262" s="106"/>
      <c r="H262" s="106"/>
      <c r="I262" s="106"/>
      <c r="J262" s="106"/>
      <c r="K262" s="106"/>
      <c r="L262" s="106"/>
      <c r="M262" s="106"/>
      <c r="N262" s="106"/>
      <c r="O262" s="106"/>
      <c r="P262" s="106"/>
      <c r="Q262" s="102"/>
    </row>
    <row r="263" spans="1:17" ht="17.25" customHeight="1" x14ac:dyDescent="0.25">
      <c r="A263" s="102"/>
      <c r="B263" s="105" t="str">
        <f>Data!B187</f>
        <v/>
      </c>
      <c r="C263" s="106"/>
      <c r="D263" s="106"/>
      <c r="E263" s="106"/>
      <c r="F263" s="106"/>
      <c r="G263" s="106"/>
      <c r="H263" s="106"/>
      <c r="I263" s="106"/>
      <c r="J263" s="106"/>
      <c r="K263" s="106"/>
      <c r="L263" s="106"/>
      <c r="M263" s="106"/>
      <c r="N263" s="106"/>
      <c r="O263" s="106"/>
      <c r="P263" s="106"/>
      <c r="Q263" s="102"/>
    </row>
    <row r="264" spans="1:17" ht="17.25" customHeight="1" x14ac:dyDescent="0.25">
      <c r="A264" s="102"/>
      <c r="B264" s="105" t="str">
        <f>Data!B188</f>
        <v/>
      </c>
      <c r="C264" s="106"/>
      <c r="D264" s="106"/>
      <c r="E264" s="106"/>
      <c r="F264" s="106"/>
      <c r="G264" s="106"/>
      <c r="H264" s="106"/>
      <c r="I264" s="106"/>
      <c r="J264" s="106"/>
      <c r="K264" s="106"/>
      <c r="L264" s="106"/>
      <c r="M264" s="106"/>
      <c r="N264" s="106"/>
      <c r="O264" s="106"/>
      <c r="P264" s="106"/>
      <c r="Q264" s="102"/>
    </row>
    <row r="265" spans="1:17" ht="17.25" customHeight="1" x14ac:dyDescent="0.25">
      <c r="A265" s="102"/>
      <c r="B265" s="105" t="str">
        <f>Data!B189</f>
        <v/>
      </c>
      <c r="C265" s="106"/>
      <c r="D265" s="106"/>
      <c r="E265" s="106"/>
      <c r="F265" s="106"/>
      <c r="G265" s="106"/>
      <c r="H265" s="106"/>
      <c r="I265" s="106"/>
      <c r="J265" s="106"/>
      <c r="K265" s="106"/>
      <c r="L265" s="106"/>
      <c r="M265" s="106"/>
      <c r="N265" s="106"/>
      <c r="O265" s="106"/>
      <c r="P265" s="106"/>
      <c r="Q265" s="102"/>
    </row>
    <row r="266" spans="1:17" ht="17.25" customHeight="1" x14ac:dyDescent="0.25">
      <c r="A266" s="102"/>
      <c r="B266" s="105" t="str">
        <f>Data!B190</f>
        <v/>
      </c>
      <c r="C266" s="106"/>
      <c r="D266" s="106"/>
      <c r="E266" s="106"/>
      <c r="F266" s="106"/>
      <c r="G266" s="106"/>
      <c r="H266" s="106"/>
      <c r="I266" s="106"/>
      <c r="J266" s="106"/>
      <c r="K266" s="106"/>
      <c r="L266" s="106"/>
      <c r="M266" s="106"/>
      <c r="N266" s="106"/>
      <c r="O266" s="106"/>
      <c r="P266" s="106"/>
      <c r="Q266" s="102"/>
    </row>
    <row r="267" spans="1:17" ht="17.25" customHeight="1" x14ac:dyDescent="0.25">
      <c r="A267" s="102"/>
      <c r="B267" s="105" t="str">
        <f>Data!B191</f>
        <v/>
      </c>
      <c r="C267" s="106"/>
      <c r="D267" s="106"/>
      <c r="E267" s="106"/>
      <c r="F267" s="106"/>
      <c r="G267" s="106"/>
      <c r="H267" s="106"/>
      <c r="I267" s="106"/>
      <c r="J267" s="106"/>
      <c r="K267" s="106"/>
      <c r="L267" s="106"/>
      <c r="M267" s="106"/>
      <c r="N267" s="106"/>
      <c r="O267" s="106"/>
      <c r="P267" s="106"/>
      <c r="Q267" s="102"/>
    </row>
    <row r="268" spans="1:17" ht="17.25" customHeight="1" x14ac:dyDescent="0.25">
      <c r="A268" s="102"/>
      <c r="B268" s="105" t="str">
        <f>Data!B192</f>
        <v/>
      </c>
      <c r="C268" s="106"/>
      <c r="D268" s="106"/>
      <c r="E268" s="106"/>
      <c r="F268" s="106"/>
      <c r="G268" s="106"/>
      <c r="H268" s="106"/>
      <c r="I268" s="106"/>
      <c r="J268" s="106"/>
      <c r="K268" s="106"/>
      <c r="L268" s="106"/>
      <c r="M268" s="106"/>
      <c r="N268" s="106"/>
      <c r="O268" s="106"/>
      <c r="P268" s="106"/>
      <c r="Q268" s="102"/>
    </row>
    <row r="269" spans="1:17" ht="17.25" customHeight="1" x14ac:dyDescent="0.25">
      <c r="A269" s="102"/>
      <c r="B269" s="105" t="str">
        <f>Data!B193</f>
        <v/>
      </c>
      <c r="C269" s="106"/>
      <c r="D269" s="106"/>
      <c r="E269" s="106"/>
      <c r="F269" s="106"/>
      <c r="G269" s="106"/>
      <c r="H269" s="106"/>
      <c r="I269" s="106"/>
      <c r="J269" s="106"/>
      <c r="K269" s="106"/>
      <c r="L269" s="106"/>
      <c r="M269" s="106"/>
      <c r="N269" s="106"/>
      <c r="O269" s="106"/>
      <c r="P269" s="106"/>
      <c r="Q269" s="102"/>
    </row>
    <row r="270" spans="1:17" ht="17.25" customHeight="1" x14ac:dyDescent="0.25">
      <c r="A270" s="102"/>
      <c r="B270" s="105" t="str">
        <f>Data!B194</f>
        <v/>
      </c>
      <c r="C270" s="106"/>
      <c r="D270" s="106"/>
      <c r="E270" s="106"/>
      <c r="F270" s="106"/>
      <c r="G270" s="106"/>
      <c r="H270" s="106"/>
      <c r="I270" s="106"/>
      <c r="J270" s="106"/>
      <c r="K270" s="106"/>
      <c r="L270" s="106"/>
      <c r="M270" s="106"/>
      <c r="N270" s="106"/>
      <c r="O270" s="106"/>
      <c r="P270" s="106"/>
      <c r="Q270" s="102"/>
    </row>
    <row r="271" spans="1:17" ht="17.25" customHeight="1" x14ac:dyDescent="0.25">
      <c r="A271" s="102"/>
      <c r="B271" s="105" t="str">
        <f>Data!B195</f>
        <v/>
      </c>
      <c r="C271" s="106"/>
      <c r="D271" s="106"/>
      <c r="E271" s="106"/>
      <c r="F271" s="106"/>
      <c r="G271" s="106"/>
      <c r="H271" s="106"/>
      <c r="I271" s="106"/>
      <c r="J271" s="106"/>
      <c r="K271" s="106"/>
      <c r="L271" s="106"/>
      <c r="M271" s="106"/>
      <c r="N271" s="106"/>
      <c r="O271" s="106"/>
      <c r="P271" s="106"/>
      <c r="Q271" s="102"/>
    </row>
    <row r="272" spans="1:17" ht="17.25" customHeight="1" x14ac:dyDescent="0.25">
      <c r="A272" s="102"/>
      <c r="B272" s="105" t="str">
        <f>Data!B196</f>
        <v/>
      </c>
      <c r="C272" s="106"/>
      <c r="D272" s="106"/>
      <c r="E272" s="106"/>
      <c r="F272" s="106"/>
      <c r="G272" s="106"/>
      <c r="H272" s="106"/>
      <c r="I272" s="106"/>
      <c r="J272" s="106"/>
      <c r="K272" s="106"/>
      <c r="L272" s="106"/>
      <c r="M272" s="106"/>
      <c r="N272" s="106"/>
      <c r="O272" s="106"/>
      <c r="P272" s="106"/>
      <c r="Q272" s="102"/>
    </row>
    <row r="273" spans="1:17" ht="17.25" customHeight="1" x14ac:dyDescent="0.25">
      <c r="A273" s="102"/>
      <c r="B273" s="105" t="str">
        <f>Data!B197</f>
        <v/>
      </c>
      <c r="C273" s="106"/>
      <c r="D273" s="106"/>
      <c r="E273" s="106"/>
      <c r="F273" s="106"/>
      <c r="G273" s="106"/>
      <c r="H273" s="106"/>
      <c r="I273" s="106"/>
      <c r="J273" s="106"/>
      <c r="K273" s="106"/>
      <c r="L273" s="106"/>
      <c r="M273" s="106"/>
      <c r="N273" s="106"/>
      <c r="O273" s="106"/>
      <c r="P273" s="106"/>
      <c r="Q273" s="102"/>
    </row>
    <row r="274" spans="1:17" ht="17.25" customHeight="1" x14ac:dyDescent="0.25">
      <c r="A274" s="102"/>
      <c r="B274" s="105" t="str">
        <f>Data!B198</f>
        <v/>
      </c>
      <c r="C274" s="106"/>
      <c r="D274" s="106"/>
      <c r="E274" s="106"/>
      <c r="F274" s="106"/>
      <c r="G274" s="106"/>
      <c r="H274" s="106"/>
      <c r="I274" s="106"/>
      <c r="J274" s="106"/>
      <c r="K274" s="106"/>
      <c r="L274" s="106"/>
      <c r="M274" s="106"/>
      <c r="N274" s="106"/>
      <c r="O274" s="106"/>
      <c r="P274" s="106"/>
      <c r="Q274" s="102"/>
    </row>
    <row r="275" spans="1:17" ht="17.25" customHeight="1" x14ac:dyDescent="0.25">
      <c r="A275" s="102"/>
      <c r="B275" s="105" t="str">
        <f>Data!B199</f>
        <v/>
      </c>
      <c r="C275" s="106"/>
      <c r="D275" s="106"/>
      <c r="E275" s="106"/>
      <c r="F275" s="106"/>
      <c r="G275" s="106"/>
      <c r="H275" s="106"/>
      <c r="I275" s="106"/>
      <c r="J275" s="106"/>
      <c r="K275" s="106"/>
      <c r="L275" s="106"/>
      <c r="M275" s="106"/>
      <c r="N275" s="106"/>
      <c r="O275" s="106"/>
      <c r="P275" s="106"/>
      <c r="Q275" s="102"/>
    </row>
    <row r="276" spans="1:17" ht="17.25" customHeight="1" x14ac:dyDescent="0.25">
      <c r="A276" s="102"/>
      <c r="B276" s="105" t="str">
        <f>Data!B200</f>
        <v/>
      </c>
      <c r="C276" s="106"/>
      <c r="D276" s="106"/>
      <c r="E276" s="106"/>
      <c r="F276" s="106"/>
      <c r="G276" s="106"/>
      <c r="H276" s="106"/>
      <c r="I276" s="106"/>
      <c r="J276" s="106"/>
      <c r="K276" s="106"/>
      <c r="L276" s="106"/>
      <c r="M276" s="106"/>
      <c r="N276" s="106"/>
      <c r="O276" s="106"/>
      <c r="P276" s="106"/>
      <c r="Q276" s="102"/>
    </row>
    <row r="277" spans="1:17" ht="17.25" customHeight="1" x14ac:dyDescent="0.25">
      <c r="A277" s="102"/>
      <c r="B277" s="105" t="str">
        <f>Data!B201</f>
        <v/>
      </c>
      <c r="C277" s="106"/>
      <c r="D277" s="106"/>
      <c r="E277" s="106"/>
      <c r="F277" s="106"/>
      <c r="G277" s="106"/>
      <c r="H277" s="106"/>
      <c r="I277" s="106"/>
      <c r="J277" s="106"/>
      <c r="K277" s="106"/>
      <c r="L277" s="106"/>
      <c r="M277" s="106"/>
      <c r="N277" s="106"/>
      <c r="O277" s="106"/>
      <c r="P277" s="106"/>
      <c r="Q277" s="102"/>
    </row>
    <row r="278" spans="1:17" ht="17.25" customHeight="1" x14ac:dyDescent="0.25">
      <c r="A278" s="102"/>
      <c r="B278" s="105" t="str">
        <f>Data!B202</f>
        <v/>
      </c>
      <c r="C278" s="106"/>
      <c r="D278" s="106"/>
      <c r="E278" s="106"/>
      <c r="F278" s="106"/>
      <c r="G278" s="106"/>
      <c r="H278" s="106"/>
      <c r="I278" s="106"/>
      <c r="J278" s="106"/>
      <c r="K278" s="106"/>
      <c r="L278" s="106"/>
      <c r="M278" s="106"/>
      <c r="N278" s="106"/>
      <c r="O278" s="106"/>
      <c r="P278" s="106"/>
      <c r="Q278" s="102"/>
    </row>
    <row r="279" spans="1:17" x14ac:dyDescent="0.25">
      <c r="A279" s="102"/>
      <c r="B279" s="102"/>
      <c r="C279" s="102"/>
      <c r="D279" s="102"/>
      <c r="E279" s="102"/>
      <c r="F279" s="102"/>
      <c r="G279" s="102"/>
      <c r="H279" s="102"/>
      <c r="I279" s="102"/>
      <c r="J279" s="102"/>
      <c r="K279" s="102"/>
      <c r="L279" s="102"/>
      <c r="M279" s="102"/>
      <c r="N279" s="102"/>
      <c r="O279" s="102"/>
      <c r="P279" s="102"/>
      <c r="Q279" s="102"/>
    </row>
    <row r="280" spans="1:17" x14ac:dyDescent="0.25">
      <c r="A280" s="102"/>
      <c r="B280" s="102"/>
      <c r="C280" s="102"/>
      <c r="D280" s="102"/>
      <c r="E280" s="102"/>
      <c r="F280" s="102"/>
      <c r="G280" s="102"/>
      <c r="H280" s="102"/>
      <c r="I280" s="102"/>
      <c r="J280" s="102"/>
      <c r="K280" s="102"/>
      <c r="L280" s="102"/>
      <c r="M280" s="102"/>
      <c r="N280" s="102"/>
      <c r="O280" s="102"/>
      <c r="P280" s="102"/>
      <c r="Q280" s="102"/>
    </row>
    <row r="281" spans="1:17" x14ac:dyDescent="0.25">
      <c r="A281" s="102"/>
      <c r="B281" s="102"/>
      <c r="C281" s="102"/>
      <c r="D281" s="102"/>
      <c r="E281" s="102"/>
      <c r="F281" s="102"/>
      <c r="G281" s="102"/>
      <c r="H281" s="102"/>
      <c r="I281" s="102"/>
      <c r="J281" s="102"/>
      <c r="K281" s="102"/>
      <c r="L281" s="102"/>
      <c r="M281" s="102"/>
      <c r="N281" s="102"/>
      <c r="O281" s="102"/>
      <c r="P281" s="102"/>
      <c r="Q281" s="102"/>
    </row>
    <row r="282" spans="1:17" ht="15" customHeight="1" x14ac:dyDescent="0.25">
      <c r="A282" s="102"/>
      <c r="B282" s="422" t="str">
        <f>'Birding Tally List'!$B$2</f>
        <v/>
      </c>
      <c r="C282" s="423"/>
      <c r="D282" s="423"/>
      <c r="E282" s="423"/>
      <c r="F282" s="423"/>
      <c r="G282" s="423"/>
      <c r="H282" s="423"/>
      <c r="I282" s="423"/>
      <c r="J282" s="423"/>
      <c r="K282" s="423"/>
      <c r="L282" s="423"/>
      <c r="M282" s="423"/>
      <c r="N282" s="423"/>
      <c r="O282" s="423"/>
      <c r="P282" s="424"/>
      <c r="Q282" s="102"/>
    </row>
    <row r="283" spans="1:17" ht="15" customHeight="1" x14ac:dyDescent="0.25">
      <c r="A283" s="102"/>
      <c r="B283" s="425"/>
      <c r="C283" s="426"/>
      <c r="D283" s="426"/>
      <c r="E283" s="426"/>
      <c r="F283" s="426"/>
      <c r="G283" s="426"/>
      <c r="H283" s="426"/>
      <c r="I283" s="426"/>
      <c r="J283" s="426"/>
      <c r="K283" s="426"/>
      <c r="L283" s="426"/>
      <c r="M283" s="426"/>
      <c r="N283" s="426"/>
      <c r="O283" s="426"/>
      <c r="P283" s="427"/>
      <c r="Q283" s="102"/>
    </row>
    <row r="284" spans="1:17" ht="15" customHeight="1" x14ac:dyDescent="0.35">
      <c r="A284" s="102"/>
      <c r="B284" s="101"/>
      <c r="C284" s="101"/>
      <c r="D284" s="101"/>
      <c r="E284" s="101"/>
      <c r="F284" s="101"/>
      <c r="G284" s="101"/>
      <c r="H284" s="101"/>
      <c r="I284" s="101"/>
      <c r="J284" s="101"/>
      <c r="K284" s="101"/>
      <c r="L284" s="101"/>
      <c r="M284" s="101"/>
      <c r="N284" s="101"/>
      <c r="O284" s="101"/>
      <c r="P284" s="101"/>
      <c r="Q284" s="102"/>
    </row>
    <row r="285" spans="1:17" x14ac:dyDescent="0.25">
      <c r="A285" s="102"/>
      <c r="B285" s="428" t="str">
        <f>"* You have selected '"&amp;'Intro &amp; Setup'!$BA$21&amp;"', so please ensure that your totals show "&amp;'Intro &amp; Setup'!$BA$26&amp;"."</f>
        <v>* You have selected 'Sightings', so please ensure that your totals show each flock of bird as one sighting.</v>
      </c>
      <c r="C285" s="428"/>
      <c r="D285" s="428"/>
      <c r="E285" s="428"/>
      <c r="F285" s="428"/>
      <c r="G285" s="428"/>
      <c r="H285" s="428"/>
      <c r="I285" s="428"/>
      <c r="J285" s="428"/>
      <c r="K285" s="428"/>
      <c r="L285" s="428"/>
      <c r="M285" s="428"/>
      <c r="N285" s="428"/>
      <c r="O285" s="429" t="s">
        <v>67</v>
      </c>
      <c r="P285" s="430"/>
      <c r="Q285" s="102"/>
    </row>
    <row r="286" spans="1:17" x14ac:dyDescent="0.25">
      <c r="A286" s="102"/>
      <c r="B286" s="102"/>
      <c r="C286" s="102"/>
      <c r="D286" s="102"/>
      <c r="E286" s="102"/>
      <c r="F286" s="102"/>
      <c r="G286" s="102"/>
      <c r="H286" s="102"/>
      <c r="I286" s="102"/>
      <c r="J286" s="102"/>
      <c r="K286" s="102"/>
      <c r="L286" s="102"/>
      <c r="M286" s="102"/>
      <c r="N286" s="102"/>
      <c r="O286" s="102"/>
      <c r="P286" s="102"/>
      <c r="Q286" s="102"/>
    </row>
    <row r="287" spans="1:17" x14ac:dyDescent="0.25">
      <c r="A287" s="102"/>
      <c r="B287" s="103" t="s">
        <v>5</v>
      </c>
      <c r="C287" s="420" t="str">
        <f>IF('Intro &amp; Setup'!$G$22="", "", 'Intro &amp; Setup'!$G$22)</f>
        <v/>
      </c>
      <c r="D287" s="421"/>
      <c r="E287" s="420" t="str">
        <f>IF('Intro &amp; Setup'!$G$23="", "", 'Intro &amp; Setup'!$G$23)</f>
        <v/>
      </c>
      <c r="F287" s="421"/>
      <c r="G287" s="420" t="str">
        <f>IF('Intro &amp; Setup'!$G$24="", "", 'Intro &amp; Setup'!$G$24)</f>
        <v/>
      </c>
      <c r="H287" s="421"/>
      <c r="I287" s="420" t="str">
        <f>IF('Intro &amp; Setup'!$G$25="", "", 'Intro &amp; Setup'!$G$25)</f>
        <v/>
      </c>
      <c r="J287" s="421"/>
      <c r="K287" s="420" t="str">
        <f>IF('Intro &amp; Setup'!$G$26="", "", 'Intro &amp; Setup'!$G$26)</f>
        <v/>
      </c>
      <c r="L287" s="421"/>
      <c r="M287" s="420" t="str">
        <f>IF('Intro &amp; Setup'!$G$27="", "", 'Intro &amp; Setup'!$G$27)</f>
        <v/>
      </c>
      <c r="N287" s="421"/>
      <c r="O287" s="420" t="str">
        <f>IF('Intro &amp; Setup'!$G$28="", "", 'Intro &amp; Setup'!$G$28)</f>
        <v/>
      </c>
      <c r="P287" s="421"/>
      <c r="Q287" s="102"/>
    </row>
    <row r="288" spans="1:17" x14ac:dyDescent="0.25">
      <c r="A288" s="102"/>
      <c r="B288" s="104" t="s">
        <v>4</v>
      </c>
      <c r="C288" s="99" t="s">
        <v>58</v>
      </c>
      <c r="D288" s="100" t="s">
        <v>8</v>
      </c>
      <c r="E288" s="99" t="s">
        <v>58</v>
      </c>
      <c r="F288" s="100" t="s">
        <v>8</v>
      </c>
      <c r="G288" s="99" t="s">
        <v>58</v>
      </c>
      <c r="H288" s="100" t="s">
        <v>8</v>
      </c>
      <c r="I288" s="99" t="s">
        <v>58</v>
      </c>
      <c r="J288" s="100" t="s">
        <v>8</v>
      </c>
      <c r="K288" s="99" t="s">
        <v>58</v>
      </c>
      <c r="L288" s="100" t="s">
        <v>8</v>
      </c>
      <c r="M288" s="99" t="s">
        <v>58</v>
      </c>
      <c r="N288" s="100" t="s">
        <v>8</v>
      </c>
      <c r="O288" s="99" t="s">
        <v>58</v>
      </c>
      <c r="P288" s="100" t="s">
        <v>8</v>
      </c>
      <c r="Q288" s="102"/>
    </row>
    <row r="289" spans="1:17" ht="17.25" customHeight="1" x14ac:dyDescent="0.25">
      <c r="A289" s="102"/>
      <c r="B289" s="105" t="str">
        <f>Data!B203</f>
        <v/>
      </c>
      <c r="C289" s="106"/>
      <c r="D289" s="106"/>
      <c r="E289" s="106"/>
      <c r="F289" s="106"/>
      <c r="G289" s="106"/>
      <c r="H289" s="106"/>
      <c r="I289" s="106"/>
      <c r="J289" s="106"/>
      <c r="K289" s="106"/>
      <c r="L289" s="106"/>
      <c r="M289" s="106"/>
      <c r="N289" s="106"/>
      <c r="O289" s="106"/>
      <c r="P289" s="106"/>
      <c r="Q289" s="102"/>
    </row>
    <row r="290" spans="1:17" ht="17.25" customHeight="1" x14ac:dyDescent="0.25">
      <c r="A290" s="102"/>
      <c r="B290" s="105" t="str">
        <f>Data!B204</f>
        <v/>
      </c>
      <c r="C290" s="106"/>
      <c r="D290" s="106"/>
      <c r="E290" s="106"/>
      <c r="F290" s="106"/>
      <c r="G290" s="106"/>
      <c r="H290" s="106"/>
      <c r="I290" s="106"/>
      <c r="J290" s="106"/>
      <c r="K290" s="106"/>
      <c r="L290" s="106"/>
      <c r="M290" s="106"/>
      <c r="N290" s="106"/>
      <c r="O290" s="106"/>
      <c r="P290" s="106"/>
      <c r="Q290" s="102"/>
    </row>
    <row r="291" spans="1:17" ht="17.25" customHeight="1" x14ac:dyDescent="0.25">
      <c r="A291" s="102"/>
      <c r="B291" s="105" t="str">
        <f>Data!B205</f>
        <v/>
      </c>
      <c r="C291" s="106"/>
      <c r="D291" s="106"/>
      <c r="E291" s="106"/>
      <c r="F291" s="106"/>
      <c r="G291" s="106"/>
      <c r="H291" s="106"/>
      <c r="I291" s="106"/>
      <c r="J291" s="106"/>
      <c r="K291" s="106"/>
      <c r="L291" s="106"/>
      <c r="M291" s="106"/>
      <c r="N291" s="106"/>
      <c r="O291" s="106"/>
      <c r="P291" s="106"/>
      <c r="Q291" s="102"/>
    </row>
    <row r="292" spans="1:17" ht="17.25" customHeight="1" x14ac:dyDescent="0.25">
      <c r="A292" s="102"/>
      <c r="B292" s="105" t="str">
        <f>Data!B206</f>
        <v/>
      </c>
      <c r="C292" s="106"/>
      <c r="D292" s="106"/>
      <c r="E292" s="106"/>
      <c r="F292" s="106"/>
      <c r="G292" s="106"/>
      <c r="H292" s="106"/>
      <c r="I292" s="106"/>
      <c r="J292" s="106"/>
      <c r="K292" s="106"/>
      <c r="L292" s="106"/>
      <c r="M292" s="106"/>
      <c r="N292" s="106"/>
      <c r="O292" s="106"/>
      <c r="P292" s="106"/>
      <c r="Q292" s="102"/>
    </row>
    <row r="293" spans="1:17" ht="17.25" customHeight="1" x14ac:dyDescent="0.25">
      <c r="A293" s="102"/>
      <c r="B293" s="105" t="str">
        <f>Data!B207</f>
        <v/>
      </c>
      <c r="C293" s="106"/>
      <c r="D293" s="106"/>
      <c r="E293" s="106"/>
      <c r="F293" s="106"/>
      <c r="G293" s="106"/>
      <c r="H293" s="106"/>
      <c r="I293" s="106"/>
      <c r="J293" s="106"/>
      <c r="K293" s="106"/>
      <c r="L293" s="106"/>
      <c r="M293" s="106"/>
      <c r="N293" s="106"/>
      <c r="O293" s="106"/>
      <c r="P293" s="106"/>
      <c r="Q293" s="102"/>
    </row>
    <row r="294" spans="1:17" ht="17.25" customHeight="1" x14ac:dyDescent="0.25">
      <c r="A294" s="102"/>
      <c r="B294" s="105" t="str">
        <f>Data!B208</f>
        <v/>
      </c>
      <c r="C294" s="106"/>
      <c r="D294" s="106"/>
      <c r="E294" s="106"/>
      <c r="F294" s="106"/>
      <c r="G294" s="106"/>
      <c r="H294" s="106"/>
      <c r="I294" s="106"/>
      <c r="J294" s="106"/>
      <c r="K294" s="106"/>
      <c r="L294" s="106"/>
      <c r="M294" s="106"/>
      <c r="N294" s="106"/>
      <c r="O294" s="106"/>
      <c r="P294" s="106"/>
      <c r="Q294" s="102"/>
    </row>
    <row r="295" spans="1:17" ht="17.25" customHeight="1" x14ac:dyDescent="0.25">
      <c r="A295" s="102"/>
      <c r="B295" s="105" t="str">
        <f>Data!B209</f>
        <v/>
      </c>
      <c r="C295" s="106"/>
      <c r="D295" s="106"/>
      <c r="E295" s="106"/>
      <c r="F295" s="106"/>
      <c r="G295" s="106"/>
      <c r="H295" s="106"/>
      <c r="I295" s="106"/>
      <c r="J295" s="106"/>
      <c r="K295" s="106"/>
      <c r="L295" s="106"/>
      <c r="M295" s="106"/>
      <c r="N295" s="106"/>
      <c r="O295" s="106"/>
      <c r="P295" s="106"/>
      <c r="Q295" s="102"/>
    </row>
    <row r="296" spans="1:17" ht="17.25" customHeight="1" x14ac:dyDescent="0.25">
      <c r="A296" s="102"/>
      <c r="B296" s="105" t="str">
        <f>Data!B210</f>
        <v/>
      </c>
      <c r="C296" s="106"/>
      <c r="D296" s="106"/>
      <c r="E296" s="106"/>
      <c r="F296" s="106"/>
      <c r="G296" s="106"/>
      <c r="H296" s="106"/>
      <c r="I296" s="106"/>
      <c r="J296" s="106"/>
      <c r="K296" s="106"/>
      <c r="L296" s="106"/>
      <c r="M296" s="106"/>
      <c r="N296" s="106"/>
      <c r="O296" s="106"/>
      <c r="P296" s="106"/>
      <c r="Q296" s="102"/>
    </row>
    <row r="297" spans="1:17" ht="17.25" customHeight="1" x14ac:dyDescent="0.25">
      <c r="A297" s="102"/>
      <c r="B297" s="105" t="str">
        <f>Data!B211</f>
        <v/>
      </c>
      <c r="C297" s="106"/>
      <c r="D297" s="106"/>
      <c r="E297" s="106"/>
      <c r="F297" s="106"/>
      <c r="G297" s="106"/>
      <c r="H297" s="106"/>
      <c r="I297" s="106"/>
      <c r="J297" s="106"/>
      <c r="K297" s="106"/>
      <c r="L297" s="106"/>
      <c r="M297" s="106"/>
      <c r="N297" s="106"/>
      <c r="O297" s="106"/>
      <c r="P297" s="106"/>
      <c r="Q297" s="102"/>
    </row>
    <row r="298" spans="1:17" ht="17.25" customHeight="1" x14ac:dyDescent="0.25">
      <c r="A298" s="102"/>
      <c r="B298" s="105" t="str">
        <f>Data!B212</f>
        <v/>
      </c>
      <c r="C298" s="106"/>
      <c r="D298" s="106"/>
      <c r="E298" s="106"/>
      <c r="F298" s="106"/>
      <c r="G298" s="106"/>
      <c r="H298" s="106"/>
      <c r="I298" s="106"/>
      <c r="J298" s="106"/>
      <c r="K298" s="106"/>
      <c r="L298" s="106"/>
      <c r="M298" s="106"/>
      <c r="N298" s="106"/>
      <c r="O298" s="106"/>
      <c r="P298" s="106"/>
      <c r="Q298" s="102"/>
    </row>
    <row r="299" spans="1:17" ht="17.25" customHeight="1" x14ac:dyDescent="0.25">
      <c r="A299" s="102"/>
      <c r="B299" s="105" t="str">
        <f>Data!B213</f>
        <v/>
      </c>
      <c r="C299" s="106"/>
      <c r="D299" s="106"/>
      <c r="E299" s="106"/>
      <c r="F299" s="106"/>
      <c r="G299" s="106"/>
      <c r="H299" s="106"/>
      <c r="I299" s="106"/>
      <c r="J299" s="106"/>
      <c r="K299" s="106"/>
      <c r="L299" s="106"/>
      <c r="M299" s="106"/>
      <c r="N299" s="106"/>
      <c r="O299" s="106"/>
      <c r="P299" s="106"/>
      <c r="Q299" s="102"/>
    </row>
    <row r="300" spans="1:17" ht="17.25" customHeight="1" x14ac:dyDescent="0.25">
      <c r="A300" s="102"/>
      <c r="B300" s="105" t="str">
        <f>Data!B214</f>
        <v/>
      </c>
      <c r="C300" s="106"/>
      <c r="D300" s="106"/>
      <c r="E300" s="106"/>
      <c r="F300" s="106"/>
      <c r="G300" s="106"/>
      <c r="H300" s="106"/>
      <c r="I300" s="106"/>
      <c r="J300" s="106"/>
      <c r="K300" s="106"/>
      <c r="L300" s="106"/>
      <c r="M300" s="106"/>
      <c r="N300" s="106"/>
      <c r="O300" s="106"/>
      <c r="P300" s="106"/>
      <c r="Q300" s="102"/>
    </row>
    <row r="301" spans="1:17" ht="17.25" customHeight="1" x14ac:dyDescent="0.25">
      <c r="A301" s="102"/>
      <c r="B301" s="105" t="str">
        <f>Data!B215</f>
        <v/>
      </c>
      <c r="C301" s="106"/>
      <c r="D301" s="106"/>
      <c r="E301" s="106"/>
      <c r="F301" s="106"/>
      <c r="G301" s="106"/>
      <c r="H301" s="106"/>
      <c r="I301" s="106"/>
      <c r="J301" s="106"/>
      <c r="K301" s="106"/>
      <c r="L301" s="106"/>
      <c r="M301" s="106"/>
      <c r="N301" s="106"/>
      <c r="O301" s="106"/>
      <c r="P301" s="106"/>
      <c r="Q301" s="102"/>
    </row>
    <row r="302" spans="1:17" ht="17.25" customHeight="1" x14ac:dyDescent="0.25">
      <c r="A302" s="102"/>
      <c r="B302" s="105" t="str">
        <f>Data!B216</f>
        <v/>
      </c>
      <c r="C302" s="106"/>
      <c r="D302" s="106"/>
      <c r="E302" s="106"/>
      <c r="F302" s="106"/>
      <c r="G302" s="106"/>
      <c r="H302" s="106"/>
      <c r="I302" s="106"/>
      <c r="J302" s="106"/>
      <c r="K302" s="106"/>
      <c r="L302" s="106"/>
      <c r="M302" s="106"/>
      <c r="N302" s="106"/>
      <c r="O302" s="106"/>
      <c r="P302" s="106"/>
      <c r="Q302" s="102"/>
    </row>
    <row r="303" spans="1:17" ht="17.25" customHeight="1" x14ac:dyDescent="0.25">
      <c r="A303" s="102"/>
      <c r="B303" s="105" t="str">
        <f>Data!B217</f>
        <v/>
      </c>
      <c r="C303" s="106"/>
      <c r="D303" s="106"/>
      <c r="E303" s="106"/>
      <c r="F303" s="106"/>
      <c r="G303" s="106"/>
      <c r="H303" s="106"/>
      <c r="I303" s="106"/>
      <c r="J303" s="106"/>
      <c r="K303" s="106"/>
      <c r="L303" s="106"/>
      <c r="M303" s="106"/>
      <c r="N303" s="106"/>
      <c r="O303" s="106"/>
      <c r="P303" s="106"/>
      <c r="Q303" s="102"/>
    </row>
    <row r="304" spans="1:17" ht="17.25" customHeight="1" x14ac:dyDescent="0.25">
      <c r="A304" s="102"/>
      <c r="B304" s="105" t="str">
        <f>Data!B218</f>
        <v/>
      </c>
      <c r="C304" s="106"/>
      <c r="D304" s="106"/>
      <c r="E304" s="106"/>
      <c r="F304" s="106"/>
      <c r="G304" s="106"/>
      <c r="H304" s="106"/>
      <c r="I304" s="106"/>
      <c r="J304" s="106"/>
      <c r="K304" s="106"/>
      <c r="L304" s="106"/>
      <c r="M304" s="106"/>
      <c r="N304" s="106"/>
      <c r="O304" s="106"/>
      <c r="P304" s="106"/>
      <c r="Q304" s="102"/>
    </row>
    <row r="305" spans="1:17" ht="17.25" customHeight="1" x14ac:dyDescent="0.25">
      <c r="A305" s="102"/>
      <c r="B305" s="105" t="str">
        <f>Data!B219</f>
        <v/>
      </c>
      <c r="C305" s="106"/>
      <c r="D305" s="106"/>
      <c r="E305" s="106"/>
      <c r="F305" s="106"/>
      <c r="G305" s="106"/>
      <c r="H305" s="106"/>
      <c r="I305" s="106"/>
      <c r="J305" s="106"/>
      <c r="K305" s="106"/>
      <c r="L305" s="106"/>
      <c r="M305" s="106"/>
      <c r="N305" s="106"/>
      <c r="O305" s="106"/>
      <c r="P305" s="106"/>
      <c r="Q305" s="102"/>
    </row>
    <row r="306" spans="1:17" ht="17.25" customHeight="1" x14ac:dyDescent="0.25">
      <c r="A306" s="102"/>
      <c r="B306" s="105" t="str">
        <f>Data!B220</f>
        <v/>
      </c>
      <c r="C306" s="106"/>
      <c r="D306" s="106"/>
      <c r="E306" s="106"/>
      <c r="F306" s="106"/>
      <c r="G306" s="106"/>
      <c r="H306" s="106"/>
      <c r="I306" s="106"/>
      <c r="J306" s="106"/>
      <c r="K306" s="106"/>
      <c r="L306" s="106"/>
      <c r="M306" s="106"/>
      <c r="N306" s="106"/>
      <c r="O306" s="106"/>
      <c r="P306" s="106"/>
      <c r="Q306" s="102"/>
    </row>
    <row r="307" spans="1:17" ht="17.25" customHeight="1" x14ac:dyDescent="0.25">
      <c r="A307" s="102"/>
      <c r="B307" s="105" t="str">
        <f>Data!B221</f>
        <v/>
      </c>
      <c r="C307" s="106"/>
      <c r="D307" s="106"/>
      <c r="E307" s="106"/>
      <c r="F307" s="106"/>
      <c r="G307" s="106"/>
      <c r="H307" s="106"/>
      <c r="I307" s="106"/>
      <c r="J307" s="106"/>
      <c r="K307" s="106"/>
      <c r="L307" s="106"/>
      <c r="M307" s="106"/>
      <c r="N307" s="106"/>
      <c r="O307" s="106"/>
      <c r="P307" s="106"/>
      <c r="Q307" s="102"/>
    </row>
    <row r="308" spans="1:17" ht="17.25" customHeight="1" x14ac:dyDescent="0.25">
      <c r="A308" s="102"/>
      <c r="B308" s="105" t="str">
        <f>Data!B222</f>
        <v/>
      </c>
      <c r="C308" s="106"/>
      <c r="D308" s="106"/>
      <c r="E308" s="106"/>
      <c r="F308" s="106"/>
      <c r="G308" s="106"/>
      <c r="H308" s="106"/>
      <c r="I308" s="106"/>
      <c r="J308" s="106"/>
      <c r="K308" s="106"/>
      <c r="L308" s="106"/>
      <c r="M308" s="106"/>
      <c r="N308" s="106"/>
      <c r="O308" s="106"/>
      <c r="P308" s="106"/>
      <c r="Q308" s="102"/>
    </row>
    <row r="309" spans="1:17" ht="17.25" customHeight="1" x14ac:dyDescent="0.25">
      <c r="A309" s="102"/>
      <c r="B309" s="105" t="str">
        <f>Data!B223</f>
        <v/>
      </c>
      <c r="C309" s="106"/>
      <c r="D309" s="106"/>
      <c r="E309" s="106"/>
      <c r="F309" s="106"/>
      <c r="G309" s="106"/>
      <c r="H309" s="106"/>
      <c r="I309" s="106"/>
      <c r="J309" s="106"/>
      <c r="K309" s="106"/>
      <c r="L309" s="106"/>
      <c r="M309" s="106"/>
      <c r="N309" s="106"/>
      <c r="O309" s="106"/>
      <c r="P309" s="106"/>
      <c r="Q309" s="102"/>
    </row>
    <row r="310" spans="1:17" ht="17.25" customHeight="1" x14ac:dyDescent="0.25">
      <c r="A310" s="102"/>
      <c r="B310" s="105" t="str">
        <f>Data!B224</f>
        <v/>
      </c>
      <c r="C310" s="106"/>
      <c r="D310" s="106"/>
      <c r="E310" s="106"/>
      <c r="F310" s="106"/>
      <c r="G310" s="106"/>
      <c r="H310" s="106"/>
      <c r="I310" s="106"/>
      <c r="J310" s="106"/>
      <c r="K310" s="106"/>
      <c r="L310" s="106"/>
      <c r="M310" s="106"/>
      <c r="N310" s="106"/>
      <c r="O310" s="106"/>
      <c r="P310" s="106"/>
      <c r="Q310" s="102"/>
    </row>
    <row r="311" spans="1:17" ht="17.25" customHeight="1" x14ac:dyDescent="0.25">
      <c r="A311" s="102"/>
      <c r="B311" s="105" t="str">
        <f>Data!B225</f>
        <v/>
      </c>
      <c r="C311" s="106"/>
      <c r="D311" s="106"/>
      <c r="E311" s="106"/>
      <c r="F311" s="106"/>
      <c r="G311" s="106"/>
      <c r="H311" s="106"/>
      <c r="I311" s="106"/>
      <c r="J311" s="106"/>
      <c r="K311" s="106"/>
      <c r="L311" s="106"/>
      <c r="M311" s="106"/>
      <c r="N311" s="106"/>
      <c r="O311" s="106"/>
      <c r="P311" s="106"/>
      <c r="Q311" s="102"/>
    </row>
    <row r="312" spans="1:17" ht="17.25" customHeight="1" x14ac:dyDescent="0.25">
      <c r="A312" s="102"/>
      <c r="B312" s="105" t="str">
        <f>Data!B226</f>
        <v/>
      </c>
      <c r="C312" s="106"/>
      <c r="D312" s="106"/>
      <c r="E312" s="106"/>
      <c r="F312" s="106"/>
      <c r="G312" s="106"/>
      <c r="H312" s="106"/>
      <c r="I312" s="106"/>
      <c r="J312" s="106"/>
      <c r="K312" s="106"/>
      <c r="L312" s="106"/>
      <c r="M312" s="106"/>
      <c r="N312" s="106"/>
      <c r="O312" s="106"/>
      <c r="P312" s="106"/>
      <c r="Q312" s="102"/>
    </row>
    <row r="313" spans="1:17" ht="17.25" customHeight="1" x14ac:dyDescent="0.25">
      <c r="A313" s="102"/>
      <c r="B313" s="105" t="str">
        <f>Data!B227</f>
        <v/>
      </c>
      <c r="C313" s="106"/>
      <c r="D313" s="106"/>
      <c r="E313" s="106"/>
      <c r="F313" s="106"/>
      <c r="G313" s="106"/>
      <c r="H313" s="106"/>
      <c r="I313" s="106"/>
      <c r="J313" s="106"/>
      <c r="K313" s="106"/>
      <c r="L313" s="106"/>
      <c r="M313" s="106"/>
      <c r="N313" s="106"/>
      <c r="O313" s="106"/>
      <c r="P313" s="106"/>
      <c r="Q313" s="102"/>
    </row>
    <row r="314" spans="1:17" x14ac:dyDescent="0.25">
      <c r="A314" s="102"/>
      <c r="B314" s="102"/>
      <c r="C314" s="102"/>
      <c r="D314" s="102"/>
      <c r="E314" s="102"/>
      <c r="F314" s="102"/>
      <c r="G314" s="102"/>
      <c r="H314" s="102"/>
      <c r="I314" s="102"/>
      <c r="J314" s="102"/>
      <c r="K314" s="102"/>
      <c r="L314" s="102"/>
      <c r="M314" s="102"/>
      <c r="N314" s="102"/>
      <c r="O314" s="102"/>
      <c r="P314" s="102"/>
      <c r="Q314" s="102"/>
    </row>
    <row r="315" spans="1:17" x14ac:dyDescent="0.25">
      <c r="A315" s="102"/>
      <c r="B315" s="102"/>
      <c r="C315" s="102"/>
      <c r="D315" s="102"/>
      <c r="E315" s="102"/>
      <c r="F315" s="102"/>
      <c r="G315" s="102"/>
      <c r="H315" s="102"/>
      <c r="I315" s="102"/>
      <c r="J315" s="102"/>
      <c r="K315" s="102"/>
      <c r="L315" s="102"/>
      <c r="M315" s="102"/>
      <c r="N315" s="102"/>
      <c r="O315" s="102"/>
      <c r="P315" s="102"/>
      <c r="Q315" s="102"/>
    </row>
    <row r="316" spans="1:17" x14ac:dyDescent="0.25">
      <c r="A316" s="102"/>
      <c r="B316" s="102"/>
      <c r="C316" s="102"/>
      <c r="D316" s="102"/>
      <c r="E316" s="102"/>
      <c r="F316" s="102"/>
      <c r="G316" s="102"/>
      <c r="H316" s="102"/>
      <c r="I316" s="102"/>
      <c r="J316" s="102"/>
      <c r="K316" s="102"/>
      <c r="L316" s="102"/>
      <c r="M316" s="102"/>
      <c r="N316" s="102"/>
      <c r="O316" s="102"/>
      <c r="P316" s="102"/>
      <c r="Q316" s="102"/>
    </row>
    <row r="317" spans="1:17" ht="15" customHeight="1" x14ac:dyDescent="0.25">
      <c r="A317" s="102"/>
      <c r="B317" s="422" t="str">
        <f>'Birding Tally List'!$B$2</f>
        <v/>
      </c>
      <c r="C317" s="423"/>
      <c r="D317" s="423"/>
      <c r="E317" s="423"/>
      <c r="F317" s="423"/>
      <c r="G317" s="423"/>
      <c r="H317" s="423"/>
      <c r="I317" s="423"/>
      <c r="J317" s="423"/>
      <c r="K317" s="423"/>
      <c r="L317" s="423"/>
      <c r="M317" s="423"/>
      <c r="N317" s="423"/>
      <c r="O317" s="423"/>
      <c r="P317" s="424"/>
      <c r="Q317" s="102"/>
    </row>
    <row r="318" spans="1:17" ht="15" customHeight="1" x14ac:dyDescent="0.25">
      <c r="A318" s="102"/>
      <c r="B318" s="425"/>
      <c r="C318" s="426"/>
      <c r="D318" s="426"/>
      <c r="E318" s="426"/>
      <c r="F318" s="426"/>
      <c r="G318" s="426"/>
      <c r="H318" s="426"/>
      <c r="I318" s="426"/>
      <c r="J318" s="426"/>
      <c r="K318" s="426"/>
      <c r="L318" s="426"/>
      <c r="M318" s="426"/>
      <c r="N318" s="426"/>
      <c r="O318" s="426"/>
      <c r="P318" s="427"/>
      <c r="Q318" s="102"/>
    </row>
    <row r="319" spans="1:17" ht="15" customHeight="1" x14ac:dyDescent="0.35">
      <c r="A319" s="102"/>
      <c r="B319" s="101"/>
      <c r="C319" s="101"/>
      <c r="D319" s="101"/>
      <c r="E319" s="101"/>
      <c r="F319" s="101"/>
      <c r="G319" s="101"/>
      <c r="H319" s="101"/>
      <c r="I319" s="101"/>
      <c r="J319" s="101"/>
      <c r="K319" s="101"/>
      <c r="L319" s="101"/>
      <c r="M319" s="101"/>
      <c r="N319" s="101"/>
      <c r="O319" s="101"/>
      <c r="P319" s="101"/>
      <c r="Q319" s="102"/>
    </row>
    <row r="320" spans="1:17" x14ac:dyDescent="0.25">
      <c r="A320" s="102"/>
      <c r="B320" s="428" t="str">
        <f>"* You have selected '"&amp;'Intro &amp; Setup'!$BA$21&amp;"', so please ensure that your totals show "&amp;'Intro &amp; Setup'!$BA$26&amp;"."</f>
        <v>* You have selected 'Sightings', so please ensure that your totals show each flock of bird as one sighting.</v>
      </c>
      <c r="C320" s="428"/>
      <c r="D320" s="428"/>
      <c r="E320" s="428"/>
      <c r="F320" s="428"/>
      <c r="G320" s="428"/>
      <c r="H320" s="428"/>
      <c r="I320" s="428"/>
      <c r="J320" s="428"/>
      <c r="K320" s="428"/>
      <c r="L320" s="428"/>
      <c r="M320" s="428"/>
      <c r="N320" s="428"/>
      <c r="O320" s="429" t="s">
        <v>68</v>
      </c>
      <c r="P320" s="430"/>
      <c r="Q320" s="102"/>
    </row>
    <row r="321" spans="1:17" x14ac:dyDescent="0.25">
      <c r="A321" s="102"/>
      <c r="B321" s="102"/>
      <c r="C321" s="102"/>
      <c r="D321" s="102"/>
      <c r="E321" s="102"/>
      <c r="F321" s="102"/>
      <c r="G321" s="102"/>
      <c r="H321" s="102"/>
      <c r="I321" s="102"/>
      <c r="J321" s="102"/>
      <c r="K321" s="102"/>
      <c r="L321" s="102"/>
      <c r="M321" s="102"/>
      <c r="N321" s="102"/>
      <c r="O321" s="102"/>
      <c r="P321" s="102"/>
      <c r="Q321" s="102"/>
    </row>
    <row r="322" spans="1:17" x14ac:dyDescent="0.25">
      <c r="A322" s="102"/>
      <c r="B322" s="103" t="s">
        <v>5</v>
      </c>
      <c r="C322" s="420" t="str">
        <f>IF('Intro &amp; Setup'!$G$22="", "", 'Intro &amp; Setup'!$G$22)</f>
        <v/>
      </c>
      <c r="D322" s="421"/>
      <c r="E322" s="420" t="str">
        <f>IF('Intro &amp; Setup'!$G$23="", "", 'Intro &amp; Setup'!$G$23)</f>
        <v/>
      </c>
      <c r="F322" s="421"/>
      <c r="G322" s="420" t="str">
        <f>IF('Intro &amp; Setup'!$G$24="", "", 'Intro &amp; Setup'!$G$24)</f>
        <v/>
      </c>
      <c r="H322" s="421"/>
      <c r="I322" s="420" t="str">
        <f>IF('Intro &amp; Setup'!$G$25="", "", 'Intro &amp; Setup'!$G$25)</f>
        <v/>
      </c>
      <c r="J322" s="421"/>
      <c r="K322" s="420" t="str">
        <f>IF('Intro &amp; Setup'!$G$26="", "", 'Intro &amp; Setup'!$G$26)</f>
        <v/>
      </c>
      <c r="L322" s="421"/>
      <c r="M322" s="420" t="str">
        <f>IF('Intro &amp; Setup'!$G$27="", "", 'Intro &amp; Setup'!$G$27)</f>
        <v/>
      </c>
      <c r="N322" s="421"/>
      <c r="O322" s="420" t="str">
        <f>IF('Intro &amp; Setup'!$G$28="", "", 'Intro &amp; Setup'!$G$28)</f>
        <v/>
      </c>
      <c r="P322" s="421"/>
      <c r="Q322" s="102"/>
    </row>
    <row r="323" spans="1:17" x14ac:dyDescent="0.25">
      <c r="A323" s="102"/>
      <c r="B323" s="104" t="s">
        <v>4</v>
      </c>
      <c r="C323" s="99" t="s">
        <v>58</v>
      </c>
      <c r="D323" s="100" t="s">
        <v>8</v>
      </c>
      <c r="E323" s="99" t="s">
        <v>58</v>
      </c>
      <c r="F323" s="100" t="s">
        <v>8</v>
      </c>
      <c r="G323" s="99" t="s">
        <v>58</v>
      </c>
      <c r="H323" s="100" t="s">
        <v>8</v>
      </c>
      <c r="I323" s="99" t="s">
        <v>58</v>
      </c>
      <c r="J323" s="100" t="s">
        <v>8</v>
      </c>
      <c r="K323" s="99" t="s">
        <v>58</v>
      </c>
      <c r="L323" s="100" t="s">
        <v>8</v>
      </c>
      <c r="M323" s="99" t="s">
        <v>58</v>
      </c>
      <c r="N323" s="100" t="s">
        <v>8</v>
      </c>
      <c r="O323" s="99" t="s">
        <v>58</v>
      </c>
      <c r="P323" s="100" t="s">
        <v>8</v>
      </c>
      <c r="Q323" s="102"/>
    </row>
    <row r="324" spans="1:17" ht="17.25" customHeight="1" x14ac:dyDescent="0.25">
      <c r="A324" s="102"/>
      <c r="B324" s="105" t="str">
        <f>Data!B228</f>
        <v/>
      </c>
      <c r="C324" s="106"/>
      <c r="D324" s="106"/>
      <c r="E324" s="106"/>
      <c r="F324" s="106"/>
      <c r="G324" s="106"/>
      <c r="H324" s="106"/>
      <c r="I324" s="106"/>
      <c r="J324" s="106"/>
      <c r="K324" s="106"/>
      <c r="L324" s="106"/>
      <c r="M324" s="106"/>
      <c r="N324" s="106"/>
      <c r="O324" s="106"/>
      <c r="P324" s="106"/>
      <c r="Q324" s="102"/>
    </row>
    <row r="325" spans="1:17" ht="17.25" customHeight="1" x14ac:dyDescent="0.25">
      <c r="A325" s="102"/>
      <c r="B325" s="105" t="str">
        <f>Data!B229</f>
        <v/>
      </c>
      <c r="C325" s="106"/>
      <c r="D325" s="106"/>
      <c r="E325" s="106"/>
      <c r="F325" s="106"/>
      <c r="G325" s="106"/>
      <c r="H325" s="106"/>
      <c r="I325" s="106"/>
      <c r="J325" s="106"/>
      <c r="K325" s="106"/>
      <c r="L325" s="106"/>
      <c r="M325" s="106"/>
      <c r="N325" s="106"/>
      <c r="O325" s="106"/>
      <c r="P325" s="106"/>
      <c r="Q325" s="102"/>
    </row>
    <row r="326" spans="1:17" ht="17.25" customHeight="1" x14ac:dyDescent="0.25">
      <c r="A326" s="102"/>
      <c r="B326" s="105" t="str">
        <f>Data!B230</f>
        <v/>
      </c>
      <c r="C326" s="106"/>
      <c r="D326" s="106"/>
      <c r="E326" s="106"/>
      <c r="F326" s="106"/>
      <c r="G326" s="106"/>
      <c r="H326" s="106"/>
      <c r="I326" s="106"/>
      <c r="J326" s="106"/>
      <c r="K326" s="106"/>
      <c r="L326" s="106"/>
      <c r="M326" s="106"/>
      <c r="N326" s="106"/>
      <c r="O326" s="106"/>
      <c r="P326" s="106"/>
      <c r="Q326" s="102"/>
    </row>
    <row r="327" spans="1:17" ht="17.25" customHeight="1" x14ac:dyDescent="0.25">
      <c r="A327" s="102"/>
      <c r="B327" s="105" t="str">
        <f>Data!B231</f>
        <v/>
      </c>
      <c r="C327" s="106"/>
      <c r="D327" s="106"/>
      <c r="E327" s="106"/>
      <c r="F327" s="106"/>
      <c r="G327" s="106"/>
      <c r="H327" s="106"/>
      <c r="I327" s="106"/>
      <c r="J327" s="106"/>
      <c r="K327" s="106"/>
      <c r="L327" s="106"/>
      <c r="M327" s="106"/>
      <c r="N327" s="106"/>
      <c r="O327" s="106"/>
      <c r="P327" s="106"/>
      <c r="Q327" s="102"/>
    </row>
    <row r="328" spans="1:17" ht="17.25" customHeight="1" x14ac:dyDescent="0.25">
      <c r="A328" s="102"/>
      <c r="B328" s="105" t="str">
        <f>Data!B232</f>
        <v/>
      </c>
      <c r="C328" s="106"/>
      <c r="D328" s="106"/>
      <c r="E328" s="106"/>
      <c r="F328" s="106"/>
      <c r="G328" s="106"/>
      <c r="H328" s="106"/>
      <c r="I328" s="106"/>
      <c r="J328" s="106"/>
      <c r="K328" s="106"/>
      <c r="L328" s="106"/>
      <c r="M328" s="106"/>
      <c r="N328" s="106"/>
      <c r="O328" s="106"/>
      <c r="P328" s="106"/>
      <c r="Q328" s="102"/>
    </row>
    <row r="329" spans="1:17" ht="17.25" customHeight="1" x14ac:dyDescent="0.25">
      <c r="A329" s="102"/>
      <c r="B329" s="105" t="str">
        <f>Data!B233</f>
        <v/>
      </c>
      <c r="C329" s="106"/>
      <c r="D329" s="106"/>
      <c r="E329" s="106"/>
      <c r="F329" s="106"/>
      <c r="G329" s="106"/>
      <c r="H329" s="106"/>
      <c r="I329" s="106"/>
      <c r="J329" s="106"/>
      <c r="K329" s="106"/>
      <c r="L329" s="106"/>
      <c r="M329" s="106"/>
      <c r="N329" s="106"/>
      <c r="O329" s="106"/>
      <c r="P329" s="106"/>
      <c r="Q329" s="102"/>
    </row>
    <row r="330" spans="1:17" ht="17.25" customHeight="1" x14ac:dyDescent="0.25">
      <c r="A330" s="102"/>
      <c r="B330" s="105" t="str">
        <f>Data!B234</f>
        <v/>
      </c>
      <c r="C330" s="106"/>
      <c r="D330" s="106"/>
      <c r="E330" s="106"/>
      <c r="F330" s="106"/>
      <c r="G330" s="106"/>
      <c r="H330" s="106"/>
      <c r="I330" s="106"/>
      <c r="J330" s="106"/>
      <c r="K330" s="106"/>
      <c r="L330" s="106"/>
      <c r="M330" s="106"/>
      <c r="N330" s="106"/>
      <c r="O330" s="106"/>
      <c r="P330" s="106"/>
      <c r="Q330" s="102"/>
    </row>
    <row r="331" spans="1:17" ht="17.25" customHeight="1" x14ac:dyDescent="0.25">
      <c r="A331" s="102"/>
      <c r="B331" s="105" t="str">
        <f>Data!B235</f>
        <v/>
      </c>
      <c r="C331" s="106"/>
      <c r="D331" s="106"/>
      <c r="E331" s="106"/>
      <c r="F331" s="106"/>
      <c r="G331" s="106"/>
      <c r="H331" s="106"/>
      <c r="I331" s="106"/>
      <c r="J331" s="106"/>
      <c r="K331" s="106"/>
      <c r="L331" s="106"/>
      <c r="M331" s="106"/>
      <c r="N331" s="106"/>
      <c r="O331" s="106"/>
      <c r="P331" s="106"/>
      <c r="Q331" s="102"/>
    </row>
    <row r="332" spans="1:17" ht="17.25" customHeight="1" x14ac:dyDescent="0.25">
      <c r="A332" s="102"/>
      <c r="B332" s="105" t="str">
        <f>Data!B236</f>
        <v/>
      </c>
      <c r="C332" s="106"/>
      <c r="D332" s="106"/>
      <c r="E332" s="106"/>
      <c r="F332" s="106"/>
      <c r="G332" s="106"/>
      <c r="H332" s="106"/>
      <c r="I332" s="106"/>
      <c r="J332" s="106"/>
      <c r="K332" s="106"/>
      <c r="L332" s="106"/>
      <c r="M332" s="106"/>
      <c r="N332" s="106"/>
      <c r="O332" s="106"/>
      <c r="P332" s="106"/>
      <c r="Q332" s="102"/>
    </row>
    <row r="333" spans="1:17" ht="17.25" customHeight="1" x14ac:dyDescent="0.25">
      <c r="A333" s="102"/>
      <c r="B333" s="105" t="str">
        <f>Data!B237</f>
        <v/>
      </c>
      <c r="C333" s="106"/>
      <c r="D333" s="106"/>
      <c r="E333" s="106"/>
      <c r="F333" s="106"/>
      <c r="G333" s="106"/>
      <c r="H333" s="106"/>
      <c r="I333" s="106"/>
      <c r="J333" s="106"/>
      <c r="K333" s="106"/>
      <c r="L333" s="106"/>
      <c r="M333" s="106"/>
      <c r="N333" s="106"/>
      <c r="O333" s="106"/>
      <c r="P333" s="106"/>
      <c r="Q333" s="102"/>
    </row>
    <row r="334" spans="1:17" ht="17.25" customHeight="1" x14ac:dyDescent="0.25">
      <c r="A334" s="102"/>
      <c r="B334" s="105" t="str">
        <f>Data!B238</f>
        <v/>
      </c>
      <c r="C334" s="106"/>
      <c r="D334" s="106"/>
      <c r="E334" s="106"/>
      <c r="F334" s="106"/>
      <c r="G334" s="106"/>
      <c r="H334" s="106"/>
      <c r="I334" s="106"/>
      <c r="J334" s="106"/>
      <c r="K334" s="106"/>
      <c r="L334" s="106"/>
      <c r="M334" s="106"/>
      <c r="N334" s="106"/>
      <c r="O334" s="106"/>
      <c r="P334" s="106"/>
      <c r="Q334" s="102"/>
    </row>
    <row r="335" spans="1:17" ht="17.25" customHeight="1" x14ac:dyDescent="0.25">
      <c r="A335" s="102"/>
      <c r="B335" s="105" t="str">
        <f>Data!B239</f>
        <v/>
      </c>
      <c r="C335" s="106"/>
      <c r="D335" s="106"/>
      <c r="E335" s="106"/>
      <c r="F335" s="106"/>
      <c r="G335" s="106"/>
      <c r="H335" s="106"/>
      <c r="I335" s="106"/>
      <c r="J335" s="106"/>
      <c r="K335" s="106"/>
      <c r="L335" s="106"/>
      <c r="M335" s="106"/>
      <c r="N335" s="106"/>
      <c r="O335" s="106"/>
      <c r="P335" s="106"/>
      <c r="Q335" s="102"/>
    </row>
    <row r="336" spans="1:17" ht="17.25" customHeight="1" x14ac:dyDescent="0.25">
      <c r="A336" s="102"/>
      <c r="B336" s="105" t="str">
        <f>Data!B240</f>
        <v/>
      </c>
      <c r="C336" s="106"/>
      <c r="D336" s="106"/>
      <c r="E336" s="106"/>
      <c r="F336" s="106"/>
      <c r="G336" s="106"/>
      <c r="H336" s="106"/>
      <c r="I336" s="106"/>
      <c r="J336" s="106"/>
      <c r="K336" s="106"/>
      <c r="L336" s="106"/>
      <c r="M336" s="106"/>
      <c r="N336" s="106"/>
      <c r="O336" s="106"/>
      <c r="P336" s="106"/>
      <c r="Q336" s="102"/>
    </row>
    <row r="337" spans="1:17" ht="17.25" customHeight="1" x14ac:dyDescent="0.25">
      <c r="A337" s="102"/>
      <c r="B337" s="105" t="str">
        <f>Data!B241</f>
        <v/>
      </c>
      <c r="C337" s="106"/>
      <c r="D337" s="106"/>
      <c r="E337" s="106"/>
      <c r="F337" s="106"/>
      <c r="G337" s="106"/>
      <c r="H337" s="106"/>
      <c r="I337" s="106"/>
      <c r="J337" s="106"/>
      <c r="K337" s="106"/>
      <c r="L337" s="106"/>
      <c r="M337" s="106"/>
      <c r="N337" s="106"/>
      <c r="O337" s="106"/>
      <c r="P337" s="106"/>
      <c r="Q337" s="102"/>
    </row>
    <row r="338" spans="1:17" ht="17.25" customHeight="1" x14ac:dyDescent="0.25">
      <c r="A338" s="102"/>
      <c r="B338" s="105" t="str">
        <f>Data!B242</f>
        <v/>
      </c>
      <c r="C338" s="106"/>
      <c r="D338" s="106"/>
      <c r="E338" s="106"/>
      <c r="F338" s="106"/>
      <c r="G338" s="106"/>
      <c r="H338" s="106"/>
      <c r="I338" s="106"/>
      <c r="J338" s="106"/>
      <c r="K338" s="106"/>
      <c r="L338" s="106"/>
      <c r="M338" s="106"/>
      <c r="N338" s="106"/>
      <c r="O338" s="106"/>
      <c r="P338" s="106"/>
      <c r="Q338" s="102"/>
    </row>
    <row r="339" spans="1:17" ht="17.25" customHeight="1" x14ac:dyDescent="0.25">
      <c r="A339" s="102"/>
      <c r="B339" s="105" t="str">
        <f>Data!B243</f>
        <v/>
      </c>
      <c r="C339" s="106"/>
      <c r="D339" s="106"/>
      <c r="E339" s="106"/>
      <c r="F339" s="106"/>
      <c r="G339" s="106"/>
      <c r="H339" s="106"/>
      <c r="I339" s="106"/>
      <c r="J339" s="106"/>
      <c r="K339" s="106"/>
      <c r="L339" s="106"/>
      <c r="M339" s="106"/>
      <c r="N339" s="106"/>
      <c r="O339" s="106"/>
      <c r="P339" s="106"/>
      <c r="Q339" s="102"/>
    </row>
    <row r="340" spans="1:17" ht="17.25" customHeight="1" x14ac:dyDescent="0.25">
      <c r="A340" s="102"/>
      <c r="B340" s="105" t="str">
        <f>Data!B244</f>
        <v/>
      </c>
      <c r="C340" s="106"/>
      <c r="D340" s="106"/>
      <c r="E340" s="106"/>
      <c r="F340" s="106"/>
      <c r="G340" s="106"/>
      <c r="H340" s="106"/>
      <c r="I340" s="106"/>
      <c r="J340" s="106"/>
      <c r="K340" s="106"/>
      <c r="L340" s="106"/>
      <c r="M340" s="106"/>
      <c r="N340" s="106"/>
      <c r="O340" s="106"/>
      <c r="P340" s="106"/>
      <c r="Q340" s="102"/>
    </row>
    <row r="341" spans="1:17" ht="17.25" customHeight="1" x14ac:dyDescent="0.25">
      <c r="A341" s="102"/>
      <c r="B341" s="105" t="str">
        <f>Data!B245</f>
        <v/>
      </c>
      <c r="C341" s="106"/>
      <c r="D341" s="106"/>
      <c r="E341" s="106"/>
      <c r="F341" s="106"/>
      <c r="G341" s="106"/>
      <c r="H341" s="106"/>
      <c r="I341" s="106"/>
      <c r="J341" s="106"/>
      <c r="K341" s="106"/>
      <c r="L341" s="106"/>
      <c r="M341" s="106"/>
      <c r="N341" s="106"/>
      <c r="O341" s="106"/>
      <c r="P341" s="106"/>
      <c r="Q341" s="102"/>
    </row>
    <row r="342" spans="1:17" ht="17.25" customHeight="1" x14ac:dyDescent="0.25">
      <c r="A342" s="102"/>
      <c r="B342" s="105" t="str">
        <f>Data!B246</f>
        <v/>
      </c>
      <c r="C342" s="106"/>
      <c r="D342" s="106"/>
      <c r="E342" s="106"/>
      <c r="F342" s="106"/>
      <c r="G342" s="106"/>
      <c r="H342" s="106"/>
      <c r="I342" s="106"/>
      <c r="J342" s="106"/>
      <c r="K342" s="106"/>
      <c r="L342" s="106"/>
      <c r="M342" s="106"/>
      <c r="N342" s="106"/>
      <c r="O342" s="106"/>
      <c r="P342" s="106"/>
      <c r="Q342" s="102"/>
    </row>
    <row r="343" spans="1:17" ht="17.25" customHeight="1" x14ac:dyDescent="0.25">
      <c r="A343" s="102"/>
      <c r="B343" s="105" t="str">
        <f>Data!B247</f>
        <v/>
      </c>
      <c r="C343" s="106"/>
      <c r="D343" s="106"/>
      <c r="E343" s="106"/>
      <c r="F343" s="106"/>
      <c r="G343" s="106"/>
      <c r="H343" s="106"/>
      <c r="I343" s="106"/>
      <c r="J343" s="106"/>
      <c r="K343" s="106"/>
      <c r="L343" s="106"/>
      <c r="M343" s="106"/>
      <c r="N343" s="106"/>
      <c r="O343" s="106"/>
      <c r="P343" s="106"/>
      <c r="Q343" s="102"/>
    </row>
    <row r="344" spans="1:17" ht="17.25" customHeight="1" x14ac:dyDescent="0.25">
      <c r="A344" s="102"/>
      <c r="B344" s="105" t="str">
        <f>Data!B248</f>
        <v/>
      </c>
      <c r="C344" s="106"/>
      <c r="D344" s="106"/>
      <c r="E344" s="106"/>
      <c r="F344" s="106"/>
      <c r="G344" s="106"/>
      <c r="H344" s="106"/>
      <c r="I344" s="106"/>
      <c r="J344" s="106"/>
      <c r="K344" s="106"/>
      <c r="L344" s="106"/>
      <c r="M344" s="106"/>
      <c r="N344" s="106"/>
      <c r="O344" s="106"/>
      <c r="P344" s="106"/>
      <c r="Q344" s="102"/>
    </row>
    <row r="345" spans="1:17" ht="17.25" customHeight="1" x14ac:dyDescent="0.25">
      <c r="A345" s="102"/>
      <c r="B345" s="105" t="str">
        <f>Data!B249</f>
        <v/>
      </c>
      <c r="C345" s="106"/>
      <c r="D345" s="106"/>
      <c r="E345" s="106"/>
      <c r="F345" s="106"/>
      <c r="G345" s="106"/>
      <c r="H345" s="106"/>
      <c r="I345" s="106"/>
      <c r="J345" s="106"/>
      <c r="K345" s="106"/>
      <c r="L345" s="106"/>
      <c r="M345" s="106"/>
      <c r="N345" s="106"/>
      <c r="O345" s="106"/>
      <c r="P345" s="106"/>
      <c r="Q345" s="102"/>
    </row>
    <row r="346" spans="1:17" ht="17.25" customHeight="1" x14ac:dyDescent="0.25">
      <c r="A346" s="102"/>
      <c r="B346" s="105" t="str">
        <f>Data!B250</f>
        <v/>
      </c>
      <c r="C346" s="106"/>
      <c r="D346" s="106"/>
      <c r="E346" s="106"/>
      <c r="F346" s="106"/>
      <c r="G346" s="106"/>
      <c r="H346" s="106"/>
      <c r="I346" s="106"/>
      <c r="J346" s="106"/>
      <c r="K346" s="106"/>
      <c r="L346" s="106"/>
      <c r="M346" s="106"/>
      <c r="N346" s="106"/>
      <c r="O346" s="106"/>
      <c r="P346" s="106"/>
      <c r="Q346" s="102"/>
    </row>
    <row r="347" spans="1:17" ht="17.25" customHeight="1" x14ac:dyDescent="0.25">
      <c r="A347" s="102"/>
      <c r="B347" s="105" t="str">
        <f>Data!B251</f>
        <v/>
      </c>
      <c r="C347" s="106"/>
      <c r="D347" s="106"/>
      <c r="E347" s="106"/>
      <c r="F347" s="106"/>
      <c r="G347" s="106"/>
      <c r="H347" s="106"/>
      <c r="I347" s="106"/>
      <c r="J347" s="106"/>
      <c r="K347" s="106"/>
      <c r="L347" s="106"/>
      <c r="M347" s="106"/>
      <c r="N347" s="106"/>
      <c r="O347" s="106"/>
      <c r="P347" s="106"/>
      <c r="Q347" s="102"/>
    </row>
    <row r="348" spans="1:17" ht="17.25" customHeight="1" x14ac:dyDescent="0.25">
      <c r="A348" s="102"/>
      <c r="B348" s="105" t="str">
        <f>Data!B252</f>
        <v/>
      </c>
      <c r="C348" s="106"/>
      <c r="D348" s="106"/>
      <c r="E348" s="106"/>
      <c r="F348" s="106"/>
      <c r="G348" s="106"/>
      <c r="H348" s="106"/>
      <c r="I348" s="106"/>
      <c r="J348" s="106"/>
      <c r="K348" s="106"/>
      <c r="L348" s="106"/>
      <c r="M348" s="106"/>
      <c r="N348" s="106"/>
      <c r="O348" s="106"/>
      <c r="P348" s="106"/>
      <c r="Q348" s="102"/>
    </row>
    <row r="349" spans="1:17" x14ac:dyDescent="0.25">
      <c r="A349" s="102"/>
      <c r="B349" s="102"/>
      <c r="C349" s="102"/>
      <c r="D349" s="102"/>
      <c r="E349" s="102"/>
      <c r="F349" s="102"/>
      <c r="G349" s="102"/>
      <c r="H349" s="102"/>
      <c r="I349" s="102"/>
      <c r="J349" s="102"/>
      <c r="K349" s="102"/>
      <c r="L349" s="102"/>
      <c r="M349" s="102"/>
      <c r="N349" s="102"/>
      <c r="O349" s="102"/>
      <c r="P349" s="102"/>
      <c r="Q349" s="102"/>
    </row>
    <row r="350" spans="1:17" x14ac:dyDescent="0.25">
      <c r="A350" s="102"/>
      <c r="B350" s="102"/>
      <c r="C350" s="102"/>
      <c r="D350" s="102"/>
      <c r="E350" s="102"/>
      <c r="F350" s="102"/>
      <c r="G350" s="102"/>
      <c r="H350" s="102"/>
      <c r="I350" s="102"/>
      <c r="J350" s="102"/>
      <c r="K350" s="102"/>
      <c r="L350" s="102"/>
      <c r="M350" s="102"/>
      <c r="N350" s="102"/>
      <c r="O350" s="102"/>
      <c r="P350" s="102"/>
      <c r="Q350" s="102"/>
    </row>
    <row r="351" spans="1:17" x14ac:dyDescent="0.25">
      <c r="A351" s="102"/>
      <c r="B351" s="102"/>
      <c r="C351" s="102"/>
      <c r="D351" s="102"/>
      <c r="E351" s="102"/>
      <c r="F351" s="102"/>
      <c r="G351" s="102"/>
      <c r="H351" s="102"/>
      <c r="I351" s="102"/>
      <c r="J351" s="102"/>
      <c r="K351" s="102"/>
      <c r="L351" s="102"/>
      <c r="M351" s="102"/>
      <c r="N351" s="102"/>
      <c r="O351" s="102"/>
      <c r="P351" s="102"/>
      <c r="Q351" s="102"/>
    </row>
    <row r="352" spans="1:17" ht="15" customHeight="1" x14ac:dyDescent="0.25">
      <c r="A352" s="102"/>
      <c r="B352" s="422" t="str">
        <f>'Birding Tally List'!$B$2</f>
        <v/>
      </c>
      <c r="C352" s="423"/>
      <c r="D352" s="423"/>
      <c r="E352" s="423"/>
      <c r="F352" s="423"/>
      <c r="G352" s="423"/>
      <c r="H352" s="423"/>
      <c r="I352" s="423"/>
      <c r="J352" s="423"/>
      <c r="K352" s="423"/>
      <c r="L352" s="423"/>
      <c r="M352" s="423"/>
      <c r="N352" s="423"/>
      <c r="O352" s="423"/>
      <c r="P352" s="424"/>
      <c r="Q352" s="102"/>
    </row>
    <row r="353" spans="1:17" ht="15" customHeight="1" x14ac:dyDescent="0.25">
      <c r="A353" s="102"/>
      <c r="B353" s="425"/>
      <c r="C353" s="426"/>
      <c r="D353" s="426"/>
      <c r="E353" s="426"/>
      <c r="F353" s="426"/>
      <c r="G353" s="426"/>
      <c r="H353" s="426"/>
      <c r="I353" s="426"/>
      <c r="J353" s="426"/>
      <c r="K353" s="426"/>
      <c r="L353" s="426"/>
      <c r="M353" s="426"/>
      <c r="N353" s="426"/>
      <c r="O353" s="426"/>
      <c r="P353" s="427"/>
      <c r="Q353" s="102"/>
    </row>
    <row r="354" spans="1:17" ht="15" customHeight="1" x14ac:dyDescent="0.35">
      <c r="A354" s="102"/>
      <c r="B354" s="101"/>
      <c r="C354" s="101"/>
      <c r="D354" s="101"/>
      <c r="E354" s="101"/>
      <c r="F354" s="101"/>
      <c r="G354" s="101"/>
      <c r="H354" s="101"/>
      <c r="I354" s="101"/>
      <c r="J354" s="101"/>
      <c r="K354" s="101"/>
      <c r="L354" s="101"/>
      <c r="M354" s="101"/>
      <c r="N354" s="101"/>
      <c r="O354" s="101"/>
      <c r="P354" s="101"/>
      <c r="Q354" s="102"/>
    </row>
    <row r="355" spans="1:17" x14ac:dyDescent="0.25">
      <c r="A355" s="102"/>
      <c r="B355" s="428" t="str">
        <f>"* You have selected '"&amp;'Intro &amp; Setup'!$BA$21&amp;"', so please ensure that your totals show "&amp;'Intro &amp; Setup'!$BA$26&amp;"."</f>
        <v>* You have selected 'Sightings', so please ensure that your totals show each flock of bird as one sighting.</v>
      </c>
      <c r="C355" s="428"/>
      <c r="D355" s="428"/>
      <c r="E355" s="428"/>
      <c r="F355" s="428"/>
      <c r="G355" s="428"/>
      <c r="H355" s="428"/>
      <c r="I355" s="428"/>
      <c r="J355" s="428"/>
      <c r="K355" s="428"/>
      <c r="L355" s="428"/>
      <c r="M355" s="428"/>
      <c r="N355" s="428"/>
      <c r="O355" s="429" t="s">
        <v>69</v>
      </c>
      <c r="P355" s="430"/>
      <c r="Q355" s="102"/>
    </row>
    <row r="356" spans="1:17" x14ac:dyDescent="0.25">
      <c r="A356" s="102"/>
      <c r="B356" s="102"/>
      <c r="C356" s="102"/>
      <c r="D356" s="102"/>
      <c r="E356" s="102"/>
      <c r="F356" s="102"/>
      <c r="G356" s="102"/>
      <c r="H356" s="102"/>
      <c r="I356" s="102"/>
      <c r="J356" s="102"/>
      <c r="K356" s="102"/>
      <c r="L356" s="102"/>
      <c r="M356" s="102"/>
      <c r="N356" s="102"/>
      <c r="O356" s="102"/>
      <c r="P356" s="102"/>
      <c r="Q356" s="102"/>
    </row>
    <row r="357" spans="1:17" x14ac:dyDescent="0.25">
      <c r="A357" s="102"/>
      <c r="B357" s="103" t="s">
        <v>5</v>
      </c>
      <c r="C357" s="420" t="str">
        <f>IF('Intro &amp; Setup'!$G$22="", "", 'Intro &amp; Setup'!$G$22)</f>
        <v/>
      </c>
      <c r="D357" s="421"/>
      <c r="E357" s="420" t="str">
        <f>IF('Intro &amp; Setup'!$G$23="", "", 'Intro &amp; Setup'!$G$23)</f>
        <v/>
      </c>
      <c r="F357" s="421"/>
      <c r="G357" s="420" t="str">
        <f>IF('Intro &amp; Setup'!$G$24="", "", 'Intro &amp; Setup'!$G$24)</f>
        <v/>
      </c>
      <c r="H357" s="421"/>
      <c r="I357" s="420" t="str">
        <f>IF('Intro &amp; Setup'!$G$25="", "", 'Intro &amp; Setup'!$G$25)</f>
        <v/>
      </c>
      <c r="J357" s="421"/>
      <c r="K357" s="420" t="str">
        <f>IF('Intro &amp; Setup'!$G$26="", "", 'Intro &amp; Setup'!$G$26)</f>
        <v/>
      </c>
      <c r="L357" s="421"/>
      <c r="M357" s="420" t="str">
        <f>IF('Intro &amp; Setup'!$G$27="", "", 'Intro &amp; Setup'!$G$27)</f>
        <v/>
      </c>
      <c r="N357" s="421"/>
      <c r="O357" s="420" t="str">
        <f>IF('Intro &amp; Setup'!$G$28="", "", 'Intro &amp; Setup'!$G$28)</f>
        <v/>
      </c>
      <c r="P357" s="421"/>
      <c r="Q357" s="102"/>
    </row>
    <row r="358" spans="1:17" x14ac:dyDescent="0.25">
      <c r="A358" s="102"/>
      <c r="B358" s="104" t="s">
        <v>4</v>
      </c>
      <c r="C358" s="99" t="s">
        <v>58</v>
      </c>
      <c r="D358" s="100" t="s">
        <v>8</v>
      </c>
      <c r="E358" s="99" t="s">
        <v>58</v>
      </c>
      <c r="F358" s="100" t="s">
        <v>8</v>
      </c>
      <c r="G358" s="99" t="s">
        <v>58</v>
      </c>
      <c r="H358" s="100" t="s">
        <v>8</v>
      </c>
      <c r="I358" s="99" t="s">
        <v>58</v>
      </c>
      <c r="J358" s="100" t="s">
        <v>8</v>
      </c>
      <c r="K358" s="99" t="s">
        <v>58</v>
      </c>
      <c r="L358" s="100" t="s">
        <v>8</v>
      </c>
      <c r="M358" s="99" t="s">
        <v>58</v>
      </c>
      <c r="N358" s="100" t="s">
        <v>8</v>
      </c>
      <c r="O358" s="99" t="s">
        <v>58</v>
      </c>
      <c r="P358" s="100" t="s">
        <v>8</v>
      </c>
      <c r="Q358" s="102"/>
    </row>
    <row r="359" spans="1:17" ht="17.25" customHeight="1" x14ac:dyDescent="0.25">
      <c r="A359" s="102"/>
      <c r="B359" s="105" t="str">
        <f>Data!B253</f>
        <v/>
      </c>
      <c r="C359" s="106"/>
      <c r="D359" s="106"/>
      <c r="E359" s="106"/>
      <c r="F359" s="106"/>
      <c r="G359" s="106"/>
      <c r="H359" s="106"/>
      <c r="I359" s="106"/>
      <c r="J359" s="106"/>
      <c r="K359" s="106"/>
      <c r="L359" s="106"/>
      <c r="M359" s="106"/>
      <c r="N359" s="106"/>
      <c r="O359" s="106"/>
      <c r="P359" s="106"/>
      <c r="Q359" s="102"/>
    </row>
    <row r="360" spans="1:17" ht="17.25" customHeight="1" x14ac:dyDescent="0.25">
      <c r="A360" s="102"/>
      <c r="B360" s="105" t="str">
        <f>Data!B254</f>
        <v/>
      </c>
      <c r="C360" s="106"/>
      <c r="D360" s="106"/>
      <c r="E360" s="106"/>
      <c r="F360" s="106"/>
      <c r="G360" s="106"/>
      <c r="H360" s="106"/>
      <c r="I360" s="106"/>
      <c r="J360" s="106"/>
      <c r="K360" s="106"/>
      <c r="L360" s="106"/>
      <c r="M360" s="106"/>
      <c r="N360" s="106"/>
      <c r="O360" s="106"/>
      <c r="P360" s="106"/>
      <c r="Q360" s="102"/>
    </row>
    <row r="361" spans="1:17" ht="17.25" customHeight="1" x14ac:dyDescent="0.25">
      <c r="A361" s="102"/>
      <c r="B361" s="105" t="str">
        <f>Data!B255</f>
        <v/>
      </c>
      <c r="C361" s="106"/>
      <c r="D361" s="106"/>
      <c r="E361" s="106"/>
      <c r="F361" s="106"/>
      <c r="G361" s="106"/>
      <c r="H361" s="106"/>
      <c r="I361" s="106"/>
      <c r="J361" s="106"/>
      <c r="K361" s="106"/>
      <c r="L361" s="106"/>
      <c r="M361" s="106"/>
      <c r="N361" s="106"/>
      <c r="O361" s="106"/>
      <c r="P361" s="106"/>
      <c r="Q361" s="102"/>
    </row>
    <row r="362" spans="1:17" ht="17.25" customHeight="1" x14ac:dyDescent="0.25">
      <c r="A362" s="102"/>
      <c r="B362" s="105" t="str">
        <f>Data!B256</f>
        <v/>
      </c>
      <c r="C362" s="106"/>
      <c r="D362" s="106"/>
      <c r="E362" s="106"/>
      <c r="F362" s="106"/>
      <c r="G362" s="106"/>
      <c r="H362" s="106"/>
      <c r="I362" s="106"/>
      <c r="J362" s="106"/>
      <c r="K362" s="106"/>
      <c r="L362" s="106"/>
      <c r="M362" s="106"/>
      <c r="N362" s="106"/>
      <c r="O362" s="106"/>
      <c r="P362" s="106"/>
      <c r="Q362" s="102"/>
    </row>
    <row r="363" spans="1:17" ht="17.25" customHeight="1" x14ac:dyDescent="0.25">
      <c r="A363" s="102"/>
      <c r="B363" s="105" t="str">
        <f>Data!B257</f>
        <v/>
      </c>
      <c r="C363" s="106"/>
      <c r="D363" s="106"/>
      <c r="E363" s="106"/>
      <c r="F363" s="106"/>
      <c r="G363" s="106"/>
      <c r="H363" s="106"/>
      <c r="I363" s="106"/>
      <c r="J363" s="106"/>
      <c r="K363" s="106"/>
      <c r="L363" s="106"/>
      <c r="M363" s="106"/>
      <c r="N363" s="106"/>
      <c r="O363" s="106"/>
      <c r="P363" s="106"/>
      <c r="Q363" s="102"/>
    </row>
    <row r="364" spans="1:17" ht="17.25" customHeight="1" x14ac:dyDescent="0.25">
      <c r="A364" s="102"/>
      <c r="B364" s="105" t="str">
        <f>Data!B258</f>
        <v/>
      </c>
      <c r="C364" s="106"/>
      <c r="D364" s="106"/>
      <c r="E364" s="106"/>
      <c r="F364" s="106"/>
      <c r="G364" s="106"/>
      <c r="H364" s="106"/>
      <c r="I364" s="106"/>
      <c r="J364" s="106"/>
      <c r="K364" s="106"/>
      <c r="L364" s="106"/>
      <c r="M364" s="106"/>
      <c r="N364" s="106"/>
      <c r="O364" s="106"/>
      <c r="P364" s="106"/>
      <c r="Q364" s="102"/>
    </row>
    <row r="365" spans="1:17" ht="17.25" customHeight="1" x14ac:dyDescent="0.25">
      <c r="A365" s="102"/>
      <c r="B365" s="105" t="str">
        <f>Data!B259</f>
        <v/>
      </c>
      <c r="C365" s="106"/>
      <c r="D365" s="106"/>
      <c r="E365" s="106"/>
      <c r="F365" s="106"/>
      <c r="G365" s="106"/>
      <c r="H365" s="106"/>
      <c r="I365" s="106"/>
      <c r="J365" s="106"/>
      <c r="K365" s="106"/>
      <c r="L365" s="106"/>
      <c r="M365" s="106"/>
      <c r="N365" s="106"/>
      <c r="O365" s="106"/>
      <c r="P365" s="106"/>
      <c r="Q365" s="102"/>
    </row>
    <row r="366" spans="1:17" ht="17.25" customHeight="1" x14ac:dyDescent="0.25">
      <c r="A366" s="102"/>
      <c r="B366" s="105" t="str">
        <f>Data!B260</f>
        <v/>
      </c>
      <c r="C366" s="106"/>
      <c r="D366" s="106"/>
      <c r="E366" s="106"/>
      <c r="F366" s="106"/>
      <c r="G366" s="106"/>
      <c r="H366" s="106"/>
      <c r="I366" s="106"/>
      <c r="J366" s="106"/>
      <c r="K366" s="106"/>
      <c r="L366" s="106"/>
      <c r="M366" s="106"/>
      <c r="N366" s="106"/>
      <c r="O366" s="106"/>
      <c r="P366" s="106"/>
      <c r="Q366" s="102"/>
    </row>
    <row r="367" spans="1:17" ht="17.25" customHeight="1" x14ac:dyDescent="0.25">
      <c r="A367" s="102"/>
      <c r="B367" s="105" t="str">
        <f>Data!B261</f>
        <v/>
      </c>
      <c r="C367" s="106"/>
      <c r="D367" s="106"/>
      <c r="E367" s="106"/>
      <c r="F367" s="106"/>
      <c r="G367" s="106"/>
      <c r="H367" s="106"/>
      <c r="I367" s="106"/>
      <c r="J367" s="106"/>
      <c r="K367" s="106"/>
      <c r="L367" s="106"/>
      <c r="M367" s="106"/>
      <c r="N367" s="106"/>
      <c r="O367" s="106"/>
      <c r="P367" s="106"/>
      <c r="Q367" s="102"/>
    </row>
    <row r="368" spans="1:17" ht="17.25" customHeight="1" x14ac:dyDescent="0.25">
      <c r="A368" s="102"/>
      <c r="B368" s="105" t="str">
        <f>Data!B262</f>
        <v/>
      </c>
      <c r="C368" s="106"/>
      <c r="D368" s="106"/>
      <c r="E368" s="106"/>
      <c r="F368" s="106"/>
      <c r="G368" s="106"/>
      <c r="H368" s="106"/>
      <c r="I368" s="106"/>
      <c r="J368" s="106"/>
      <c r="K368" s="106"/>
      <c r="L368" s="106"/>
      <c r="M368" s="106"/>
      <c r="N368" s="106"/>
      <c r="O368" s="106"/>
      <c r="P368" s="106"/>
      <c r="Q368" s="102"/>
    </row>
    <row r="369" spans="1:17" ht="17.25" customHeight="1" x14ac:dyDescent="0.25">
      <c r="A369" s="102"/>
      <c r="B369" s="105" t="str">
        <f>Data!B263</f>
        <v/>
      </c>
      <c r="C369" s="106"/>
      <c r="D369" s="106"/>
      <c r="E369" s="106"/>
      <c r="F369" s="106"/>
      <c r="G369" s="106"/>
      <c r="H369" s="106"/>
      <c r="I369" s="106"/>
      <c r="J369" s="106"/>
      <c r="K369" s="106"/>
      <c r="L369" s="106"/>
      <c r="M369" s="106"/>
      <c r="N369" s="106"/>
      <c r="O369" s="106"/>
      <c r="P369" s="106"/>
      <c r="Q369" s="102"/>
    </row>
    <row r="370" spans="1:17" ht="17.25" customHeight="1" x14ac:dyDescent="0.25">
      <c r="A370" s="102"/>
      <c r="B370" s="105" t="str">
        <f>Data!B264</f>
        <v/>
      </c>
      <c r="C370" s="106"/>
      <c r="D370" s="106"/>
      <c r="E370" s="106"/>
      <c r="F370" s="106"/>
      <c r="G370" s="106"/>
      <c r="H370" s="106"/>
      <c r="I370" s="106"/>
      <c r="J370" s="106"/>
      <c r="K370" s="106"/>
      <c r="L370" s="106"/>
      <c r="M370" s="106"/>
      <c r="N370" s="106"/>
      <c r="O370" s="106"/>
      <c r="P370" s="106"/>
      <c r="Q370" s="102"/>
    </row>
    <row r="371" spans="1:17" ht="17.25" customHeight="1" x14ac:dyDescent="0.25">
      <c r="A371" s="102"/>
      <c r="B371" s="105" t="str">
        <f>Data!B265</f>
        <v/>
      </c>
      <c r="C371" s="106"/>
      <c r="D371" s="106"/>
      <c r="E371" s="106"/>
      <c r="F371" s="106"/>
      <c r="G371" s="106"/>
      <c r="H371" s="106"/>
      <c r="I371" s="106"/>
      <c r="J371" s="106"/>
      <c r="K371" s="106"/>
      <c r="L371" s="106"/>
      <c r="M371" s="106"/>
      <c r="N371" s="106"/>
      <c r="O371" s="106"/>
      <c r="P371" s="106"/>
      <c r="Q371" s="102"/>
    </row>
    <row r="372" spans="1:17" ht="17.25" customHeight="1" x14ac:dyDescent="0.25">
      <c r="A372" s="102"/>
      <c r="B372" s="105" t="str">
        <f>Data!B266</f>
        <v/>
      </c>
      <c r="C372" s="106"/>
      <c r="D372" s="106"/>
      <c r="E372" s="106"/>
      <c r="F372" s="106"/>
      <c r="G372" s="106"/>
      <c r="H372" s="106"/>
      <c r="I372" s="106"/>
      <c r="J372" s="106"/>
      <c r="K372" s="106"/>
      <c r="L372" s="106"/>
      <c r="M372" s="106"/>
      <c r="N372" s="106"/>
      <c r="O372" s="106"/>
      <c r="P372" s="106"/>
      <c r="Q372" s="102"/>
    </row>
    <row r="373" spans="1:17" ht="17.25" customHeight="1" x14ac:dyDescent="0.25">
      <c r="A373" s="102"/>
      <c r="B373" s="105" t="str">
        <f>Data!B267</f>
        <v/>
      </c>
      <c r="C373" s="106"/>
      <c r="D373" s="106"/>
      <c r="E373" s="106"/>
      <c r="F373" s="106"/>
      <c r="G373" s="106"/>
      <c r="H373" s="106"/>
      <c r="I373" s="106"/>
      <c r="J373" s="106"/>
      <c r="K373" s="106"/>
      <c r="L373" s="106"/>
      <c r="M373" s="106"/>
      <c r="N373" s="106"/>
      <c r="O373" s="106"/>
      <c r="P373" s="106"/>
      <c r="Q373" s="102"/>
    </row>
    <row r="374" spans="1:17" ht="17.25" customHeight="1" x14ac:dyDescent="0.25">
      <c r="A374" s="102"/>
      <c r="B374" s="105" t="str">
        <f>Data!B268</f>
        <v/>
      </c>
      <c r="C374" s="106"/>
      <c r="D374" s="106"/>
      <c r="E374" s="106"/>
      <c r="F374" s="106"/>
      <c r="G374" s="106"/>
      <c r="H374" s="106"/>
      <c r="I374" s="106"/>
      <c r="J374" s="106"/>
      <c r="K374" s="106"/>
      <c r="L374" s="106"/>
      <c r="M374" s="106"/>
      <c r="N374" s="106"/>
      <c r="O374" s="106"/>
      <c r="P374" s="106"/>
      <c r="Q374" s="102"/>
    </row>
    <row r="375" spans="1:17" ht="17.25" customHeight="1" x14ac:dyDescent="0.25">
      <c r="A375" s="102"/>
      <c r="B375" s="105" t="str">
        <f>Data!B269</f>
        <v/>
      </c>
      <c r="C375" s="106"/>
      <c r="D375" s="106"/>
      <c r="E375" s="106"/>
      <c r="F375" s="106"/>
      <c r="G375" s="106"/>
      <c r="H375" s="106"/>
      <c r="I375" s="106"/>
      <c r="J375" s="106"/>
      <c r="K375" s="106"/>
      <c r="L375" s="106"/>
      <c r="M375" s="106"/>
      <c r="N375" s="106"/>
      <c r="O375" s="106"/>
      <c r="P375" s="106"/>
      <c r="Q375" s="102"/>
    </row>
    <row r="376" spans="1:17" ht="17.25" customHeight="1" x14ac:dyDescent="0.25">
      <c r="A376" s="102"/>
      <c r="B376" s="105" t="str">
        <f>Data!B270</f>
        <v/>
      </c>
      <c r="C376" s="106"/>
      <c r="D376" s="106"/>
      <c r="E376" s="106"/>
      <c r="F376" s="106"/>
      <c r="G376" s="106"/>
      <c r="H376" s="106"/>
      <c r="I376" s="106"/>
      <c r="J376" s="106"/>
      <c r="K376" s="106"/>
      <c r="L376" s="106"/>
      <c r="M376" s="106"/>
      <c r="N376" s="106"/>
      <c r="O376" s="106"/>
      <c r="P376" s="106"/>
      <c r="Q376" s="102"/>
    </row>
    <row r="377" spans="1:17" ht="17.25" customHeight="1" x14ac:dyDescent="0.25">
      <c r="A377" s="102"/>
      <c r="B377" s="105" t="str">
        <f>Data!B271</f>
        <v/>
      </c>
      <c r="C377" s="106"/>
      <c r="D377" s="106"/>
      <c r="E377" s="106"/>
      <c r="F377" s="106"/>
      <c r="G377" s="106"/>
      <c r="H377" s="106"/>
      <c r="I377" s="106"/>
      <c r="J377" s="106"/>
      <c r="K377" s="106"/>
      <c r="L377" s="106"/>
      <c r="M377" s="106"/>
      <c r="N377" s="106"/>
      <c r="O377" s="106"/>
      <c r="P377" s="106"/>
      <c r="Q377" s="102"/>
    </row>
    <row r="378" spans="1:17" ht="17.25" customHeight="1" x14ac:dyDescent="0.25">
      <c r="A378" s="102"/>
      <c r="B378" s="105" t="str">
        <f>Data!B272</f>
        <v/>
      </c>
      <c r="C378" s="106"/>
      <c r="D378" s="106"/>
      <c r="E378" s="106"/>
      <c r="F378" s="106"/>
      <c r="G378" s="106"/>
      <c r="H378" s="106"/>
      <c r="I378" s="106"/>
      <c r="J378" s="106"/>
      <c r="K378" s="106"/>
      <c r="L378" s="106"/>
      <c r="M378" s="106"/>
      <c r="N378" s="106"/>
      <c r="O378" s="106"/>
      <c r="P378" s="106"/>
      <c r="Q378" s="102"/>
    </row>
    <row r="379" spans="1:17" ht="17.25" customHeight="1" x14ac:dyDescent="0.25">
      <c r="A379" s="102"/>
      <c r="B379" s="105" t="str">
        <f>Data!B273</f>
        <v/>
      </c>
      <c r="C379" s="106"/>
      <c r="D379" s="106"/>
      <c r="E379" s="106"/>
      <c r="F379" s="106"/>
      <c r="G379" s="106"/>
      <c r="H379" s="106"/>
      <c r="I379" s="106"/>
      <c r="J379" s="106"/>
      <c r="K379" s="106"/>
      <c r="L379" s="106"/>
      <c r="M379" s="106"/>
      <c r="N379" s="106"/>
      <c r="O379" s="106"/>
      <c r="P379" s="106"/>
      <c r="Q379" s="102"/>
    </row>
    <row r="380" spans="1:17" ht="17.25" customHeight="1" x14ac:dyDescent="0.25">
      <c r="A380" s="102"/>
      <c r="B380" s="105" t="str">
        <f>Data!B274</f>
        <v/>
      </c>
      <c r="C380" s="106"/>
      <c r="D380" s="106"/>
      <c r="E380" s="106"/>
      <c r="F380" s="106"/>
      <c r="G380" s="106"/>
      <c r="H380" s="106"/>
      <c r="I380" s="106"/>
      <c r="J380" s="106"/>
      <c r="K380" s="106"/>
      <c r="L380" s="106"/>
      <c r="M380" s="106"/>
      <c r="N380" s="106"/>
      <c r="O380" s="106"/>
      <c r="P380" s="106"/>
      <c r="Q380" s="102"/>
    </row>
    <row r="381" spans="1:17" ht="17.25" customHeight="1" x14ac:dyDescent="0.25">
      <c r="A381" s="102"/>
      <c r="B381" s="105" t="str">
        <f>Data!B275</f>
        <v/>
      </c>
      <c r="C381" s="106"/>
      <c r="D381" s="106"/>
      <c r="E381" s="106"/>
      <c r="F381" s="106"/>
      <c r="G381" s="106"/>
      <c r="H381" s="106"/>
      <c r="I381" s="106"/>
      <c r="J381" s="106"/>
      <c r="K381" s="106"/>
      <c r="L381" s="106"/>
      <c r="M381" s="106"/>
      <c r="N381" s="106"/>
      <c r="O381" s="106"/>
      <c r="P381" s="106"/>
      <c r="Q381" s="102"/>
    </row>
    <row r="382" spans="1:17" ht="17.25" customHeight="1" x14ac:dyDescent="0.25">
      <c r="A382" s="102"/>
      <c r="B382" s="105" t="str">
        <f>Data!B276</f>
        <v/>
      </c>
      <c r="C382" s="106"/>
      <c r="D382" s="106"/>
      <c r="E382" s="106"/>
      <c r="F382" s="106"/>
      <c r="G382" s="106"/>
      <c r="H382" s="106"/>
      <c r="I382" s="106"/>
      <c r="J382" s="106"/>
      <c r="K382" s="106"/>
      <c r="L382" s="106"/>
      <c r="M382" s="106"/>
      <c r="N382" s="106"/>
      <c r="O382" s="106"/>
      <c r="P382" s="106"/>
      <c r="Q382" s="102"/>
    </row>
    <row r="383" spans="1:17" ht="17.25" customHeight="1" x14ac:dyDescent="0.25">
      <c r="A383" s="102"/>
      <c r="B383" s="105" t="str">
        <f>Data!B277</f>
        <v/>
      </c>
      <c r="C383" s="106"/>
      <c r="D383" s="106"/>
      <c r="E383" s="106"/>
      <c r="F383" s="106"/>
      <c r="G383" s="106"/>
      <c r="H383" s="106"/>
      <c r="I383" s="106"/>
      <c r="J383" s="106"/>
      <c r="K383" s="106"/>
      <c r="L383" s="106"/>
      <c r="M383" s="106"/>
      <c r="N383" s="106"/>
      <c r="O383" s="106"/>
      <c r="P383" s="106"/>
      <c r="Q383" s="102"/>
    </row>
    <row r="384" spans="1:17" x14ac:dyDescent="0.25">
      <c r="A384" s="102"/>
      <c r="B384" s="102"/>
      <c r="C384" s="102"/>
      <c r="D384" s="102"/>
      <c r="E384" s="102"/>
      <c r="F384" s="102"/>
      <c r="G384" s="102"/>
      <c r="H384" s="102"/>
      <c r="I384" s="102"/>
      <c r="J384" s="102"/>
      <c r="K384" s="102"/>
      <c r="L384" s="102"/>
      <c r="M384" s="102"/>
      <c r="N384" s="102"/>
      <c r="O384" s="102"/>
      <c r="P384" s="102"/>
      <c r="Q384" s="102"/>
    </row>
    <row r="385" spans="1:17" x14ac:dyDescent="0.25">
      <c r="A385" s="102"/>
      <c r="B385" s="102"/>
      <c r="C385" s="102"/>
      <c r="D385" s="102"/>
      <c r="E385" s="102"/>
      <c r="F385" s="102"/>
      <c r="G385" s="102"/>
      <c r="H385" s="102"/>
      <c r="I385" s="102"/>
      <c r="J385" s="102"/>
      <c r="K385" s="102"/>
      <c r="L385" s="102"/>
      <c r="M385" s="102"/>
      <c r="N385" s="102"/>
      <c r="O385" s="102"/>
      <c r="P385" s="102"/>
      <c r="Q385" s="102"/>
    </row>
    <row r="386" spans="1:17" x14ac:dyDescent="0.25">
      <c r="A386" s="102"/>
      <c r="B386" s="102"/>
      <c r="C386" s="102"/>
      <c r="D386" s="102"/>
      <c r="E386" s="102"/>
      <c r="F386" s="102"/>
      <c r="G386" s="102"/>
      <c r="H386" s="102"/>
      <c r="I386" s="102"/>
      <c r="J386" s="102"/>
      <c r="K386" s="102"/>
      <c r="L386" s="102"/>
      <c r="M386" s="102"/>
      <c r="N386" s="102"/>
      <c r="O386" s="102"/>
      <c r="P386" s="102"/>
      <c r="Q386" s="102"/>
    </row>
    <row r="387" spans="1:17" ht="15" customHeight="1" x14ac:dyDescent="0.25">
      <c r="A387" s="102"/>
      <c r="B387" s="422" t="str">
        <f>'Birding Tally List'!$B$2</f>
        <v/>
      </c>
      <c r="C387" s="423"/>
      <c r="D387" s="423"/>
      <c r="E387" s="423"/>
      <c r="F387" s="423"/>
      <c r="G387" s="423"/>
      <c r="H387" s="423"/>
      <c r="I387" s="423"/>
      <c r="J387" s="423"/>
      <c r="K387" s="423"/>
      <c r="L387" s="423"/>
      <c r="M387" s="423"/>
      <c r="N387" s="423"/>
      <c r="O387" s="423"/>
      <c r="P387" s="424"/>
      <c r="Q387" s="102"/>
    </row>
    <row r="388" spans="1:17" ht="15" customHeight="1" x14ac:dyDescent="0.25">
      <c r="A388" s="102"/>
      <c r="B388" s="425"/>
      <c r="C388" s="426"/>
      <c r="D388" s="426"/>
      <c r="E388" s="426"/>
      <c r="F388" s="426"/>
      <c r="G388" s="426"/>
      <c r="H388" s="426"/>
      <c r="I388" s="426"/>
      <c r="J388" s="426"/>
      <c r="K388" s="426"/>
      <c r="L388" s="426"/>
      <c r="M388" s="426"/>
      <c r="N388" s="426"/>
      <c r="O388" s="426"/>
      <c r="P388" s="427"/>
      <c r="Q388" s="102"/>
    </row>
    <row r="389" spans="1:17" ht="15" customHeight="1" x14ac:dyDescent="0.35">
      <c r="A389" s="102"/>
      <c r="B389" s="101"/>
      <c r="C389" s="101"/>
      <c r="D389" s="101"/>
      <c r="E389" s="101"/>
      <c r="F389" s="101"/>
      <c r="G389" s="101"/>
      <c r="H389" s="101"/>
      <c r="I389" s="101"/>
      <c r="J389" s="101"/>
      <c r="K389" s="101"/>
      <c r="L389" s="101"/>
      <c r="M389" s="101"/>
      <c r="N389" s="101"/>
      <c r="O389" s="101"/>
      <c r="P389" s="101"/>
      <c r="Q389" s="102"/>
    </row>
    <row r="390" spans="1:17" x14ac:dyDescent="0.25">
      <c r="A390" s="102"/>
      <c r="B390" s="428" t="str">
        <f>"* You have selected '"&amp;'Intro &amp; Setup'!$BA$21&amp;"', so please ensure that your totals show "&amp;'Intro &amp; Setup'!$BA$26&amp;"."</f>
        <v>* You have selected 'Sightings', so please ensure that your totals show each flock of bird as one sighting.</v>
      </c>
      <c r="C390" s="428"/>
      <c r="D390" s="428"/>
      <c r="E390" s="428"/>
      <c r="F390" s="428"/>
      <c r="G390" s="428"/>
      <c r="H390" s="428"/>
      <c r="I390" s="428"/>
      <c r="J390" s="428"/>
      <c r="K390" s="428"/>
      <c r="L390" s="428"/>
      <c r="M390" s="428"/>
      <c r="N390" s="428"/>
      <c r="O390" s="429" t="s">
        <v>70</v>
      </c>
      <c r="P390" s="430"/>
      <c r="Q390" s="102"/>
    </row>
    <row r="391" spans="1:17" x14ac:dyDescent="0.25">
      <c r="A391" s="102"/>
      <c r="B391" s="102"/>
      <c r="C391" s="102"/>
      <c r="D391" s="102"/>
      <c r="E391" s="102"/>
      <c r="F391" s="102"/>
      <c r="G391" s="102"/>
      <c r="H391" s="102"/>
      <c r="I391" s="102"/>
      <c r="J391" s="102"/>
      <c r="K391" s="102"/>
      <c r="L391" s="102"/>
      <c r="M391" s="102"/>
      <c r="N391" s="102"/>
      <c r="O391" s="102"/>
      <c r="P391" s="102"/>
      <c r="Q391" s="102"/>
    </row>
    <row r="392" spans="1:17" x14ac:dyDescent="0.25">
      <c r="A392" s="102"/>
      <c r="B392" s="103" t="s">
        <v>5</v>
      </c>
      <c r="C392" s="420" t="str">
        <f>IF('Intro &amp; Setup'!$G$22="", "", 'Intro &amp; Setup'!$G$22)</f>
        <v/>
      </c>
      <c r="D392" s="421"/>
      <c r="E392" s="420" t="str">
        <f>IF('Intro &amp; Setup'!$G$23="", "", 'Intro &amp; Setup'!$G$23)</f>
        <v/>
      </c>
      <c r="F392" s="421"/>
      <c r="G392" s="420" t="str">
        <f>IF('Intro &amp; Setup'!$G$24="", "", 'Intro &amp; Setup'!$G$24)</f>
        <v/>
      </c>
      <c r="H392" s="421"/>
      <c r="I392" s="420" t="str">
        <f>IF('Intro &amp; Setup'!$G$25="", "", 'Intro &amp; Setup'!$G$25)</f>
        <v/>
      </c>
      <c r="J392" s="421"/>
      <c r="K392" s="420" t="str">
        <f>IF('Intro &amp; Setup'!$G$26="", "", 'Intro &amp; Setup'!$G$26)</f>
        <v/>
      </c>
      <c r="L392" s="421"/>
      <c r="M392" s="420" t="str">
        <f>IF('Intro &amp; Setup'!$G$27="", "", 'Intro &amp; Setup'!$G$27)</f>
        <v/>
      </c>
      <c r="N392" s="421"/>
      <c r="O392" s="420" t="str">
        <f>IF('Intro &amp; Setup'!$G$28="", "", 'Intro &amp; Setup'!$G$28)</f>
        <v/>
      </c>
      <c r="P392" s="421"/>
      <c r="Q392" s="102"/>
    </row>
    <row r="393" spans="1:17" x14ac:dyDescent="0.25">
      <c r="A393" s="102"/>
      <c r="B393" s="104" t="s">
        <v>4</v>
      </c>
      <c r="C393" s="99" t="s">
        <v>58</v>
      </c>
      <c r="D393" s="100" t="s">
        <v>8</v>
      </c>
      <c r="E393" s="99" t="s">
        <v>58</v>
      </c>
      <c r="F393" s="100" t="s">
        <v>8</v>
      </c>
      <c r="G393" s="99" t="s">
        <v>58</v>
      </c>
      <c r="H393" s="100" t="s">
        <v>8</v>
      </c>
      <c r="I393" s="99" t="s">
        <v>58</v>
      </c>
      <c r="J393" s="100" t="s">
        <v>8</v>
      </c>
      <c r="K393" s="99" t="s">
        <v>58</v>
      </c>
      <c r="L393" s="100" t="s">
        <v>8</v>
      </c>
      <c r="M393" s="99" t="s">
        <v>58</v>
      </c>
      <c r="N393" s="100" t="s">
        <v>8</v>
      </c>
      <c r="O393" s="99" t="s">
        <v>58</v>
      </c>
      <c r="P393" s="100" t="s">
        <v>8</v>
      </c>
      <c r="Q393" s="102"/>
    </row>
    <row r="394" spans="1:17" ht="17.25" customHeight="1" x14ac:dyDescent="0.25">
      <c r="A394" s="102"/>
      <c r="B394" s="105" t="str">
        <f>Data!B278</f>
        <v/>
      </c>
      <c r="C394" s="106"/>
      <c r="D394" s="106"/>
      <c r="E394" s="106"/>
      <c r="F394" s="106"/>
      <c r="G394" s="106"/>
      <c r="H394" s="106"/>
      <c r="I394" s="106"/>
      <c r="J394" s="106"/>
      <c r="K394" s="106"/>
      <c r="L394" s="106"/>
      <c r="M394" s="106"/>
      <c r="N394" s="106"/>
      <c r="O394" s="106"/>
      <c r="P394" s="106"/>
      <c r="Q394" s="102"/>
    </row>
    <row r="395" spans="1:17" ht="17.25" customHeight="1" x14ac:dyDescent="0.25">
      <c r="A395" s="102"/>
      <c r="B395" s="105" t="str">
        <f>Data!B279</f>
        <v/>
      </c>
      <c r="C395" s="106"/>
      <c r="D395" s="106"/>
      <c r="E395" s="106"/>
      <c r="F395" s="106"/>
      <c r="G395" s="106"/>
      <c r="H395" s="106"/>
      <c r="I395" s="106"/>
      <c r="J395" s="106"/>
      <c r="K395" s="106"/>
      <c r="L395" s="106"/>
      <c r="M395" s="106"/>
      <c r="N395" s="106"/>
      <c r="O395" s="106"/>
      <c r="P395" s="106"/>
      <c r="Q395" s="102"/>
    </row>
    <row r="396" spans="1:17" ht="17.25" customHeight="1" x14ac:dyDescent="0.25">
      <c r="A396" s="102"/>
      <c r="B396" s="105" t="str">
        <f>Data!B280</f>
        <v/>
      </c>
      <c r="C396" s="106"/>
      <c r="D396" s="106"/>
      <c r="E396" s="106"/>
      <c r="F396" s="106"/>
      <c r="G396" s="106"/>
      <c r="H396" s="106"/>
      <c r="I396" s="106"/>
      <c r="J396" s="106"/>
      <c r="K396" s="106"/>
      <c r="L396" s="106"/>
      <c r="M396" s="106"/>
      <c r="N396" s="106"/>
      <c r="O396" s="106"/>
      <c r="P396" s="106"/>
      <c r="Q396" s="102"/>
    </row>
    <row r="397" spans="1:17" ht="17.25" customHeight="1" x14ac:dyDescent="0.25">
      <c r="A397" s="102"/>
      <c r="B397" s="105" t="str">
        <f>Data!B281</f>
        <v/>
      </c>
      <c r="C397" s="106"/>
      <c r="D397" s="106"/>
      <c r="E397" s="106"/>
      <c r="F397" s="106"/>
      <c r="G397" s="106"/>
      <c r="H397" s="106"/>
      <c r="I397" s="106"/>
      <c r="J397" s="106"/>
      <c r="K397" s="106"/>
      <c r="L397" s="106"/>
      <c r="M397" s="106"/>
      <c r="N397" s="106"/>
      <c r="O397" s="106"/>
      <c r="P397" s="106"/>
      <c r="Q397" s="102"/>
    </row>
    <row r="398" spans="1:17" ht="17.25" customHeight="1" x14ac:dyDescent="0.25">
      <c r="A398" s="102"/>
      <c r="B398" s="105" t="str">
        <f>Data!B282</f>
        <v/>
      </c>
      <c r="C398" s="106"/>
      <c r="D398" s="106"/>
      <c r="E398" s="106"/>
      <c r="F398" s="106"/>
      <c r="G398" s="106"/>
      <c r="H398" s="106"/>
      <c r="I398" s="106"/>
      <c r="J398" s="106"/>
      <c r="K398" s="106"/>
      <c r="L398" s="106"/>
      <c r="M398" s="106"/>
      <c r="N398" s="106"/>
      <c r="O398" s="106"/>
      <c r="P398" s="106"/>
      <c r="Q398" s="102"/>
    </row>
    <row r="399" spans="1:17" ht="17.25" customHeight="1" x14ac:dyDescent="0.25">
      <c r="A399" s="102"/>
      <c r="B399" s="105" t="str">
        <f>Data!B283</f>
        <v/>
      </c>
      <c r="C399" s="106"/>
      <c r="D399" s="106"/>
      <c r="E399" s="106"/>
      <c r="F399" s="106"/>
      <c r="G399" s="106"/>
      <c r="H399" s="106"/>
      <c r="I399" s="106"/>
      <c r="J399" s="106"/>
      <c r="K399" s="106"/>
      <c r="L399" s="106"/>
      <c r="M399" s="106"/>
      <c r="N399" s="106"/>
      <c r="O399" s="106"/>
      <c r="P399" s="106"/>
      <c r="Q399" s="102"/>
    </row>
    <row r="400" spans="1:17" ht="17.25" customHeight="1" x14ac:dyDescent="0.25">
      <c r="A400" s="102"/>
      <c r="B400" s="105" t="str">
        <f>Data!B284</f>
        <v/>
      </c>
      <c r="C400" s="106"/>
      <c r="D400" s="106"/>
      <c r="E400" s="106"/>
      <c r="F400" s="106"/>
      <c r="G400" s="106"/>
      <c r="H400" s="106"/>
      <c r="I400" s="106"/>
      <c r="J400" s="106"/>
      <c r="K400" s="106"/>
      <c r="L400" s="106"/>
      <c r="M400" s="106"/>
      <c r="N400" s="106"/>
      <c r="O400" s="106"/>
      <c r="P400" s="106"/>
      <c r="Q400" s="102"/>
    </row>
    <row r="401" spans="1:17" ht="17.25" customHeight="1" x14ac:dyDescent="0.25">
      <c r="A401" s="102"/>
      <c r="B401" s="105" t="str">
        <f>Data!B285</f>
        <v/>
      </c>
      <c r="C401" s="106"/>
      <c r="D401" s="106"/>
      <c r="E401" s="106"/>
      <c r="F401" s="106"/>
      <c r="G401" s="106"/>
      <c r="H401" s="106"/>
      <c r="I401" s="106"/>
      <c r="J401" s="106"/>
      <c r="K401" s="106"/>
      <c r="L401" s="106"/>
      <c r="M401" s="106"/>
      <c r="N401" s="106"/>
      <c r="O401" s="106"/>
      <c r="P401" s="106"/>
      <c r="Q401" s="102"/>
    </row>
    <row r="402" spans="1:17" ht="17.25" customHeight="1" x14ac:dyDescent="0.25">
      <c r="A402" s="102"/>
      <c r="B402" s="105" t="str">
        <f>Data!B286</f>
        <v/>
      </c>
      <c r="C402" s="106"/>
      <c r="D402" s="106"/>
      <c r="E402" s="106"/>
      <c r="F402" s="106"/>
      <c r="G402" s="106"/>
      <c r="H402" s="106"/>
      <c r="I402" s="106"/>
      <c r="J402" s="106"/>
      <c r="K402" s="106"/>
      <c r="L402" s="106"/>
      <c r="M402" s="106"/>
      <c r="N402" s="106"/>
      <c r="O402" s="106"/>
      <c r="P402" s="106"/>
      <c r="Q402" s="102"/>
    </row>
    <row r="403" spans="1:17" ht="17.25" customHeight="1" x14ac:dyDescent="0.25">
      <c r="A403" s="102"/>
      <c r="B403" s="105" t="str">
        <f>Data!B287</f>
        <v/>
      </c>
      <c r="C403" s="106"/>
      <c r="D403" s="106"/>
      <c r="E403" s="106"/>
      <c r="F403" s="106"/>
      <c r="G403" s="106"/>
      <c r="H403" s="106"/>
      <c r="I403" s="106"/>
      <c r="J403" s="106"/>
      <c r="K403" s="106"/>
      <c r="L403" s="106"/>
      <c r="M403" s="106"/>
      <c r="N403" s="106"/>
      <c r="O403" s="106"/>
      <c r="P403" s="106"/>
      <c r="Q403" s="102"/>
    </row>
    <row r="404" spans="1:17" ht="17.25" customHeight="1" x14ac:dyDescent="0.25">
      <c r="A404" s="102"/>
      <c r="B404" s="105" t="str">
        <f>Data!B288</f>
        <v/>
      </c>
      <c r="C404" s="106"/>
      <c r="D404" s="106"/>
      <c r="E404" s="106"/>
      <c r="F404" s="106"/>
      <c r="G404" s="106"/>
      <c r="H404" s="106"/>
      <c r="I404" s="106"/>
      <c r="J404" s="106"/>
      <c r="K404" s="106"/>
      <c r="L404" s="106"/>
      <c r="M404" s="106"/>
      <c r="N404" s="106"/>
      <c r="O404" s="106"/>
      <c r="P404" s="106"/>
      <c r="Q404" s="102"/>
    </row>
    <row r="405" spans="1:17" ht="17.25" customHeight="1" x14ac:dyDescent="0.25">
      <c r="A405" s="102"/>
      <c r="B405" s="105" t="str">
        <f>Data!B289</f>
        <v/>
      </c>
      <c r="C405" s="106"/>
      <c r="D405" s="106"/>
      <c r="E405" s="106"/>
      <c r="F405" s="106"/>
      <c r="G405" s="106"/>
      <c r="H405" s="106"/>
      <c r="I405" s="106"/>
      <c r="J405" s="106"/>
      <c r="K405" s="106"/>
      <c r="L405" s="106"/>
      <c r="M405" s="106"/>
      <c r="N405" s="106"/>
      <c r="O405" s="106"/>
      <c r="P405" s="106"/>
      <c r="Q405" s="102"/>
    </row>
    <row r="406" spans="1:17" ht="17.25" customHeight="1" x14ac:dyDescent="0.25">
      <c r="A406" s="102"/>
      <c r="B406" s="105" t="str">
        <f>Data!B290</f>
        <v/>
      </c>
      <c r="C406" s="106"/>
      <c r="D406" s="106"/>
      <c r="E406" s="106"/>
      <c r="F406" s="106"/>
      <c r="G406" s="106"/>
      <c r="H406" s="106"/>
      <c r="I406" s="106"/>
      <c r="J406" s="106"/>
      <c r="K406" s="106"/>
      <c r="L406" s="106"/>
      <c r="M406" s="106"/>
      <c r="N406" s="106"/>
      <c r="O406" s="106"/>
      <c r="P406" s="106"/>
      <c r="Q406" s="102"/>
    </row>
    <row r="407" spans="1:17" ht="17.25" customHeight="1" x14ac:dyDescent="0.25">
      <c r="A407" s="102"/>
      <c r="B407" s="105" t="str">
        <f>Data!B291</f>
        <v/>
      </c>
      <c r="C407" s="106"/>
      <c r="D407" s="106"/>
      <c r="E407" s="106"/>
      <c r="F407" s="106"/>
      <c r="G407" s="106"/>
      <c r="H407" s="106"/>
      <c r="I407" s="106"/>
      <c r="J407" s="106"/>
      <c r="K407" s="106"/>
      <c r="L407" s="106"/>
      <c r="M407" s="106"/>
      <c r="N407" s="106"/>
      <c r="O407" s="106"/>
      <c r="P407" s="106"/>
      <c r="Q407" s="102"/>
    </row>
    <row r="408" spans="1:17" ht="17.25" customHeight="1" x14ac:dyDescent="0.25">
      <c r="A408" s="102"/>
      <c r="B408" s="105" t="str">
        <f>Data!B292</f>
        <v/>
      </c>
      <c r="C408" s="106"/>
      <c r="D408" s="106"/>
      <c r="E408" s="106"/>
      <c r="F408" s="106"/>
      <c r="G408" s="106"/>
      <c r="H408" s="106"/>
      <c r="I408" s="106"/>
      <c r="J408" s="106"/>
      <c r="K408" s="106"/>
      <c r="L408" s="106"/>
      <c r="M408" s="106"/>
      <c r="N408" s="106"/>
      <c r="O408" s="106"/>
      <c r="P408" s="106"/>
      <c r="Q408" s="102"/>
    </row>
    <row r="409" spans="1:17" ht="17.25" customHeight="1" x14ac:dyDescent="0.25">
      <c r="A409" s="102"/>
      <c r="B409" s="105" t="str">
        <f>Data!B293</f>
        <v/>
      </c>
      <c r="C409" s="106"/>
      <c r="D409" s="106"/>
      <c r="E409" s="106"/>
      <c r="F409" s="106"/>
      <c r="G409" s="106"/>
      <c r="H409" s="106"/>
      <c r="I409" s="106"/>
      <c r="J409" s="106"/>
      <c r="K409" s="106"/>
      <c r="L409" s="106"/>
      <c r="M409" s="106"/>
      <c r="N409" s="106"/>
      <c r="O409" s="106"/>
      <c r="P409" s="106"/>
      <c r="Q409" s="102"/>
    </row>
    <row r="410" spans="1:17" ht="17.25" customHeight="1" x14ac:dyDescent="0.25">
      <c r="A410" s="102"/>
      <c r="B410" s="105" t="str">
        <f>Data!B294</f>
        <v/>
      </c>
      <c r="C410" s="106"/>
      <c r="D410" s="106"/>
      <c r="E410" s="106"/>
      <c r="F410" s="106"/>
      <c r="G410" s="106"/>
      <c r="H410" s="106"/>
      <c r="I410" s="106"/>
      <c r="J410" s="106"/>
      <c r="K410" s="106"/>
      <c r="L410" s="106"/>
      <c r="M410" s="106"/>
      <c r="N410" s="106"/>
      <c r="O410" s="106"/>
      <c r="P410" s="106"/>
      <c r="Q410" s="102"/>
    </row>
    <row r="411" spans="1:17" ht="17.25" customHeight="1" x14ac:dyDescent="0.25">
      <c r="A411" s="102"/>
      <c r="B411" s="105" t="str">
        <f>Data!B295</f>
        <v/>
      </c>
      <c r="C411" s="106"/>
      <c r="D411" s="106"/>
      <c r="E411" s="106"/>
      <c r="F411" s="106"/>
      <c r="G411" s="106"/>
      <c r="H411" s="106"/>
      <c r="I411" s="106"/>
      <c r="J411" s="106"/>
      <c r="K411" s="106"/>
      <c r="L411" s="106"/>
      <c r="M411" s="106"/>
      <c r="N411" s="106"/>
      <c r="O411" s="106"/>
      <c r="P411" s="106"/>
      <c r="Q411" s="102"/>
    </row>
    <row r="412" spans="1:17" ht="17.25" customHeight="1" x14ac:dyDescent="0.25">
      <c r="A412" s="102"/>
      <c r="B412" s="105" t="str">
        <f>Data!B296</f>
        <v/>
      </c>
      <c r="C412" s="106"/>
      <c r="D412" s="106"/>
      <c r="E412" s="106"/>
      <c r="F412" s="106"/>
      <c r="G412" s="106"/>
      <c r="H412" s="106"/>
      <c r="I412" s="106"/>
      <c r="J412" s="106"/>
      <c r="K412" s="106"/>
      <c r="L412" s="106"/>
      <c r="M412" s="106"/>
      <c r="N412" s="106"/>
      <c r="O412" s="106"/>
      <c r="P412" s="106"/>
      <c r="Q412" s="102"/>
    </row>
    <row r="413" spans="1:17" ht="17.25" customHeight="1" x14ac:dyDescent="0.25">
      <c r="A413" s="102"/>
      <c r="B413" s="105" t="str">
        <f>Data!B297</f>
        <v/>
      </c>
      <c r="C413" s="106"/>
      <c r="D413" s="106"/>
      <c r="E413" s="106"/>
      <c r="F413" s="106"/>
      <c r="G413" s="106"/>
      <c r="H413" s="106"/>
      <c r="I413" s="106"/>
      <c r="J413" s="106"/>
      <c r="K413" s="106"/>
      <c r="L413" s="106"/>
      <c r="M413" s="106"/>
      <c r="N413" s="106"/>
      <c r="O413" s="106"/>
      <c r="P413" s="106"/>
      <c r="Q413" s="102"/>
    </row>
    <row r="414" spans="1:17" ht="17.25" customHeight="1" x14ac:dyDescent="0.25">
      <c r="A414" s="102"/>
      <c r="B414" s="105" t="str">
        <f>Data!B298</f>
        <v/>
      </c>
      <c r="C414" s="106"/>
      <c r="D414" s="106"/>
      <c r="E414" s="106"/>
      <c r="F414" s="106"/>
      <c r="G414" s="106"/>
      <c r="H414" s="106"/>
      <c r="I414" s="106"/>
      <c r="J414" s="106"/>
      <c r="K414" s="106"/>
      <c r="L414" s="106"/>
      <c r="M414" s="106"/>
      <c r="N414" s="106"/>
      <c r="O414" s="106"/>
      <c r="P414" s="106"/>
      <c r="Q414" s="102"/>
    </row>
    <row r="415" spans="1:17" ht="17.25" customHeight="1" x14ac:dyDescent="0.25">
      <c r="A415" s="102"/>
      <c r="B415" s="105" t="str">
        <f>Data!B299</f>
        <v/>
      </c>
      <c r="C415" s="106"/>
      <c r="D415" s="106"/>
      <c r="E415" s="106"/>
      <c r="F415" s="106"/>
      <c r="G415" s="106"/>
      <c r="H415" s="106"/>
      <c r="I415" s="106"/>
      <c r="J415" s="106"/>
      <c r="K415" s="106"/>
      <c r="L415" s="106"/>
      <c r="M415" s="106"/>
      <c r="N415" s="106"/>
      <c r="O415" s="106"/>
      <c r="P415" s="106"/>
      <c r="Q415" s="102"/>
    </row>
    <row r="416" spans="1:17" ht="17.25" customHeight="1" x14ac:dyDescent="0.25">
      <c r="A416" s="102"/>
      <c r="B416" s="105" t="str">
        <f>Data!B300</f>
        <v/>
      </c>
      <c r="C416" s="106"/>
      <c r="D416" s="106"/>
      <c r="E416" s="106"/>
      <c r="F416" s="106"/>
      <c r="G416" s="106"/>
      <c r="H416" s="106"/>
      <c r="I416" s="106"/>
      <c r="J416" s="106"/>
      <c r="K416" s="106"/>
      <c r="L416" s="106"/>
      <c r="M416" s="106"/>
      <c r="N416" s="106"/>
      <c r="O416" s="106"/>
      <c r="P416" s="106"/>
      <c r="Q416" s="102"/>
    </row>
    <row r="417" spans="1:17" ht="17.25" customHeight="1" x14ac:dyDescent="0.25">
      <c r="A417" s="102"/>
      <c r="B417" s="105" t="str">
        <f>Data!B301</f>
        <v/>
      </c>
      <c r="C417" s="106"/>
      <c r="D417" s="106"/>
      <c r="E417" s="106"/>
      <c r="F417" s="106"/>
      <c r="G417" s="106"/>
      <c r="H417" s="106"/>
      <c r="I417" s="106"/>
      <c r="J417" s="106"/>
      <c r="K417" s="106"/>
      <c r="L417" s="106"/>
      <c r="M417" s="106"/>
      <c r="N417" s="106"/>
      <c r="O417" s="106"/>
      <c r="P417" s="106"/>
      <c r="Q417" s="102"/>
    </row>
    <row r="418" spans="1:17" ht="17.25" customHeight="1" x14ac:dyDescent="0.25">
      <c r="A418" s="102"/>
      <c r="B418" s="105" t="str">
        <f>Data!B302</f>
        <v/>
      </c>
      <c r="C418" s="106"/>
      <c r="D418" s="106"/>
      <c r="E418" s="106"/>
      <c r="F418" s="106"/>
      <c r="G418" s="106"/>
      <c r="H418" s="106"/>
      <c r="I418" s="106"/>
      <c r="J418" s="106"/>
      <c r="K418" s="106"/>
      <c r="L418" s="106"/>
      <c r="M418" s="106"/>
      <c r="N418" s="106"/>
      <c r="O418" s="106"/>
      <c r="P418" s="106"/>
      <c r="Q418" s="102"/>
    </row>
    <row r="419" spans="1:17" x14ac:dyDescent="0.25">
      <c r="A419" s="102"/>
      <c r="B419" s="102"/>
      <c r="C419" s="102"/>
      <c r="D419" s="102"/>
      <c r="E419" s="102"/>
      <c r="F419" s="102"/>
      <c r="G419" s="102"/>
      <c r="H419" s="102"/>
      <c r="I419" s="102"/>
      <c r="J419" s="102"/>
      <c r="K419" s="102"/>
      <c r="L419" s="102"/>
      <c r="M419" s="102"/>
      <c r="N419" s="102"/>
      <c r="O419" s="102"/>
      <c r="P419" s="102"/>
      <c r="Q419" s="102"/>
    </row>
    <row r="420" spans="1:17" x14ac:dyDescent="0.25">
      <c r="A420" s="102"/>
      <c r="B420" s="102"/>
      <c r="C420" s="102"/>
      <c r="D420" s="102"/>
      <c r="E420" s="102"/>
      <c r="F420" s="102"/>
      <c r="G420" s="102"/>
      <c r="H420" s="102"/>
      <c r="I420" s="102"/>
      <c r="J420" s="102"/>
      <c r="K420" s="102"/>
      <c r="L420" s="102"/>
      <c r="M420" s="102"/>
      <c r="N420" s="102"/>
      <c r="O420" s="102"/>
      <c r="P420" s="102"/>
      <c r="Q420" s="102"/>
    </row>
    <row r="421" spans="1:17" x14ac:dyDescent="0.25">
      <c r="A421" s="102"/>
      <c r="B421" s="102"/>
      <c r="C421" s="102"/>
      <c r="D421" s="102"/>
      <c r="E421" s="102"/>
      <c r="F421" s="102"/>
      <c r="G421" s="102"/>
      <c r="H421" s="102"/>
      <c r="I421" s="102"/>
      <c r="J421" s="102"/>
      <c r="K421" s="102"/>
      <c r="L421" s="102"/>
      <c r="M421" s="102"/>
      <c r="N421" s="102"/>
      <c r="O421" s="102"/>
      <c r="P421" s="102"/>
      <c r="Q421" s="102"/>
    </row>
    <row r="422" spans="1:17" ht="15" customHeight="1" x14ac:dyDescent="0.25">
      <c r="A422" s="102"/>
      <c r="B422" s="422" t="str">
        <f>'Birding Tally List'!$B$2</f>
        <v/>
      </c>
      <c r="C422" s="423"/>
      <c r="D422" s="423"/>
      <c r="E422" s="423"/>
      <c r="F422" s="423"/>
      <c r="G422" s="423"/>
      <c r="H422" s="423"/>
      <c r="I422" s="423"/>
      <c r="J422" s="423"/>
      <c r="K422" s="423"/>
      <c r="L422" s="423"/>
      <c r="M422" s="423"/>
      <c r="N422" s="423"/>
      <c r="O422" s="423"/>
      <c r="P422" s="424"/>
      <c r="Q422" s="102"/>
    </row>
    <row r="423" spans="1:17" ht="15" customHeight="1" x14ac:dyDescent="0.25">
      <c r="A423" s="102"/>
      <c r="B423" s="425"/>
      <c r="C423" s="426"/>
      <c r="D423" s="426"/>
      <c r="E423" s="426"/>
      <c r="F423" s="426"/>
      <c r="G423" s="426"/>
      <c r="H423" s="426"/>
      <c r="I423" s="426"/>
      <c r="J423" s="426"/>
      <c r="K423" s="426"/>
      <c r="L423" s="426"/>
      <c r="M423" s="426"/>
      <c r="N423" s="426"/>
      <c r="O423" s="426"/>
      <c r="P423" s="427"/>
      <c r="Q423" s="102"/>
    </row>
    <row r="424" spans="1:17" ht="15" customHeight="1" x14ac:dyDescent="0.35">
      <c r="A424" s="102"/>
      <c r="B424" s="101"/>
      <c r="C424" s="101"/>
      <c r="D424" s="101"/>
      <c r="E424" s="101"/>
      <c r="F424" s="101"/>
      <c r="G424" s="101"/>
      <c r="H424" s="101"/>
      <c r="I424" s="101"/>
      <c r="J424" s="101"/>
      <c r="K424" s="101"/>
      <c r="L424" s="101"/>
      <c r="M424" s="101"/>
      <c r="N424" s="101"/>
      <c r="O424" s="101"/>
      <c r="P424" s="101"/>
      <c r="Q424" s="102"/>
    </row>
    <row r="425" spans="1:17" x14ac:dyDescent="0.25">
      <c r="A425" s="102"/>
      <c r="B425" s="428" t="str">
        <f>"* You have selected '"&amp;'Intro &amp; Setup'!$BA$21&amp;"', so please ensure that your totals show "&amp;'Intro &amp; Setup'!$BA$26&amp;"."</f>
        <v>* You have selected 'Sightings', so please ensure that your totals show each flock of bird as one sighting.</v>
      </c>
      <c r="C425" s="428"/>
      <c r="D425" s="428"/>
      <c r="E425" s="428"/>
      <c r="F425" s="428"/>
      <c r="G425" s="428"/>
      <c r="H425" s="428"/>
      <c r="I425" s="428"/>
      <c r="J425" s="428"/>
      <c r="K425" s="428"/>
      <c r="L425" s="428"/>
      <c r="M425" s="428"/>
      <c r="N425" s="428"/>
      <c r="O425" s="429" t="s">
        <v>71</v>
      </c>
      <c r="P425" s="430"/>
      <c r="Q425" s="102"/>
    </row>
    <row r="426" spans="1:17" x14ac:dyDescent="0.25">
      <c r="A426" s="102"/>
      <c r="B426" s="102"/>
      <c r="C426" s="102"/>
      <c r="D426" s="102"/>
      <c r="E426" s="102"/>
      <c r="F426" s="102"/>
      <c r="G426" s="102"/>
      <c r="H426" s="102"/>
      <c r="I426" s="102"/>
      <c r="J426" s="102"/>
      <c r="K426" s="102"/>
      <c r="L426" s="102"/>
      <c r="M426" s="102"/>
      <c r="N426" s="102"/>
      <c r="O426" s="102"/>
      <c r="P426" s="102"/>
      <c r="Q426" s="102"/>
    </row>
    <row r="427" spans="1:17" x14ac:dyDescent="0.25">
      <c r="A427" s="102"/>
      <c r="B427" s="103" t="s">
        <v>5</v>
      </c>
      <c r="C427" s="420" t="str">
        <f>IF('Intro &amp; Setup'!$G$22="", "", 'Intro &amp; Setup'!$G$22)</f>
        <v/>
      </c>
      <c r="D427" s="421"/>
      <c r="E427" s="420" t="str">
        <f>IF('Intro &amp; Setup'!$G$23="", "", 'Intro &amp; Setup'!$G$23)</f>
        <v/>
      </c>
      <c r="F427" s="421"/>
      <c r="G427" s="420" t="str">
        <f>IF('Intro &amp; Setup'!$G$24="", "", 'Intro &amp; Setup'!$G$24)</f>
        <v/>
      </c>
      <c r="H427" s="421"/>
      <c r="I427" s="420" t="str">
        <f>IF('Intro &amp; Setup'!$G$25="", "", 'Intro &amp; Setup'!$G$25)</f>
        <v/>
      </c>
      <c r="J427" s="421"/>
      <c r="K427" s="420" t="str">
        <f>IF('Intro &amp; Setup'!$G$26="", "", 'Intro &amp; Setup'!$G$26)</f>
        <v/>
      </c>
      <c r="L427" s="421"/>
      <c r="M427" s="420" t="str">
        <f>IF('Intro &amp; Setup'!$G$27="", "", 'Intro &amp; Setup'!$G$27)</f>
        <v/>
      </c>
      <c r="N427" s="421"/>
      <c r="O427" s="420" t="str">
        <f>IF('Intro &amp; Setup'!$G$28="", "", 'Intro &amp; Setup'!$G$28)</f>
        <v/>
      </c>
      <c r="P427" s="421"/>
      <c r="Q427" s="102"/>
    </row>
    <row r="428" spans="1:17" x14ac:dyDescent="0.25">
      <c r="A428" s="102"/>
      <c r="B428" s="104" t="s">
        <v>4</v>
      </c>
      <c r="C428" s="99" t="s">
        <v>58</v>
      </c>
      <c r="D428" s="100" t="s">
        <v>8</v>
      </c>
      <c r="E428" s="99" t="s">
        <v>58</v>
      </c>
      <c r="F428" s="100" t="s">
        <v>8</v>
      </c>
      <c r="G428" s="99" t="s">
        <v>58</v>
      </c>
      <c r="H428" s="100" t="s">
        <v>8</v>
      </c>
      <c r="I428" s="99" t="s">
        <v>58</v>
      </c>
      <c r="J428" s="100" t="s">
        <v>8</v>
      </c>
      <c r="K428" s="99" t="s">
        <v>58</v>
      </c>
      <c r="L428" s="100" t="s">
        <v>8</v>
      </c>
      <c r="M428" s="99" t="s">
        <v>58</v>
      </c>
      <c r="N428" s="100" t="s">
        <v>8</v>
      </c>
      <c r="O428" s="99" t="s">
        <v>58</v>
      </c>
      <c r="P428" s="100" t="s">
        <v>8</v>
      </c>
      <c r="Q428" s="102"/>
    </row>
    <row r="429" spans="1:17" ht="17.25" customHeight="1" x14ac:dyDescent="0.25">
      <c r="A429" s="102"/>
      <c r="B429" s="105" t="str">
        <f>Data!B303</f>
        <v/>
      </c>
      <c r="C429" s="106"/>
      <c r="D429" s="106"/>
      <c r="E429" s="106"/>
      <c r="F429" s="106"/>
      <c r="G429" s="106"/>
      <c r="H429" s="106"/>
      <c r="I429" s="106"/>
      <c r="J429" s="106"/>
      <c r="K429" s="106"/>
      <c r="L429" s="106"/>
      <c r="M429" s="106"/>
      <c r="N429" s="106"/>
      <c r="O429" s="106"/>
      <c r="P429" s="106"/>
      <c r="Q429" s="102"/>
    </row>
    <row r="430" spans="1:17" ht="17.25" customHeight="1" x14ac:dyDescent="0.25">
      <c r="A430" s="102"/>
      <c r="B430" s="105" t="str">
        <f>Data!B304</f>
        <v/>
      </c>
      <c r="C430" s="106"/>
      <c r="D430" s="106"/>
      <c r="E430" s="106"/>
      <c r="F430" s="106"/>
      <c r="G430" s="106"/>
      <c r="H430" s="106"/>
      <c r="I430" s="106"/>
      <c r="J430" s="106"/>
      <c r="K430" s="106"/>
      <c r="L430" s="106"/>
      <c r="M430" s="106"/>
      <c r="N430" s="106"/>
      <c r="O430" s="106"/>
      <c r="P430" s="106"/>
      <c r="Q430" s="102"/>
    </row>
    <row r="431" spans="1:17" ht="17.25" customHeight="1" x14ac:dyDescent="0.25">
      <c r="A431" s="102"/>
      <c r="B431" s="105" t="str">
        <f>Data!B305</f>
        <v/>
      </c>
      <c r="C431" s="106"/>
      <c r="D431" s="106"/>
      <c r="E431" s="106"/>
      <c r="F431" s="106"/>
      <c r="G431" s="106"/>
      <c r="H431" s="106"/>
      <c r="I431" s="106"/>
      <c r="J431" s="106"/>
      <c r="K431" s="106"/>
      <c r="L431" s="106"/>
      <c r="M431" s="106"/>
      <c r="N431" s="106"/>
      <c r="O431" s="106"/>
      <c r="P431" s="106"/>
      <c r="Q431" s="102"/>
    </row>
    <row r="432" spans="1:17" ht="17.25" customHeight="1" x14ac:dyDescent="0.25">
      <c r="A432" s="102"/>
      <c r="B432" s="105" t="str">
        <f>Data!B306</f>
        <v/>
      </c>
      <c r="C432" s="106"/>
      <c r="D432" s="106"/>
      <c r="E432" s="106"/>
      <c r="F432" s="106"/>
      <c r="G432" s="106"/>
      <c r="H432" s="106"/>
      <c r="I432" s="106"/>
      <c r="J432" s="106"/>
      <c r="K432" s="106"/>
      <c r="L432" s="106"/>
      <c r="M432" s="106"/>
      <c r="N432" s="106"/>
      <c r="O432" s="106"/>
      <c r="P432" s="106"/>
      <c r="Q432" s="102"/>
    </row>
    <row r="433" spans="1:17" ht="17.25" customHeight="1" x14ac:dyDescent="0.25">
      <c r="A433" s="102"/>
      <c r="B433" s="105" t="str">
        <f>Data!B307</f>
        <v/>
      </c>
      <c r="C433" s="106"/>
      <c r="D433" s="106"/>
      <c r="E433" s="106"/>
      <c r="F433" s="106"/>
      <c r="G433" s="106"/>
      <c r="H433" s="106"/>
      <c r="I433" s="106"/>
      <c r="J433" s="106"/>
      <c r="K433" s="106"/>
      <c r="L433" s="106"/>
      <c r="M433" s="106"/>
      <c r="N433" s="106"/>
      <c r="O433" s="106"/>
      <c r="P433" s="106"/>
      <c r="Q433" s="102"/>
    </row>
    <row r="434" spans="1:17" ht="17.25" customHeight="1" x14ac:dyDescent="0.25">
      <c r="A434" s="102"/>
      <c r="B434" s="105" t="str">
        <f>Data!B308</f>
        <v/>
      </c>
      <c r="C434" s="106"/>
      <c r="D434" s="106"/>
      <c r="E434" s="106"/>
      <c r="F434" s="106"/>
      <c r="G434" s="106"/>
      <c r="H434" s="106"/>
      <c r="I434" s="106"/>
      <c r="J434" s="106"/>
      <c r="K434" s="106"/>
      <c r="L434" s="106"/>
      <c r="M434" s="106"/>
      <c r="N434" s="106"/>
      <c r="O434" s="106"/>
      <c r="P434" s="106"/>
      <c r="Q434" s="102"/>
    </row>
    <row r="435" spans="1:17" ht="17.25" customHeight="1" x14ac:dyDescent="0.25">
      <c r="A435" s="102"/>
      <c r="B435" s="105" t="str">
        <f>Data!B309</f>
        <v/>
      </c>
      <c r="C435" s="106"/>
      <c r="D435" s="106"/>
      <c r="E435" s="106"/>
      <c r="F435" s="106"/>
      <c r="G435" s="106"/>
      <c r="H435" s="106"/>
      <c r="I435" s="106"/>
      <c r="J435" s="106"/>
      <c r="K435" s="106"/>
      <c r="L435" s="106"/>
      <c r="M435" s="106"/>
      <c r="N435" s="106"/>
      <c r="O435" s="106"/>
      <c r="P435" s="106"/>
      <c r="Q435" s="102"/>
    </row>
    <row r="436" spans="1:17" ht="17.25" customHeight="1" x14ac:dyDescent="0.25">
      <c r="A436" s="102"/>
      <c r="B436" s="105" t="str">
        <f>Data!B310</f>
        <v/>
      </c>
      <c r="C436" s="106"/>
      <c r="D436" s="106"/>
      <c r="E436" s="106"/>
      <c r="F436" s="106"/>
      <c r="G436" s="106"/>
      <c r="H436" s="106"/>
      <c r="I436" s="106"/>
      <c r="J436" s="106"/>
      <c r="K436" s="106"/>
      <c r="L436" s="106"/>
      <c r="M436" s="106"/>
      <c r="N436" s="106"/>
      <c r="O436" s="106"/>
      <c r="P436" s="106"/>
      <c r="Q436" s="102"/>
    </row>
    <row r="437" spans="1:17" ht="17.25" customHeight="1" x14ac:dyDescent="0.25">
      <c r="A437" s="102"/>
      <c r="B437" s="105" t="str">
        <f>Data!B311</f>
        <v/>
      </c>
      <c r="C437" s="106"/>
      <c r="D437" s="106"/>
      <c r="E437" s="106"/>
      <c r="F437" s="106"/>
      <c r="G437" s="106"/>
      <c r="H437" s="106"/>
      <c r="I437" s="106"/>
      <c r="J437" s="106"/>
      <c r="K437" s="106"/>
      <c r="L437" s="106"/>
      <c r="M437" s="106"/>
      <c r="N437" s="106"/>
      <c r="O437" s="106"/>
      <c r="P437" s="106"/>
      <c r="Q437" s="102"/>
    </row>
    <row r="438" spans="1:17" ht="17.25" customHeight="1" x14ac:dyDescent="0.25">
      <c r="A438" s="102"/>
      <c r="B438" s="105" t="str">
        <f>Data!B312</f>
        <v/>
      </c>
      <c r="C438" s="106"/>
      <c r="D438" s="106"/>
      <c r="E438" s="106"/>
      <c r="F438" s="106"/>
      <c r="G438" s="106"/>
      <c r="H438" s="106"/>
      <c r="I438" s="106"/>
      <c r="J438" s="106"/>
      <c r="K438" s="106"/>
      <c r="L438" s="106"/>
      <c r="M438" s="106"/>
      <c r="N438" s="106"/>
      <c r="O438" s="106"/>
      <c r="P438" s="106"/>
      <c r="Q438" s="102"/>
    </row>
    <row r="439" spans="1:17" ht="17.25" customHeight="1" x14ac:dyDescent="0.25">
      <c r="A439" s="102"/>
      <c r="B439" s="105" t="str">
        <f>Data!B313</f>
        <v/>
      </c>
      <c r="C439" s="106"/>
      <c r="D439" s="106"/>
      <c r="E439" s="106"/>
      <c r="F439" s="106"/>
      <c r="G439" s="106"/>
      <c r="H439" s="106"/>
      <c r="I439" s="106"/>
      <c r="J439" s="106"/>
      <c r="K439" s="106"/>
      <c r="L439" s="106"/>
      <c r="M439" s="106"/>
      <c r="N439" s="106"/>
      <c r="O439" s="106"/>
      <c r="P439" s="106"/>
      <c r="Q439" s="102"/>
    </row>
    <row r="440" spans="1:17" ht="17.25" customHeight="1" x14ac:dyDescent="0.25">
      <c r="A440" s="102"/>
      <c r="B440" s="105" t="str">
        <f>Data!B314</f>
        <v/>
      </c>
      <c r="C440" s="106"/>
      <c r="D440" s="106"/>
      <c r="E440" s="106"/>
      <c r="F440" s="106"/>
      <c r="G440" s="106"/>
      <c r="H440" s="106"/>
      <c r="I440" s="106"/>
      <c r="J440" s="106"/>
      <c r="K440" s="106"/>
      <c r="L440" s="106"/>
      <c r="M440" s="106"/>
      <c r="N440" s="106"/>
      <c r="O440" s="106"/>
      <c r="P440" s="106"/>
      <c r="Q440" s="102"/>
    </row>
    <row r="441" spans="1:17" ht="17.25" customHeight="1" x14ac:dyDescent="0.25">
      <c r="A441" s="102"/>
      <c r="B441" s="105" t="str">
        <f>Data!B315</f>
        <v/>
      </c>
      <c r="C441" s="106"/>
      <c r="D441" s="106"/>
      <c r="E441" s="106"/>
      <c r="F441" s="106"/>
      <c r="G441" s="106"/>
      <c r="H441" s="106"/>
      <c r="I441" s="106"/>
      <c r="J441" s="106"/>
      <c r="K441" s="106"/>
      <c r="L441" s="106"/>
      <c r="M441" s="106"/>
      <c r="N441" s="106"/>
      <c r="O441" s="106"/>
      <c r="P441" s="106"/>
      <c r="Q441" s="102"/>
    </row>
    <row r="442" spans="1:17" ht="17.25" customHeight="1" x14ac:dyDescent="0.25">
      <c r="A442" s="102"/>
      <c r="B442" s="105" t="str">
        <f>Data!B316</f>
        <v/>
      </c>
      <c r="C442" s="106"/>
      <c r="D442" s="106"/>
      <c r="E442" s="106"/>
      <c r="F442" s="106"/>
      <c r="G442" s="106"/>
      <c r="H442" s="106"/>
      <c r="I442" s="106"/>
      <c r="J442" s="106"/>
      <c r="K442" s="106"/>
      <c r="L442" s="106"/>
      <c r="M442" s="106"/>
      <c r="N442" s="106"/>
      <c r="O442" s="106"/>
      <c r="P442" s="106"/>
      <c r="Q442" s="102"/>
    </row>
    <row r="443" spans="1:17" ht="17.25" customHeight="1" x14ac:dyDescent="0.25">
      <c r="A443" s="102"/>
      <c r="B443" s="105" t="str">
        <f>Data!B317</f>
        <v/>
      </c>
      <c r="C443" s="106"/>
      <c r="D443" s="106"/>
      <c r="E443" s="106"/>
      <c r="F443" s="106"/>
      <c r="G443" s="106"/>
      <c r="H443" s="106"/>
      <c r="I443" s="106"/>
      <c r="J443" s="106"/>
      <c r="K443" s="106"/>
      <c r="L443" s="106"/>
      <c r="M443" s="106"/>
      <c r="N443" s="106"/>
      <c r="O443" s="106"/>
      <c r="P443" s="106"/>
      <c r="Q443" s="102"/>
    </row>
    <row r="444" spans="1:17" ht="17.25" customHeight="1" x14ac:dyDescent="0.25">
      <c r="A444" s="102"/>
      <c r="B444" s="105" t="str">
        <f>Data!B318</f>
        <v/>
      </c>
      <c r="C444" s="106"/>
      <c r="D444" s="106"/>
      <c r="E444" s="106"/>
      <c r="F444" s="106"/>
      <c r="G444" s="106"/>
      <c r="H444" s="106"/>
      <c r="I444" s="106"/>
      <c r="J444" s="106"/>
      <c r="K444" s="106"/>
      <c r="L444" s="106"/>
      <c r="M444" s="106"/>
      <c r="N444" s="106"/>
      <c r="O444" s="106"/>
      <c r="P444" s="106"/>
      <c r="Q444" s="102"/>
    </row>
    <row r="445" spans="1:17" ht="17.25" customHeight="1" x14ac:dyDescent="0.25">
      <c r="A445" s="102"/>
      <c r="B445" s="105" t="str">
        <f>Data!B319</f>
        <v/>
      </c>
      <c r="C445" s="106"/>
      <c r="D445" s="106"/>
      <c r="E445" s="106"/>
      <c r="F445" s="106"/>
      <c r="G445" s="106"/>
      <c r="H445" s="106"/>
      <c r="I445" s="106"/>
      <c r="J445" s="106"/>
      <c r="K445" s="106"/>
      <c r="L445" s="106"/>
      <c r="M445" s="106"/>
      <c r="N445" s="106"/>
      <c r="O445" s="106"/>
      <c r="P445" s="106"/>
      <c r="Q445" s="102"/>
    </row>
    <row r="446" spans="1:17" ht="17.25" customHeight="1" x14ac:dyDescent="0.25">
      <c r="A446" s="102"/>
      <c r="B446" s="105" t="str">
        <f>Data!B320</f>
        <v/>
      </c>
      <c r="C446" s="106"/>
      <c r="D446" s="106"/>
      <c r="E446" s="106"/>
      <c r="F446" s="106"/>
      <c r="G446" s="106"/>
      <c r="H446" s="106"/>
      <c r="I446" s="106"/>
      <c r="J446" s="106"/>
      <c r="K446" s="106"/>
      <c r="L446" s="106"/>
      <c r="M446" s="106"/>
      <c r="N446" s="106"/>
      <c r="O446" s="106"/>
      <c r="P446" s="106"/>
      <c r="Q446" s="102"/>
    </row>
    <row r="447" spans="1:17" ht="17.25" customHeight="1" x14ac:dyDescent="0.25">
      <c r="A447" s="102"/>
      <c r="B447" s="105" t="str">
        <f>Data!B321</f>
        <v/>
      </c>
      <c r="C447" s="106"/>
      <c r="D447" s="106"/>
      <c r="E447" s="106"/>
      <c r="F447" s="106"/>
      <c r="G447" s="106"/>
      <c r="H447" s="106"/>
      <c r="I447" s="106"/>
      <c r="J447" s="106"/>
      <c r="K447" s="106"/>
      <c r="L447" s="106"/>
      <c r="M447" s="106"/>
      <c r="N447" s="106"/>
      <c r="O447" s="106"/>
      <c r="P447" s="106"/>
      <c r="Q447" s="102"/>
    </row>
    <row r="448" spans="1:17" ht="17.25" customHeight="1" x14ac:dyDescent="0.25">
      <c r="A448" s="102"/>
      <c r="B448" s="105" t="str">
        <f>Data!B322</f>
        <v/>
      </c>
      <c r="C448" s="106"/>
      <c r="D448" s="106"/>
      <c r="E448" s="106"/>
      <c r="F448" s="106"/>
      <c r="G448" s="106"/>
      <c r="H448" s="106"/>
      <c r="I448" s="106"/>
      <c r="J448" s="106"/>
      <c r="K448" s="106"/>
      <c r="L448" s="106"/>
      <c r="M448" s="106"/>
      <c r="N448" s="106"/>
      <c r="O448" s="106"/>
      <c r="P448" s="106"/>
      <c r="Q448" s="102"/>
    </row>
    <row r="449" spans="1:17" ht="17.25" customHeight="1" x14ac:dyDescent="0.25">
      <c r="A449" s="102"/>
      <c r="B449" s="105" t="str">
        <f>Data!B323</f>
        <v/>
      </c>
      <c r="C449" s="106"/>
      <c r="D449" s="106"/>
      <c r="E449" s="106"/>
      <c r="F449" s="106"/>
      <c r="G449" s="106"/>
      <c r="H449" s="106"/>
      <c r="I449" s="106"/>
      <c r="J449" s="106"/>
      <c r="K449" s="106"/>
      <c r="L449" s="106"/>
      <c r="M449" s="106"/>
      <c r="N449" s="106"/>
      <c r="O449" s="106"/>
      <c r="P449" s="106"/>
      <c r="Q449" s="102"/>
    </row>
    <row r="450" spans="1:17" ht="17.25" customHeight="1" x14ac:dyDescent="0.25">
      <c r="A450" s="102"/>
      <c r="B450" s="105" t="str">
        <f>Data!B324</f>
        <v/>
      </c>
      <c r="C450" s="106"/>
      <c r="D450" s="106"/>
      <c r="E450" s="106"/>
      <c r="F450" s="106"/>
      <c r="G450" s="106"/>
      <c r="H450" s="106"/>
      <c r="I450" s="106"/>
      <c r="J450" s="106"/>
      <c r="K450" s="106"/>
      <c r="L450" s="106"/>
      <c r="M450" s="106"/>
      <c r="N450" s="106"/>
      <c r="O450" s="106"/>
      <c r="P450" s="106"/>
      <c r="Q450" s="102"/>
    </row>
    <row r="451" spans="1:17" ht="17.25" customHeight="1" x14ac:dyDescent="0.25">
      <c r="A451" s="102"/>
      <c r="B451" s="105" t="str">
        <f>Data!B325</f>
        <v/>
      </c>
      <c r="C451" s="106"/>
      <c r="D451" s="106"/>
      <c r="E451" s="106"/>
      <c r="F451" s="106"/>
      <c r="G451" s="106"/>
      <c r="H451" s="106"/>
      <c r="I451" s="106"/>
      <c r="J451" s="106"/>
      <c r="K451" s="106"/>
      <c r="L451" s="106"/>
      <c r="M451" s="106"/>
      <c r="N451" s="106"/>
      <c r="O451" s="106"/>
      <c r="P451" s="106"/>
      <c r="Q451" s="102"/>
    </row>
    <row r="452" spans="1:17" ht="17.25" customHeight="1" x14ac:dyDescent="0.25">
      <c r="A452" s="102"/>
      <c r="B452" s="105" t="str">
        <f>Data!B326</f>
        <v/>
      </c>
      <c r="C452" s="106"/>
      <c r="D452" s="106"/>
      <c r="E452" s="106"/>
      <c r="F452" s="106"/>
      <c r="G452" s="106"/>
      <c r="H452" s="106"/>
      <c r="I452" s="106"/>
      <c r="J452" s="106"/>
      <c r="K452" s="106"/>
      <c r="L452" s="106"/>
      <c r="M452" s="106"/>
      <c r="N452" s="106"/>
      <c r="O452" s="106"/>
      <c r="P452" s="106"/>
      <c r="Q452" s="102"/>
    </row>
    <row r="453" spans="1:17" ht="17.25" customHeight="1" x14ac:dyDescent="0.25">
      <c r="A453" s="102"/>
      <c r="B453" s="105" t="str">
        <f>Data!B327</f>
        <v/>
      </c>
      <c r="C453" s="106"/>
      <c r="D453" s="106"/>
      <c r="E453" s="106"/>
      <c r="F453" s="106"/>
      <c r="G453" s="106"/>
      <c r="H453" s="106"/>
      <c r="I453" s="106"/>
      <c r="J453" s="106"/>
      <c r="K453" s="106"/>
      <c r="L453" s="106"/>
      <c r="M453" s="106"/>
      <c r="N453" s="106"/>
      <c r="O453" s="106"/>
      <c r="P453" s="106"/>
      <c r="Q453" s="102"/>
    </row>
    <row r="454" spans="1:17" x14ac:dyDescent="0.25">
      <c r="A454" s="102"/>
      <c r="B454" s="102"/>
      <c r="C454" s="102"/>
      <c r="D454" s="102"/>
      <c r="E454" s="102"/>
      <c r="F454" s="102"/>
      <c r="G454" s="102"/>
      <c r="H454" s="102"/>
      <c r="I454" s="102"/>
      <c r="J454" s="102"/>
      <c r="K454" s="102"/>
      <c r="L454" s="102"/>
      <c r="M454" s="102"/>
      <c r="N454" s="102"/>
      <c r="O454" s="102"/>
      <c r="P454" s="102"/>
      <c r="Q454" s="102"/>
    </row>
    <row r="455" spans="1:17" x14ac:dyDescent="0.25">
      <c r="A455" s="102"/>
      <c r="B455" s="102"/>
      <c r="C455" s="102"/>
      <c r="D455" s="102"/>
      <c r="E455" s="102"/>
      <c r="F455" s="102"/>
      <c r="G455" s="102"/>
      <c r="H455" s="102"/>
      <c r="I455" s="102"/>
      <c r="J455" s="102"/>
      <c r="K455" s="102"/>
      <c r="L455" s="102"/>
      <c r="M455" s="102"/>
      <c r="N455" s="102"/>
      <c r="O455" s="102"/>
      <c r="P455" s="102"/>
      <c r="Q455" s="102"/>
    </row>
    <row r="456" spans="1:17" x14ac:dyDescent="0.25">
      <c r="A456" s="102"/>
      <c r="B456" s="102"/>
      <c r="C456" s="102"/>
      <c r="D456" s="102"/>
      <c r="E456" s="102"/>
      <c r="F456" s="102"/>
      <c r="G456" s="102"/>
      <c r="H456" s="102"/>
      <c r="I456" s="102"/>
      <c r="J456" s="102"/>
      <c r="K456" s="102"/>
      <c r="L456" s="102"/>
      <c r="M456" s="102"/>
      <c r="N456" s="102"/>
      <c r="O456" s="102"/>
      <c r="P456" s="102"/>
      <c r="Q456" s="102"/>
    </row>
    <row r="457" spans="1:17" ht="15" customHeight="1" x14ac:dyDescent="0.25">
      <c r="A457" s="102"/>
      <c r="B457" s="422" t="str">
        <f>'Birding Tally List'!$B$2</f>
        <v/>
      </c>
      <c r="C457" s="423"/>
      <c r="D457" s="423"/>
      <c r="E457" s="423"/>
      <c r="F457" s="423"/>
      <c r="G457" s="423"/>
      <c r="H457" s="423"/>
      <c r="I457" s="423"/>
      <c r="J457" s="423"/>
      <c r="K457" s="423"/>
      <c r="L457" s="423"/>
      <c r="M457" s="423"/>
      <c r="N457" s="423"/>
      <c r="O457" s="423"/>
      <c r="P457" s="424"/>
      <c r="Q457" s="102"/>
    </row>
    <row r="458" spans="1:17" ht="15" customHeight="1" x14ac:dyDescent="0.25">
      <c r="A458" s="102"/>
      <c r="B458" s="425"/>
      <c r="C458" s="426"/>
      <c r="D458" s="426"/>
      <c r="E458" s="426"/>
      <c r="F458" s="426"/>
      <c r="G458" s="426"/>
      <c r="H458" s="426"/>
      <c r="I458" s="426"/>
      <c r="J458" s="426"/>
      <c r="K458" s="426"/>
      <c r="L458" s="426"/>
      <c r="M458" s="426"/>
      <c r="N458" s="426"/>
      <c r="O458" s="426"/>
      <c r="P458" s="427"/>
      <c r="Q458" s="102"/>
    </row>
    <row r="459" spans="1:17" ht="15" customHeight="1" x14ac:dyDescent="0.35">
      <c r="A459" s="102"/>
      <c r="B459" s="101"/>
      <c r="C459" s="101"/>
      <c r="D459" s="101"/>
      <c r="E459" s="101"/>
      <c r="F459" s="101"/>
      <c r="G459" s="101"/>
      <c r="H459" s="101"/>
      <c r="I459" s="101"/>
      <c r="J459" s="101"/>
      <c r="K459" s="101"/>
      <c r="L459" s="101"/>
      <c r="M459" s="101"/>
      <c r="N459" s="101"/>
      <c r="O459" s="101"/>
      <c r="P459" s="101"/>
      <c r="Q459" s="102"/>
    </row>
    <row r="460" spans="1:17" x14ac:dyDescent="0.25">
      <c r="A460" s="102"/>
      <c r="B460" s="428" t="str">
        <f>"* You have selected '"&amp;'Intro &amp; Setup'!$BA$21&amp;"', so please ensure that your totals show "&amp;'Intro &amp; Setup'!$BA$26&amp;"."</f>
        <v>* You have selected 'Sightings', so please ensure that your totals show each flock of bird as one sighting.</v>
      </c>
      <c r="C460" s="428"/>
      <c r="D460" s="428"/>
      <c r="E460" s="428"/>
      <c r="F460" s="428"/>
      <c r="G460" s="428"/>
      <c r="H460" s="428"/>
      <c r="I460" s="428"/>
      <c r="J460" s="428"/>
      <c r="K460" s="428"/>
      <c r="L460" s="428"/>
      <c r="M460" s="428"/>
      <c r="N460" s="428"/>
      <c r="O460" s="429" t="s">
        <v>72</v>
      </c>
      <c r="P460" s="430"/>
      <c r="Q460" s="102"/>
    </row>
    <row r="461" spans="1:17" x14ac:dyDescent="0.25">
      <c r="A461" s="102"/>
      <c r="B461" s="102"/>
      <c r="C461" s="102"/>
      <c r="D461" s="102"/>
      <c r="E461" s="102"/>
      <c r="F461" s="102"/>
      <c r="G461" s="102"/>
      <c r="H461" s="102"/>
      <c r="I461" s="102"/>
      <c r="J461" s="102"/>
      <c r="K461" s="102"/>
      <c r="L461" s="102"/>
      <c r="M461" s="102"/>
      <c r="N461" s="102"/>
      <c r="O461" s="102"/>
      <c r="P461" s="102"/>
      <c r="Q461" s="102"/>
    </row>
    <row r="462" spans="1:17" x14ac:dyDescent="0.25">
      <c r="A462" s="102"/>
      <c r="B462" s="103" t="s">
        <v>5</v>
      </c>
      <c r="C462" s="420" t="str">
        <f>IF('Intro &amp; Setup'!$G$22="", "", 'Intro &amp; Setup'!$G$22)</f>
        <v/>
      </c>
      <c r="D462" s="421"/>
      <c r="E462" s="420" t="str">
        <f>IF('Intro &amp; Setup'!$G$23="", "", 'Intro &amp; Setup'!$G$23)</f>
        <v/>
      </c>
      <c r="F462" s="421"/>
      <c r="G462" s="420" t="str">
        <f>IF('Intro &amp; Setup'!$G$24="", "", 'Intro &amp; Setup'!$G$24)</f>
        <v/>
      </c>
      <c r="H462" s="421"/>
      <c r="I462" s="420" t="str">
        <f>IF('Intro &amp; Setup'!$G$25="", "", 'Intro &amp; Setup'!$G$25)</f>
        <v/>
      </c>
      <c r="J462" s="421"/>
      <c r="K462" s="420" t="str">
        <f>IF('Intro &amp; Setup'!$G$26="", "", 'Intro &amp; Setup'!$G$26)</f>
        <v/>
      </c>
      <c r="L462" s="421"/>
      <c r="M462" s="420" t="str">
        <f>IF('Intro &amp; Setup'!$G$27="", "", 'Intro &amp; Setup'!$G$27)</f>
        <v/>
      </c>
      <c r="N462" s="421"/>
      <c r="O462" s="420" t="str">
        <f>IF('Intro &amp; Setup'!$G$28="", "", 'Intro &amp; Setup'!$G$28)</f>
        <v/>
      </c>
      <c r="P462" s="421"/>
      <c r="Q462" s="102"/>
    </row>
    <row r="463" spans="1:17" x14ac:dyDescent="0.25">
      <c r="A463" s="102"/>
      <c r="B463" s="104" t="s">
        <v>4</v>
      </c>
      <c r="C463" s="99" t="s">
        <v>58</v>
      </c>
      <c r="D463" s="100" t="s">
        <v>8</v>
      </c>
      <c r="E463" s="99" t="s">
        <v>58</v>
      </c>
      <c r="F463" s="100" t="s">
        <v>8</v>
      </c>
      <c r="G463" s="99" t="s">
        <v>58</v>
      </c>
      <c r="H463" s="100" t="s">
        <v>8</v>
      </c>
      <c r="I463" s="99" t="s">
        <v>58</v>
      </c>
      <c r="J463" s="100" t="s">
        <v>8</v>
      </c>
      <c r="K463" s="99" t="s">
        <v>58</v>
      </c>
      <c r="L463" s="100" t="s">
        <v>8</v>
      </c>
      <c r="M463" s="99" t="s">
        <v>58</v>
      </c>
      <c r="N463" s="100" t="s">
        <v>8</v>
      </c>
      <c r="O463" s="99" t="s">
        <v>58</v>
      </c>
      <c r="P463" s="100" t="s">
        <v>8</v>
      </c>
      <c r="Q463" s="102"/>
    </row>
    <row r="464" spans="1:17" ht="17.25" customHeight="1" x14ac:dyDescent="0.25">
      <c r="A464" s="102"/>
      <c r="B464" s="105" t="str">
        <f>Data!B328</f>
        <v/>
      </c>
      <c r="C464" s="106"/>
      <c r="D464" s="106"/>
      <c r="E464" s="106"/>
      <c r="F464" s="106"/>
      <c r="G464" s="106"/>
      <c r="H464" s="106"/>
      <c r="I464" s="106"/>
      <c r="J464" s="106"/>
      <c r="K464" s="106"/>
      <c r="L464" s="106"/>
      <c r="M464" s="106"/>
      <c r="N464" s="106"/>
      <c r="O464" s="106"/>
      <c r="P464" s="106"/>
      <c r="Q464" s="102"/>
    </row>
    <row r="465" spans="1:17" ht="17.25" customHeight="1" x14ac:dyDescent="0.25">
      <c r="A465" s="102"/>
      <c r="B465" s="105" t="str">
        <f>Data!B329</f>
        <v/>
      </c>
      <c r="C465" s="106"/>
      <c r="D465" s="106"/>
      <c r="E465" s="106"/>
      <c r="F465" s="106"/>
      <c r="G465" s="106"/>
      <c r="H465" s="106"/>
      <c r="I465" s="106"/>
      <c r="J465" s="106"/>
      <c r="K465" s="106"/>
      <c r="L465" s="106"/>
      <c r="M465" s="106"/>
      <c r="N465" s="106"/>
      <c r="O465" s="106"/>
      <c r="P465" s="106"/>
      <c r="Q465" s="102"/>
    </row>
    <row r="466" spans="1:17" ht="17.25" customHeight="1" x14ac:dyDescent="0.25">
      <c r="A466" s="102"/>
      <c r="B466" s="105" t="str">
        <f>Data!B330</f>
        <v/>
      </c>
      <c r="C466" s="106"/>
      <c r="D466" s="106"/>
      <c r="E466" s="106"/>
      <c r="F466" s="106"/>
      <c r="G466" s="106"/>
      <c r="H466" s="106"/>
      <c r="I466" s="106"/>
      <c r="J466" s="106"/>
      <c r="K466" s="106"/>
      <c r="L466" s="106"/>
      <c r="M466" s="106"/>
      <c r="N466" s="106"/>
      <c r="O466" s="106"/>
      <c r="P466" s="106"/>
      <c r="Q466" s="102"/>
    </row>
    <row r="467" spans="1:17" ht="17.25" customHeight="1" x14ac:dyDescent="0.25">
      <c r="A467" s="102"/>
      <c r="B467" s="105" t="str">
        <f>Data!B331</f>
        <v/>
      </c>
      <c r="C467" s="106"/>
      <c r="D467" s="106"/>
      <c r="E467" s="106"/>
      <c r="F467" s="106"/>
      <c r="G467" s="106"/>
      <c r="H467" s="106"/>
      <c r="I467" s="106"/>
      <c r="J467" s="106"/>
      <c r="K467" s="106"/>
      <c r="L467" s="106"/>
      <c r="M467" s="106"/>
      <c r="N467" s="106"/>
      <c r="O467" s="106"/>
      <c r="P467" s="106"/>
      <c r="Q467" s="102"/>
    </row>
    <row r="468" spans="1:17" ht="17.25" customHeight="1" x14ac:dyDescent="0.25">
      <c r="A468" s="102"/>
      <c r="B468" s="105" t="str">
        <f>Data!B332</f>
        <v/>
      </c>
      <c r="C468" s="106"/>
      <c r="D468" s="106"/>
      <c r="E468" s="106"/>
      <c r="F468" s="106"/>
      <c r="G468" s="106"/>
      <c r="H468" s="106"/>
      <c r="I468" s="106"/>
      <c r="J468" s="106"/>
      <c r="K468" s="106"/>
      <c r="L468" s="106"/>
      <c r="M468" s="106"/>
      <c r="N468" s="106"/>
      <c r="O468" s="106"/>
      <c r="P468" s="106"/>
      <c r="Q468" s="102"/>
    </row>
    <row r="469" spans="1:17" ht="17.25" customHeight="1" x14ac:dyDescent="0.25">
      <c r="A469" s="102"/>
      <c r="B469" s="105" t="str">
        <f>Data!B333</f>
        <v/>
      </c>
      <c r="C469" s="106"/>
      <c r="D469" s="106"/>
      <c r="E469" s="106"/>
      <c r="F469" s="106"/>
      <c r="G469" s="106"/>
      <c r="H469" s="106"/>
      <c r="I469" s="106"/>
      <c r="J469" s="106"/>
      <c r="K469" s="106"/>
      <c r="L469" s="106"/>
      <c r="M469" s="106"/>
      <c r="N469" s="106"/>
      <c r="O469" s="106"/>
      <c r="P469" s="106"/>
      <c r="Q469" s="102"/>
    </row>
    <row r="470" spans="1:17" ht="17.25" customHeight="1" x14ac:dyDescent="0.25">
      <c r="A470" s="102"/>
      <c r="B470" s="105" t="str">
        <f>Data!B334</f>
        <v/>
      </c>
      <c r="C470" s="106"/>
      <c r="D470" s="106"/>
      <c r="E470" s="106"/>
      <c r="F470" s="106"/>
      <c r="G470" s="106"/>
      <c r="H470" s="106"/>
      <c r="I470" s="106"/>
      <c r="J470" s="106"/>
      <c r="K470" s="106"/>
      <c r="L470" s="106"/>
      <c r="M470" s="106"/>
      <c r="N470" s="106"/>
      <c r="O470" s="106"/>
      <c r="P470" s="106"/>
      <c r="Q470" s="102"/>
    </row>
    <row r="471" spans="1:17" ht="17.25" customHeight="1" x14ac:dyDescent="0.25">
      <c r="A471" s="102"/>
      <c r="B471" s="105" t="str">
        <f>Data!B335</f>
        <v/>
      </c>
      <c r="C471" s="106"/>
      <c r="D471" s="106"/>
      <c r="E471" s="106"/>
      <c r="F471" s="106"/>
      <c r="G471" s="106"/>
      <c r="H471" s="106"/>
      <c r="I471" s="106"/>
      <c r="J471" s="106"/>
      <c r="K471" s="106"/>
      <c r="L471" s="106"/>
      <c r="M471" s="106"/>
      <c r="N471" s="106"/>
      <c r="O471" s="106"/>
      <c r="P471" s="106"/>
      <c r="Q471" s="102"/>
    </row>
    <row r="472" spans="1:17" ht="17.25" customHeight="1" x14ac:dyDescent="0.25">
      <c r="A472" s="102"/>
      <c r="B472" s="105" t="str">
        <f>Data!B336</f>
        <v/>
      </c>
      <c r="C472" s="106"/>
      <c r="D472" s="106"/>
      <c r="E472" s="106"/>
      <c r="F472" s="106"/>
      <c r="G472" s="106"/>
      <c r="H472" s="106"/>
      <c r="I472" s="106"/>
      <c r="J472" s="106"/>
      <c r="K472" s="106"/>
      <c r="L472" s="106"/>
      <c r="M472" s="106"/>
      <c r="N472" s="106"/>
      <c r="O472" s="106"/>
      <c r="P472" s="106"/>
      <c r="Q472" s="102"/>
    </row>
    <row r="473" spans="1:17" ht="17.25" customHeight="1" x14ac:dyDescent="0.25">
      <c r="A473" s="102"/>
      <c r="B473" s="105" t="str">
        <f>Data!B337</f>
        <v/>
      </c>
      <c r="C473" s="106"/>
      <c r="D473" s="106"/>
      <c r="E473" s="106"/>
      <c r="F473" s="106"/>
      <c r="G473" s="106"/>
      <c r="H473" s="106"/>
      <c r="I473" s="106"/>
      <c r="J473" s="106"/>
      <c r="K473" s="106"/>
      <c r="L473" s="106"/>
      <c r="M473" s="106"/>
      <c r="N473" s="106"/>
      <c r="O473" s="106"/>
      <c r="P473" s="106"/>
      <c r="Q473" s="102"/>
    </row>
    <row r="474" spans="1:17" ht="17.25" customHeight="1" x14ac:dyDescent="0.25">
      <c r="A474" s="102"/>
      <c r="B474" s="105" t="str">
        <f>Data!B338</f>
        <v/>
      </c>
      <c r="C474" s="106"/>
      <c r="D474" s="106"/>
      <c r="E474" s="106"/>
      <c r="F474" s="106"/>
      <c r="G474" s="106"/>
      <c r="H474" s="106"/>
      <c r="I474" s="106"/>
      <c r="J474" s="106"/>
      <c r="K474" s="106"/>
      <c r="L474" s="106"/>
      <c r="M474" s="106"/>
      <c r="N474" s="106"/>
      <c r="O474" s="106"/>
      <c r="P474" s="106"/>
      <c r="Q474" s="102"/>
    </row>
    <row r="475" spans="1:17" ht="17.25" customHeight="1" x14ac:dyDescent="0.25">
      <c r="A475" s="102"/>
      <c r="B475" s="105" t="str">
        <f>Data!B339</f>
        <v/>
      </c>
      <c r="C475" s="106"/>
      <c r="D475" s="106"/>
      <c r="E475" s="106"/>
      <c r="F475" s="106"/>
      <c r="G475" s="106"/>
      <c r="H475" s="106"/>
      <c r="I475" s="106"/>
      <c r="J475" s="106"/>
      <c r="K475" s="106"/>
      <c r="L475" s="106"/>
      <c r="M475" s="106"/>
      <c r="N475" s="106"/>
      <c r="O475" s="106"/>
      <c r="P475" s="106"/>
      <c r="Q475" s="102"/>
    </row>
    <row r="476" spans="1:17" ht="17.25" customHeight="1" x14ac:dyDescent="0.25">
      <c r="A476" s="102"/>
      <c r="B476" s="105" t="str">
        <f>Data!B340</f>
        <v/>
      </c>
      <c r="C476" s="106"/>
      <c r="D476" s="106"/>
      <c r="E476" s="106"/>
      <c r="F476" s="106"/>
      <c r="G476" s="106"/>
      <c r="H476" s="106"/>
      <c r="I476" s="106"/>
      <c r="J476" s="106"/>
      <c r="K476" s="106"/>
      <c r="L476" s="106"/>
      <c r="M476" s="106"/>
      <c r="N476" s="106"/>
      <c r="O476" s="106"/>
      <c r="P476" s="106"/>
      <c r="Q476" s="102"/>
    </row>
    <row r="477" spans="1:17" ht="17.25" customHeight="1" x14ac:dyDescent="0.25">
      <c r="A477" s="102"/>
      <c r="B477" s="105" t="str">
        <f>Data!B341</f>
        <v/>
      </c>
      <c r="C477" s="106"/>
      <c r="D477" s="106"/>
      <c r="E477" s="106"/>
      <c r="F477" s="106"/>
      <c r="G477" s="106"/>
      <c r="H477" s="106"/>
      <c r="I477" s="106"/>
      <c r="J477" s="106"/>
      <c r="K477" s="106"/>
      <c r="L477" s="106"/>
      <c r="M477" s="106"/>
      <c r="N477" s="106"/>
      <c r="O477" s="106"/>
      <c r="P477" s="106"/>
      <c r="Q477" s="102"/>
    </row>
    <row r="478" spans="1:17" ht="17.25" customHeight="1" x14ac:dyDescent="0.25">
      <c r="A478" s="102"/>
      <c r="B478" s="105" t="str">
        <f>Data!B342</f>
        <v/>
      </c>
      <c r="C478" s="106"/>
      <c r="D478" s="106"/>
      <c r="E478" s="106"/>
      <c r="F478" s="106"/>
      <c r="G478" s="106"/>
      <c r="H478" s="106"/>
      <c r="I478" s="106"/>
      <c r="J478" s="106"/>
      <c r="K478" s="106"/>
      <c r="L478" s="106"/>
      <c r="M478" s="106"/>
      <c r="N478" s="106"/>
      <c r="O478" s="106"/>
      <c r="P478" s="106"/>
      <c r="Q478" s="102"/>
    </row>
    <row r="479" spans="1:17" ht="17.25" customHeight="1" x14ac:dyDescent="0.25">
      <c r="A479" s="102"/>
      <c r="B479" s="105" t="str">
        <f>Data!B343</f>
        <v/>
      </c>
      <c r="C479" s="106"/>
      <c r="D479" s="106"/>
      <c r="E479" s="106"/>
      <c r="F479" s="106"/>
      <c r="G479" s="106"/>
      <c r="H479" s="106"/>
      <c r="I479" s="106"/>
      <c r="J479" s="106"/>
      <c r="K479" s="106"/>
      <c r="L479" s="106"/>
      <c r="M479" s="106"/>
      <c r="N479" s="106"/>
      <c r="O479" s="106"/>
      <c r="P479" s="106"/>
      <c r="Q479" s="102"/>
    </row>
    <row r="480" spans="1:17" ht="17.25" customHeight="1" x14ac:dyDescent="0.25">
      <c r="A480" s="102"/>
      <c r="B480" s="105" t="str">
        <f>Data!B344</f>
        <v/>
      </c>
      <c r="C480" s="106"/>
      <c r="D480" s="106"/>
      <c r="E480" s="106"/>
      <c r="F480" s="106"/>
      <c r="G480" s="106"/>
      <c r="H480" s="106"/>
      <c r="I480" s="106"/>
      <c r="J480" s="106"/>
      <c r="K480" s="106"/>
      <c r="L480" s="106"/>
      <c r="M480" s="106"/>
      <c r="N480" s="106"/>
      <c r="O480" s="106"/>
      <c r="P480" s="106"/>
      <c r="Q480" s="102"/>
    </row>
    <row r="481" spans="1:17" ht="17.25" customHeight="1" x14ac:dyDescent="0.25">
      <c r="A481" s="102"/>
      <c r="B481" s="105" t="str">
        <f>Data!B345</f>
        <v/>
      </c>
      <c r="C481" s="106"/>
      <c r="D481" s="106"/>
      <c r="E481" s="106"/>
      <c r="F481" s="106"/>
      <c r="G481" s="106"/>
      <c r="H481" s="106"/>
      <c r="I481" s="106"/>
      <c r="J481" s="106"/>
      <c r="K481" s="106"/>
      <c r="L481" s="106"/>
      <c r="M481" s="106"/>
      <c r="N481" s="106"/>
      <c r="O481" s="106"/>
      <c r="P481" s="106"/>
      <c r="Q481" s="102"/>
    </row>
    <row r="482" spans="1:17" ht="17.25" customHeight="1" x14ac:dyDescent="0.25">
      <c r="A482" s="102"/>
      <c r="B482" s="105" t="str">
        <f>Data!B346</f>
        <v/>
      </c>
      <c r="C482" s="106"/>
      <c r="D482" s="106"/>
      <c r="E482" s="106"/>
      <c r="F482" s="106"/>
      <c r="G482" s="106"/>
      <c r="H482" s="106"/>
      <c r="I482" s="106"/>
      <c r="J482" s="106"/>
      <c r="K482" s="106"/>
      <c r="L482" s="106"/>
      <c r="M482" s="106"/>
      <c r="N482" s="106"/>
      <c r="O482" s="106"/>
      <c r="P482" s="106"/>
      <c r="Q482" s="102"/>
    </row>
    <row r="483" spans="1:17" ht="17.25" customHeight="1" x14ac:dyDescent="0.25">
      <c r="A483" s="102"/>
      <c r="B483" s="105" t="str">
        <f>Data!B347</f>
        <v/>
      </c>
      <c r="C483" s="106"/>
      <c r="D483" s="106"/>
      <c r="E483" s="106"/>
      <c r="F483" s="106"/>
      <c r="G483" s="106"/>
      <c r="H483" s="106"/>
      <c r="I483" s="106"/>
      <c r="J483" s="106"/>
      <c r="K483" s="106"/>
      <c r="L483" s="106"/>
      <c r="M483" s="106"/>
      <c r="N483" s="106"/>
      <c r="O483" s="106"/>
      <c r="P483" s="106"/>
      <c r="Q483" s="102"/>
    </row>
    <row r="484" spans="1:17" ht="17.25" customHeight="1" x14ac:dyDescent="0.25">
      <c r="A484" s="102"/>
      <c r="B484" s="105" t="str">
        <f>Data!B348</f>
        <v/>
      </c>
      <c r="C484" s="106"/>
      <c r="D484" s="106"/>
      <c r="E484" s="106"/>
      <c r="F484" s="106"/>
      <c r="G484" s="106"/>
      <c r="H484" s="106"/>
      <c r="I484" s="106"/>
      <c r="J484" s="106"/>
      <c r="K484" s="106"/>
      <c r="L484" s="106"/>
      <c r="M484" s="106"/>
      <c r="N484" s="106"/>
      <c r="O484" s="106"/>
      <c r="P484" s="106"/>
      <c r="Q484" s="102"/>
    </row>
    <row r="485" spans="1:17" ht="17.25" customHeight="1" x14ac:dyDescent="0.25">
      <c r="A485" s="102"/>
      <c r="B485" s="105" t="str">
        <f>Data!B349</f>
        <v/>
      </c>
      <c r="C485" s="106"/>
      <c r="D485" s="106"/>
      <c r="E485" s="106"/>
      <c r="F485" s="106"/>
      <c r="G485" s="106"/>
      <c r="H485" s="106"/>
      <c r="I485" s="106"/>
      <c r="J485" s="106"/>
      <c r="K485" s="106"/>
      <c r="L485" s="106"/>
      <c r="M485" s="106"/>
      <c r="N485" s="106"/>
      <c r="O485" s="106"/>
      <c r="P485" s="106"/>
      <c r="Q485" s="102"/>
    </row>
    <row r="486" spans="1:17" ht="17.25" customHeight="1" x14ac:dyDescent="0.25">
      <c r="A486" s="102"/>
      <c r="B486" s="105" t="str">
        <f>Data!B350</f>
        <v/>
      </c>
      <c r="C486" s="106"/>
      <c r="D486" s="106"/>
      <c r="E486" s="106"/>
      <c r="F486" s="106"/>
      <c r="G486" s="106"/>
      <c r="H486" s="106"/>
      <c r="I486" s="106"/>
      <c r="J486" s="106"/>
      <c r="K486" s="106"/>
      <c r="L486" s="106"/>
      <c r="M486" s="106"/>
      <c r="N486" s="106"/>
      <c r="O486" s="106"/>
      <c r="P486" s="106"/>
      <c r="Q486" s="102"/>
    </row>
    <row r="487" spans="1:17" ht="17.25" customHeight="1" x14ac:dyDescent="0.25">
      <c r="A487" s="102"/>
      <c r="B487" s="105" t="str">
        <f>Data!B351</f>
        <v/>
      </c>
      <c r="C487" s="106"/>
      <c r="D487" s="106"/>
      <c r="E487" s="106"/>
      <c r="F487" s="106"/>
      <c r="G487" s="106"/>
      <c r="H487" s="106"/>
      <c r="I487" s="106"/>
      <c r="J487" s="106"/>
      <c r="K487" s="106"/>
      <c r="L487" s="106"/>
      <c r="M487" s="106"/>
      <c r="N487" s="106"/>
      <c r="O487" s="106"/>
      <c r="P487" s="106"/>
      <c r="Q487" s="102"/>
    </row>
    <row r="488" spans="1:17" ht="17.25" customHeight="1" x14ac:dyDescent="0.25">
      <c r="A488" s="102"/>
      <c r="B488" s="105" t="str">
        <f>Data!B352</f>
        <v/>
      </c>
      <c r="C488" s="106"/>
      <c r="D488" s="106"/>
      <c r="E488" s="106"/>
      <c r="F488" s="106"/>
      <c r="G488" s="106"/>
      <c r="H488" s="106"/>
      <c r="I488" s="106"/>
      <c r="J488" s="106"/>
      <c r="K488" s="106"/>
      <c r="L488" s="106"/>
      <c r="M488" s="106"/>
      <c r="N488" s="106"/>
      <c r="O488" s="106"/>
      <c r="P488" s="106"/>
      <c r="Q488" s="102"/>
    </row>
    <row r="489" spans="1:17" x14ac:dyDescent="0.25">
      <c r="A489" s="102"/>
      <c r="B489" s="102"/>
      <c r="C489" s="102"/>
      <c r="D489" s="102"/>
      <c r="E489" s="102"/>
      <c r="F489" s="102"/>
      <c r="G489" s="102"/>
      <c r="H489" s="102"/>
      <c r="I489" s="102"/>
      <c r="J489" s="102"/>
      <c r="K489" s="102"/>
      <c r="L489" s="102"/>
      <c r="M489" s="102"/>
      <c r="N489" s="102"/>
      <c r="O489" s="102"/>
      <c r="P489" s="102"/>
      <c r="Q489" s="102"/>
    </row>
    <row r="490" spans="1:17" x14ac:dyDescent="0.25">
      <c r="A490" s="102"/>
      <c r="B490" s="102"/>
      <c r="C490" s="102"/>
      <c r="D490" s="102"/>
      <c r="E490" s="102"/>
      <c r="F490" s="102"/>
      <c r="G490" s="102"/>
      <c r="H490" s="102"/>
      <c r="I490" s="102"/>
      <c r="J490" s="102"/>
      <c r="K490" s="102"/>
      <c r="L490" s="102"/>
      <c r="M490" s="102"/>
      <c r="N490" s="102"/>
      <c r="O490" s="102"/>
      <c r="P490" s="102"/>
      <c r="Q490" s="102"/>
    </row>
    <row r="491" spans="1:17" x14ac:dyDescent="0.25">
      <c r="A491" s="102"/>
      <c r="B491" s="102"/>
      <c r="C491" s="102"/>
      <c r="D491" s="102"/>
      <c r="E491" s="102"/>
      <c r="F491" s="102"/>
      <c r="G491" s="102"/>
      <c r="H491" s="102"/>
      <c r="I491" s="102"/>
      <c r="J491" s="102"/>
      <c r="K491" s="102"/>
      <c r="L491" s="102"/>
      <c r="M491" s="102"/>
      <c r="N491" s="102"/>
      <c r="O491" s="102"/>
      <c r="P491" s="102"/>
      <c r="Q491" s="102"/>
    </row>
    <row r="492" spans="1:17" ht="15" customHeight="1" x14ac:dyDescent="0.25">
      <c r="A492" s="102"/>
      <c r="B492" s="422" t="str">
        <f>'Birding Tally List'!$B$2</f>
        <v/>
      </c>
      <c r="C492" s="423"/>
      <c r="D492" s="423"/>
      <c r="E492" s="423"/>
      <c r="F492" s="423"/>
      <c r="G492" s="423"/>
      <c r="H492" s="423"/>
      <c r="I492" s="423"/>
      <c r="J492" s="423"/>
      <c r="K492" s="423"/>
      <c r="L492" s="423"/>
      <c r="M492" s="423"/>
      <c r="N492" s="423"/>
      <c r="O492" s="423"/>
      <c r="P492" s="424"/>
      <c r="Q492" s="102"/>
    </row>
    <row r="493" spans="1:17" ht="15" customHeight="1" x14ac:dyDescent="0.25">
      <c r="A493" s="102"/>
      <c r="B493" s="425"/>
      <c r="C493" s="426"/>
      <c r="D493" s="426"/>
      <c r="E493" s="426"/>
      <c r="F493" s="426"/>
      <c r="G493" s="426"/>
      <c r="H493" s="426"/>
      <c r="I493" s="426"/>
      <c r="J493" s="426"/>
      <c r="K493" s="426"/>
      <c r="L493" s="426"/>
      <c r="M493" s="426"/>
      <c r="N493" s="426"/>
      <c r="O493" s="426"/>
      <c r="P493" s="427"/>
      <c r="Q493" s="102"/>
    </row>
    <row r="494" spans="1:17" ht="15" customHeight="1" x14ac:dyDescent="0.35">
      <c r="A494" s="102"/>
      <c r="B494" s="101"/>
      <c r="C494" s="101"/>
      <c r="D494" s="101"/>
      <c r="E494" s="101"/>
      <c r="F494" s="101"/>
      <c r="G494" s="101"/>
      <c r="H494" s="101"/>
      <c r="I494" s="101"/>
      <c r="J494" s="101"/>
      <c r="K494" s="101"/>
      <c r="L494" s="101"/>
      <c r="M494" s="101"/>
      <c r="N494" s="101"/>
      <c r="O494" s="101"/>
      <c r="P494" s="101"/>
      <c r="Q494" s="102"/>
    </row>
    <row r="495" spans="1:17" x14ac:dyDescent="0.25">
      <c r="A495" s="102"/>
      <c r="B495" s="428" t="str">
        <f>"* You have selected '"&amp;'Intro &amp; Setup'!$BA$21&amp;"', so please ensure that your totals show "&amp;'Intro &amp; Setup'!$BA$26&amp;"."</f>
        <v>* You have selected 'Sightings', so please ensure that your totals show each flock of bird as one sighting.</v>
      </c>
      <c r="C495" s="428"/>
      <c r="D495" s="428"/>
      <c r="E495" s="428"/>
      <c r="F495" s="428"/>
      <c r="G495" s="428"/>
      <c r="H495" s="428"/>
      <c r="I495" s="428"/>
      <c r="J495" s="428"/>
      <c r="K495" s="428"/>
      <c r="L495" s="428"/>
      <c r="M495" s="428"/>
      <c r="N495" s="428"/>
      <c r="O495" s="429" t="s">
        <v>73</v>
      </c>
      <c r="P495" s="430"/>
      <c r="Q495" s="102"/>
    </row>
    <row r="496" spans="1:17" x14ac:dyDescent="0.25">
      <c r="A496" s="102"/>
      <c r="B496" s="102"/>
      <c r="C496" s="102"/>
      <c r="D496" s="102"/>
      <c r="E496" s="102"/>
      <c r="F496" s="102"/>
      <c r="G496" s="102"/>
      <c r="H496" s="102"/>
      <c r="I496" s="102"/>
      <c r="J496" s="102"/>
      <c r="K496" s="102"/>
      <c r="L496" s="102"/>
      <c r="M496" s="102"/>
      <c r="N496" s="102"/>
      <c r="O496" s="102"/>
      <c r="P496" s="102"/>
      <c r="Q496" s="102"/>
    </row>
    <row r="497" spans="1:17" x14ac:dyDescent="0.25">
      <c r="A497" s="102"/>
      <c r="B497" s="103" t="s">
        <v>5</v>
      </c>
      <c r="C497" s="420" t="str">
        <f>IF('Intro &amp; Setup'!$G$22="", "", 'Intro &amp; Setup'!$G$22)</f>
        <v/>
      </c>
      <c r="D497" s="421"/>
      <c r="E497" s="420" t="str">
        <f>IF('Intro &amp; Setup'!$G$23="", "", 'Intro &amp; Setup'!$G$23)</f>
        <v/>
      </c>
      <c r="F497" s="421"/>
      <c r="G497" s="420" t="str">
        <f>IF('Intro &amp; Setup'!$G$24="", "", 'Intro &amp; Setup'!$G$24)</f>
        <v/>
      </c>
      <c r="H497" s="421"/>
      <c r="I497" s="420" t="str">
        <f>IF('Intro &amp; Setup'!$G$25="", "", 'Intro &amp; Setup'!$G$25)</f>
        <v/>
      </c>
      <c r="J497" s="421"/>
      <c r="K497" s="420" t="str">
        <f>IF('Intro &amp; Setup'!$G$26="", "", 'Intro &amp; Setup'!$G$26)</f>
        <v/>
      </c>
      <c r="L497" s="421"/>
      <c r="M497" s="420" t="str">
        <f>IF('Intro &amp; Setup'!$G$27="", "", 'Intro &amp; Setup'!$G$27)</f>
        <v/>
      </c>
      <c r="N497" s="421"/>
      <c r="O497" s="420" t="str">
        <f>IF('Intro &amp; Setup'!$G$28="", "", 'Intro &amp; Setup'!$G$28)</f>
        <v/>
      </c>
      <c r="P497" s="421"/>
      <c r="Q497" s="102"/>
    </row>
    <row r="498" spans="1:17" x14ac:dyDescent="0.25">
      <c r="A498" s="102"/>
      <c r="B498" s="104" t="s">
        <v>4</v>
      </c>
      <c r="C498" s="99" t="s">
        <v>58</v>
      </c>
      <c r="D498" s="100" t="s">
        <v>8</v>
      </c>
      <c r="E498" s="99" t="s">
        <v>58</v>
      </c>
      <c r="F498" s="100" t="s">
        <v>8</v>
      </c>
      <c r="G498" s="99" t="s">
        <v>58</v>
      </c>
      <c r="H498" s="100" t="s">
        <v>8</v>
      </c>
      <c r="I498" s="99" t="s">
        <v>58</v>
      </c>
      <c r="J498" s="100" t="s">
        <v>8</v>
      </c>
      <c r="K498" s="99" t="s">
        <v>58</v>
      </c>
      <c r="L498" s="100" t="s">
        <v>8</v>
      </c>
      <c r="M498" s="99" t="s">
        <v>58</v>
      </c>
      <c r="N498" s="100" t="s">
        <v>8</v>
      </c>
      <c r="O498" s="99" t="s">
        <v>58</v>
      </c>
      <c r="P498" s="100" t="s">
        <v>8</v>
      </c>
      <c r="Q498" s="102"/>
    </row>
    <row r="499" spans="1:17" ht="17.25" customHeight="1" x14ac:dyDescent="0.25">
      <c r="A499" s="102"/>
      <c r="B499" s="105" t="str">
        <f>Data!B353</f>
        <v/>
      </c>
      <c r="C499" s="106"/>
      <c r="D499" s="106"/>
      <c r="E499" s="106"/>
      <c r="F499" s="106"/>
      <c r="G499" s="106"/>
      <c r="H499" s="106"/>
      <c r="I499" s="106"/>
      <c r="J499" s="106"/>
      <c r="K499" s="106"/>
      <c r="L499" s="106"/>
      <c r="M499" s="106"/>
      <c r="N499" s="106"/>
      <c r="O499" s="106"/>
      <c r="P499" s="106"/>
      <c r="Q499" s="102"/>
    </row>
    <row r="500" spans="1:17" ht="17.25" customHeight="1" x14ac:dyDescent="0.25">
      <c r="A500" s="102"/>
      <c r="B500" s="105" t="str">
        <f>Data!B354</f>
        <v/>
      </c>
      <c r="C500" s="106"/>
      <c r="D500" s="106"/>
      <c r="E500" s="106"/>
      <c r="F500" s="106"/>
      <c r="G500" s="106"/>
      <c r="H500" s="106"/>
      <c r="I500" s="106"/>
      <c r="J500" s="106"/>
      <c r="K500" s="106"/>
      <c r="L500" s="106"/>
      <c r="M500" s="106"/>
      <c r="N500" s="106"/>
      <c r="O500" s="106"/>
      <c r="P500" s="106"/>
      <c r="Q500" s="102"/>
    </row>
    <row r="501" spans="1:17" ht="17.25" customHeight="1" x14ac:dyDescent="0.25">
      <c r="A501" s="102"/>
      <c r="B501" s="105" t="str">
        <f>Data!B355</f>
        <v/>
      </c>
      <c r="C501" s="106"/>
      <c r="D501" s="106"/>
      <c r="E501" s="106"/>
      <c r="F501" s="106"/>
      <c r="G501" s="106"/>
      <c r="H501" s="106"/>
      <c r="I501" s="106"/>
      <c r="J501" s="106"/>
      <c r="K501" s="106"/>
      <c r="L501" s="106"/>
      <c r="M501" s="106"/>
      <c r="N501" s="106"/>
      <c r="O501" s="106"/>
      <c r="P501" s="106"/>
      <c r="Q501" s="102"/>
    </row>
    <row r="502" spans="1:17" ht="17.25" customHeight="1" x14ac:dyDescent="0.25">
      <c r="A502" s="102"/>
      <c r="B502" s="105" t="str">
        <f>Data!B356</f>
        <v/>
      </c>
      <c r="C502" s="106"/>
      <c r="D502" s="106"/>
      <c r="E502" s="106"/>
      <c r="F502" s="106"/>
      <c r="G502" s="106"/>
      <c r="H502" s="106"/>
      <c r="I502" s="106"/>
      <c r="J502" s="106"/>
      <c r="K502" s="106"/>
      <c r="L502" s="106"/>
      <c r="M502" s="106"/>
      <c r="N502" s="106"/>
      <c r="O502" s="106"/>
      <c r="P502" s="106"/>
      <c r="Q502" s="102"/>
    </row>
    <row r="503" spans="1:17" ht="17.25" customHeight="1" x14ac:dyDescent="0.25">
      <c r="A503" s="102"/>
      <c r="B503" s="105" t="str">
        <f>Data!B357</f>
        <v/>
      </c>
      <c r="C503" s="106"/>
      <c r="D503" s="106"/>
      <c r="E503" s="106"/>
      <c r="F503" s="106"/>
      <c r="G503" s="106"/>
      <c r="H503" s="106"/>
      <c r="I503" s="106"/>
      <c r="J503" s="106"/>
      <c r="K503" s="106"/>
      <c r="L503" s="106"/>
      <c r="M503" s="106"/>
      <c r="N503" s="106"/>
      <c r="O503" s="106"/>
      <c r="P503" s="106"/>
      <c r="Q503" s="102"/>
    </row>
    <row r="504" spans="1:17" ht="17.25" customHeight="1" x14ac:dyDescent="0.25">
      <c r="A504" s="102"/>
      <c r="B504" s="105" t="str">
        <f>Data!B358</f>
        <v/>
      </c>
      <c r="C504" s="106"/>
      <c r="D504" s="106"/>
      <c r="E504" s="106"/>
      <c r="F504" s="106"/>
      <c r="G504" s="106"/>
      <c r="H504" s="106"/>
      <c r="I504" s="106"/>
      <c r="J504" s="106"/>
      <c r="K504" s="106"/>
      <c r="L504" s="106"/>
      <c r="M504" s="106"/>
      <c r="N504" s="106"/>
      <c r="O504" s="106"/>
      <c r="P504" s="106"/>
      <c r="Q504" s="102"/>
    </row>
    <row r="505" spans="1:17" ht="17.25" customHeight="1" x14ac:dyDescent="0.25">
      <c r="A505" s="102"/>
      <c r="B505" s="105" t="str">
        <f>Data!B359</f>
        <v/>
      </c>
      <c r="C505" s="106"/>
      <c r="D505" s="106"/>
      <c r="E505" s="106"/>
      <c r="F505" s="106"/>
      <c r="G505" s="106"/>
      <c r="H505" s="106"/>
      <c r="I505" s="106"/>
      <c r="J505" s="106"/>
      <c r="K505" s="106"/>
      <c r="L505" s="106"/>
      <c r="M505" s="106"/>
      <c r="N505" s="106"/>
      <c r="O505" s="106"/>
      <c r="P505" s="106"/>
      <c r="Q505" s="102"/>
    </row>
    <row r="506" spans="1:17" ht="17.25" customHeight="1" x14ac:dyDescent="0.25">
      <c r="A506" s="102"/>
      <c r="B506" s="105" t="str">
        <f>Data!B360</f>
        <v/>
      </c>
      <c r="C506" s="106"/>
      <c r="D506" s="106"/>
      <c r="E506" s="106"/>
      <c r="F506" s="106"/>
      <c r="G506" s="106"/>
      <c r="H506" s="106"/>
      <c r="I506" s="106"/>
      <c r="J506" s="106"/>
      <c r="K506" s="106"/>
      <c r="L506" s="106"/>
      <c r="M506" s="106"/>
      <c r="N506" s="106"/>
      <c r="O506" s="106"/>
      <c r="P506" s="106"/>
      <c r="Q506" s="102"/>
    </row>
    <row r="507" spans="1:17" ht="17.25" customHeight="1" x14ac:dyDescent="0.25">
      <c r="A507" s="102"/>
      <c r="B507" s="105" t="str">
        <f>Data!B361</f>
        <v/>
      </c>
      <c r="C507" s="106"/>
      <c r="D507" s="106"/>
      <c r="E507" s="106"/>
      <c r="F507" s="106"/>
      <c r="G507" s="106"/>
      <c r="H507" s="106"/>
      <c r="I507" s="106"/>
      <c r="J507" s="106"/>
      <c r="K507" s="106"/>
      <c r="L507" s="106"/>
      <c r="M507" s="106"/>
      <c r="N507" s="106"/>
      <c r="O507" s="106"/>
      <c r="P507" s="106"/>
      <c r="Q507" s="102"/>
    </row>
    <row r="508" spans="1:17" ht="17.25" customHeight="1" x14ac:dyDescent="0.25">
      <c r="A508" s="102"/>
      <c r="B508" s="105" t="str">
        <f>Data!B362</f>
        <v/>
      </c>
      <c r="C508" s="106"/>
      <c r="D508" s="106"/>
      <c r="E508" s="106"/>
      <c r="F508" s="106"/>
      <c r="G508" s="106"/>
      <c r="H508" s="106"/>
      <c r="I508" s="106"/>
      <c r="J508" s="106"/>
      <c r="K508" s="106"/>
      <c r="L508" s="106"/>
      <c r="M508" s="106"/>
      <c r="N508" s="106"/>
      <c r="O508" s="106"/>
      <c r="P508" s="106"/>
      <c r="Q508" s="102"/>
    </row>
    <row r="509" spans="1:17" ht="17.25" customHeight="1" x14ac:dyDescent="0.25">
      <c r="A509" s="102"/>
      <c r="B509" s="105" t="str">
        <f>Data!B363</f>
        <v/>
      </c>
      <c r="C509" s="106"/>
      <c r="D509" s="106"/>
      <c r="E509" s="106"/>
      <c r="F509" s="106"/>
      <c r="G509" s="106"/>
      <c r="H509" s="106"/>
      <c r="I509" s="106"/>
      <c r="J509" s="106"/>
      <c r="K509" s="106"/>
      <c r="L509" s="106"/>
      <c r="M509" s="106"/>
      <c r="N509" s="106"/>
      <c r="O509" s="106"/>
      <c r="P509" s="106"/>
      <c r="Q509" s="102"/>
    </row>
    <row r="510" spans="1:17" ht="17.25" customHeight="1" x14ac:dyDescent="0.25">
      <c r="A510" s="102"/>
      <c r="B510" s="105" t="str">
        <f>Data!B364</f>
        <v/>
      </c>
      <c r="C510" s="106"/>
      <c r="D510" s="106"/>
      <c r="E510" s="106"/>
      <c r="F510" s="106"/>
      <c r="G510" s="106"/>
      <c r="H510" s="106"/>
      <c r="I510" s="106"/>
      <c r="J510" s="106"/>
      <c r="K510" s="106"/>
      <c r="L510" s="106"/>
      <c r="M510" s="106"/>
      <c r="N510" s="106"/>
      <c r="O510" s="106"/>
      <c r="P510" s="106"/>
      <c r="Q510" s="102"/>
    </row>
    <row r="511" spans="1:17" ht="17.25" customHeight="1" x14ac:dyDescent="0.25">
      <c r="A511" s="102"/>
      <c r="B511" s="105" t="str">
        <f>Data!B365</f>
        <v/>
      </c>
      <c r="C511" s="106"/>
      <c r="D511" s="106"/>
      <c r="E511" s="106"/>
      <c r="F511" s="106"/>
      <c r="G511" s="106"/>
      <c r="H511" s="106"/>
      <c r="I511" s="106"/>
      <c r="J511" s="106"/>
      <c r="K511" s="106"/>
      <c r="L511" s="106"/>
      <c r="M511" s="106"/>
      <c r="N511" s="106"/>
      <c r="O511" s="106"/>
      <c r="P511" s="106"/>
      <c r="Q511" s="102"/>
    </row>
    <row r="512" spans="1:17" ht="17.25" customHeight="1" x14ac:dyDescent="0.25">
      <c r="A512" s="102"/>
      <c r="B512" s="105" t="str">
        <f>Data!B366</f>
        <v/>
      </c>
      <c r="C512" s="106"/>
      <c r="D512" s="106"/>
      <c r="E512" s="106"/>
      <c r="F512" s="106"/>
      <c r="G512" s="106"/>
      <c r="H512" s="106"/>
      <c r="I512" s="106"/>
      <c r="J512" s="106"/>
      <c r="K512" s="106"/>
      <c r="L512" s="106"/>
      <c r="M512" s="106"/>
      <c r="N512" s="106"/>
      <c r="O512" s="106"/>
      <c r="P512" s="106"/>
      <c r="Q512" s="102"/>
    </row>
    <row r="513" spans="1:17" ht="17.25" customHeight="1" x14ac:dyDescent="0.25">
      <c r="A513" s="102"/>
      <c r="B513" s="105" t="str">
        <f>Data!B367</f>
        <v/>
      </c>
      <c r="C513" s="106"/>
      <c r="D513" s="106"/>
      <c r="E513" s="106"/>
      <c r="F513" s="106"/>
      <c r="G513" s="106"/>
      <c r="H513" s="106"/>
      <c r="I513" s="106"/>
      <c r="J513" s="106"/>
      <c r="K513" s="106"/>
      <c r="L513" s="106"/>
      <c r="M513" s="106"/>
      <c r="N513" s="106"/>
      <c r="O513" s="106"/>
      <c r="P513" s="106"/>
      <c r="Q513" s="102"/>
    </row>
    <row r="514" spans="1:17" ht="17.25" customHeight="1" x14ac:dyDescent="0.25">
      <c r="A514" s="102"/>
      <c r="B514" s="105" t="str">
        <f>Data!B368</f>
        <v/>
      </c>
      <c r="C514" s="106"/>
      <c r="D514" s="106"/>
      <c r="E514" s="106"/>
      <c r="F514" s="106"/>
      <c r="G514" s="106"/>
      <c r="H514" s="106"/>
      <c r="I514" s="106"/>
      <c r="J514" s="106"/>
      <c r="K514" s="106"/>
      <c r="L514" s="106"/>
      <c r="M514" s="106"/>
      <c r="N514" s="106"/>
      <c r="O514" s="106"/>
      <c r="P514" s="106"/>
      <c r="Q514" s="102"/>
    </row>
    <row r="515" spans="1:17" ht="17.25" customHeight="1" x14ac:dyDescent="0.25">
      <c r="A515" s="102"/>
      <c r="B515" s="105" t="str">
        <f>Data!B369</f>
        <v/>
      </c>
      <c r="C515" s="106"/>
      <c r="D515" s="106"/>
      <c r="E515" s="106"/>
      <c r="F515" s="106"/>
      <c r="G515" s="106"/>
      <c r="H515" s="106"/>
      <c r="I515" s="106"/>
      <c r="J515" s="106"/>
      <c r="K515" s="106"/>
      <c r="L515" s="106"/>
      <c r="M515" s="106"/>
      <c r="N515" s="106"/>
      <c r="O515" s="106"/>
      <c r="P515" s="106"/>
      <c r="Q515" s="102"/>
    </row>
    <row r="516" spans="1:17" ht="17.25" customHeight="1" x14ac:dyDescent="0.25">
      <c r="A516" s="102"/>
      <c r="B516" s="105" t="str">
        <f>Data!B370</f>
        <v/>
      </c>
      <c r="C516" s="106"/>
      <c r="D516" s="106"/>
      <c r="E516" s="106"/>
      <c r="F516" s="106"/>
      <c r="G516" s="106"/>
      <c r="H516" s="106"/>
      <c r="I516" s="106"/>
      <c r="J516" s="106"/>
      <c r="K516" s="106"/>
      <c r="L516" s="106"/>
      <c r="M516" s="106"/>
      <c r="N516" s="106"/>
      <c r="O516" s="106"/>
      <c r="P516" s="106"/>
      <c r="Q516" s="102"/>
    </row>
    <row r="517" spans="1:17" ht="17.25" customHeight="1" x14ac:dyDescent="0.25">
      <c r="A517" s="102"/>
      <c r="B517" s="105" t="str">
        <f>Data!B371</f>
        <v/>
      </c>
      <c r="C517" s="106"/>
      <c r="D517" s="106"/>
      <c r="E517" s="106"/>
      <c r="F517" s="106"/>
      <c r="G517" s="106"/>
      <c r="H517" s="106"/>
      <c r="I517" s="106"/>
      <c r="J517" s="106"/>
      <c r="K517" s="106"/>
      <c r="L517" s="106"/>
      <c r="M517" s="106"/>
      <c r="N517" s="106"/>
      <c r="O517" s="106"/>
      <c r="P517" s="106"/>
      <c r="Q517" s="102"/>
    </row>
    <row r="518" spans="1:17" ht="17.25" customHeight="1" x14ac:dyDescent="0.25">
      <c r="A518" s="102"/>
      <c r="B518" s="105" t="str">
        <f>Data!B372</f>
        <v/>
      </c>
      <c r="C518" s="106"/>
      <c r="D518" s="106"/>
      <c r="E518" s="106"/>
      <c r="F518" s="106"/>
      <c r="G518" s="106"/>
      <c r="H518" s="106"/>
      <c r="I518" s="106"/>
      <c r="J518" s="106"/>
      <c r="K518" s="106"/>
      <c r="L518" s="106"/>
      <c r="M518" s="106"/>
      <c r="N518" s="106"/>
      <c r="O518" s="106"/>
      <c r="P518" s="106"/>
      <c r="Q518" s="102"/>
    </row>
    <row r="519" spans="1:17" ht="17.25" customHeight="1" x14ac:dyDescent="0.25">
      <c r="A519" s="102"/>
      <c r="B519" s="105" t="str">
        <f>Data!B373</f>
        <v/>
      </c>
      <c r="C519" s="106"/>
      <c r="D519" s="106"/>
      <c r="E519" s="106"/>
      <c r="F519" s="106"/>
      <c r="G519" s="106"/>
      <c r="H519" s="106"/>
      <c r="I519" s="106"/>
      <c r="J519" s="106"/>
      <c r="K519" s="106"/>
      <c r="L519" s="106"/>
      <c r="M519" s="106"/>
      <c r="N519" s="106"/>
      <c r="O519" s="106"/>
      <c r="P519" s="106"/>
      <c r="Q519" s="102"/>
    </row>
    <row r="520" spans="1:17" ht="17.25" customHeight="1" x14ac:dyDescent="0.25">
      <c r="A520" s="102"/>
      <c r="B520" s="105" t="str">
        <f>Data!B374</f>
        <v/>
      </c>
      <c r="C520" s="106"/>
      <c r="D520" s="106"/>
      <c r="E520" s="106"/>
      <c r="F520" s="106"/>
      <c r="G520" s="106"/>
      <c r="H520" s="106"/>
      <c r="I520" s="106"/>
      <c r="J520" s="106"/>
      <c r="K520" s="106"/>
      <c r="L520" s="106"/>
      <c r="M520" s="106"/>
      <c r="N520" s="106"/>
      <c r="O520" s="106"/>
      <c r="P520" s="106"/>
      <c r="Q520" s="102"/>
    </row>
    <row r="521" spans="1:17" ht="17.25" customHeight="1" x14ac:dyDescent="0.25">
      <c r="A521" s="102"/>
      <c r="B521" s="105" t="str">
        <f>Data!B375</f>
        <v/>
      </c>
      <c r="C521" s="106"/>
      <c r="D521" s="106"/>
      <c r="E521" s="106"/>
      <c r="F521" s="106"/>
      <c r="G521" s="106"/>
      <c r="H521" s="106"/>
      <c r="I521" s="106"/>
      <c r="J521" s="106"/>
      <c r="K521" s="106"/>
      <c r="L521" s="106"/>
      <c r="M521" s="106"/>
      <c r="N521" s="106"/>
      <c r="O521" s="106"/>
      <c r="P521" s="106"/>
      <c r="Q521" s="102"/>
    </row>
    <row r="522" spans="1:17" ht="17.25" customHeight="1" x14ac:dyDescent="0.25">
      <c r="A522" s="102"/>
      <c r="B522" s="105" t="str">
        <f>Data!B376</f>
        <v/>
      </c>
      <c r="C522" s="106"/>
      <c r="D522" s="106"/>
      <c r="E522" s="106"/>
      <c r="F522" s="106"/>
      <c r="G522" s="106"/>
      <c r="H522" s="106"/>
      <c r="I522" s="106"/>
      <c r="J522" s="106"/>
      <c r="K522" s="106"/>
      <c r="L522" s="106"/>
      <c r="M522" s="106"/>
      <c r="N522" s="106"/>
      <c r="O522" s="106"/>
      <c r="P522" s="106"/>
      <c r="Q522" s="102"/>
    </row>
    <row r="523" spans="1:17" ht="17.25" customHeight="1" x14ac:dyDescent="0.25">
      <c r="A523" s="102"/>
      <c r="B523" s="105" t="str">
        <f>Data!B377</f>
        <v/>
      </c>
      <c r="C523" s="106"/>
      <c r="D523" s="106"/>
      <c r="E523" s="106"/>
      <c r="F523" s="106"/>
      <c r="G523" s="106"/>
      <c r="H523" s="106"/>
      <c r="I523" s="106"/>
      <c r="J523" s="106"/>
      <c r="K523" s="106"/>
      <c r="L523" s="106"/>
      <c r="M523" s="106"/>
      <c r="N523" s="106"/>
      <c r="O523" s="106"/>
      <c r="P523" s="106"/>
      <c r="Q523" s="102"/>
    </row>
    <row r="524" spans="1:17" x14ac:dyDescent="0.25">
      <c r="A524" s="102"/>
      <c r="B524" s="102"/>
      <c r="C524" s="102"/>
      <c r="D524" s="102"/>
      <c r="E524" s="102"/>
      <c r="F524" s="102"/>
      <c r="G524" s="102"/>
      <c r="H524" s="102"/>
      <c r="I524" s="102"/>
      <c r="J524" s="102"/>
      <c r="K524" s="102"/>
      <c r="L524" s="102"/>
      <c r="M524" s="102"/>
      <c r="N524" s="102"/>
      <c r="O524" s="102"/>
      <c r="P524" s="102"/>
      <c r="Q524" s="102"/>
    </row>
    <row r="525" spans="1:17" x14ac:dyDescent="0.25">
      <c r="A525" s="102"/>
      <c r="B525" s="102"/>
      <c r="C525" s="102"/>
      <c r="D525" s="102"/>
      <c r="E525" s="102"/>
      <c r="F525" s="102"/>
      <c r="G525" s="102"/>
      <c r="H525" s="102"/>
      <c r="I525" s="102"/>
      <c r="J525" s="102"/>
      <c r="K525" s="102"/>
      <c r="L525" s="102"/>
      <c r="M525" s="102"/>
      <c r="N525" s="102"/>
      <c r="O525" s="102"/>
      <c r="P525" s="102"/>
      <c r="Q525" s="102"/>
    </row>
    <row r="526" spans="1:17" x14ac:dyDescent="0.25">
      <c r="A526" s="102"/>
      <c r="B526" s="102"/>
      <c r="C526" s="102"/>
      <c r="D526" s="102"/>
      <c r="E526" s="102"/>
      <c r="F526" s="102"/>
      <c r="G526" s="102"/>
      <c r="H526" s="102"/>
      <c r="I526" s="102"/>
      <c r="J526" s="102"/>
      <c r="K526" s="102"/>
      <c r="L526" s="102"/>
      <c r="M526" s="102"/>
      <c r="N526" s="102"/>
      <c r="O526" s="102"/>
      <c r="P526" s="102"/>
      <c r="Q526" s="102"/>
    </row>
    <row r="527" spans="1:17" ht="15" customHeight="1" x14ac:dyDescent="0.25">
      <c r="A527" s="102"/>
      <c r="B527" s="422" t="str">
        <f>'Birding Tally List'!$B$2</f>
        <v/>
      </c>
      <c r="C527" s="423"/>
      <c r="D527" s="423"/>
      <c r="E527" s="423"/>
      <c r="F527" s="423"/>
      <c r="G527" s="423"/>
      <c r="H527" s="423"/>
      <c r="I527" s="423"/>
      <c r="J527" s="423"/>
      <c r="K527" s="423"/>
      <c r="L527" s="423"/>
      <c r="M527" s="423"/>
      <c r="N527" s="423"/>
      <c r="O527" s="423"/>
      <c r="P527" s="424"/>
      <c r="Q527" s="102"/>
    </row>
    <row r="528" spans="1:17" ht="15" customHeight="1" x14ac:dyDescent="0.25">
      <c r="A528" s="102"/>
      <c r="B528" s="425"/>
      <c r="C528" s="426"/>
      <c r="D528" s="426"/>
      <c r="E528" s="426"/>
      <c r="F528" s="426"/>
      <c r="G528" s="426"/>
      <c r="H528" s="426"/>
      <c r="I528" s="426"/>
      <c r="J528" s="426"/>
      <c r="K528" s="426"/>
      <c r="L528" s="426"/>
      <c r="M528" s="426"/>
      <c r="N528" s="426"/>
      <c r="O528" s="426"/>
      <c r="P528" s="427"/>
      <c r="Q528" s="102"/>
    </row>
    <row r="529" spans="1:17" ht="15" customHeight="1" x14ac:dyDescent="0.35">
      <c r="A529" s="102"/>
      <c r="B529" s="101"/>
      <c r="C529" s="101"/>
      <c r="D529" s="101"/>
      <c r="E529" s="101"/>
      <c r="F529" s="101"/>
      <c r="G529" s="101"/>
      <c r="H529" s="101"/>
      <c r="I529" s="101"/>
      <c r="J529" s="101"/>
      <c r="K529" s="101"/>
      <c r="L529" s="101"/>
      <c r="M529" s="101"/>
      <c r="N529" s="101"/>
      <c r="O529" s="101"/>
      <c r="P529" s="101"/>
      <c r="Q529" s="102"/>
    </row>
    <row r="530" spans="1:17" x14ac:dyDescent="0.25">
      <c r="A530" s="102"/>
      <c r="B530" s="428" t="str">
        <f>"* You have selected '"&amp;'Intro &amp; Setup'!$BA$21&amp;"', so please ensure that your totals show "&amp;'Intro &amp; Setup'!$BA$26&amp;"."</f>
        <v>* You have selected 'Sightings', so please ensure that your totals show each flock of bird as one sighting.</v>
      </c>
      <c r="C530" s="428"/>
      <c r="D530" s="428"/>
      <c r="E530" s="428"/>
      <c r="F530" s="428"/>
      <c r="G530" s="428"/>
      <c r="H530" s="428"/>
      <c r="I530" s="428"/>
      <c r="J530" s="428"/>
      <c r="K530" s="428"/>
      <c r="L530" s="428"/>
      <c r="M530" s="428"/>
      <c r="N530" s="428"/>
      <c r="O530" s="429" t="s">
        <v>74</v>
      </c>
      <c r="P530" s="430"/>
      <c r="Q530" s="102"/>
    </row>
    <row r="531" spans="1:17" x14ac:dyDescent="0.25">
      <c r="A531" s="102"/>
      <c r="B531" s="102"/>
      <c r="C531" s="102"/>
      <c r="D531" s="102"/>
      <c r="E531" s="102"/>
      <c r="F531" s="102"/>
      <c r="G531" s="102"/>
      <c r="H531" s="102"/>
      <c r="I531" s="102"/>
      <c r="J531" s="102"/>
      <c r="K531" s="102"/>
      <c r="L531" s="102"/>
      <c r="M531" s="102"/>
      <c r="N531" s="102"/>
      <c r="O531" s="102"/>
      <c r="P531" s="102"/>
      <c r="Q531" s="102"/>
    </row>
    <row r="532" spans="1:17" x14ac:dyDescent="0.25">
      <c r="A532" s="102"/>
      <c r="B532" s="103" t="s">
        <v>5</v>
      </c>
      <c r="C532" s="420" t="str">
        <f>IF('Intro &amp; Setup'!$G$22="", "", 'Intro &amp; Setup'!$G$22)</f>
        <v/>
      </c>
      <c r="D532" s="421"/>
      <c r="E532" s="420" t="str">
        <f>IF('Intro &amp; Setup'!$G$23="", "", 'Intro &amp; Setup'!$G$23)</f>
        <v/>
      </c>
      <c r="F532" s="421"/>
      <c r="G532" s="420" t="str">
        <f>IF('Intro &amp; Setup'!$G$24="", "", 'Intro &amp; Setup'!$G$24)</f>
        <v/>
      </c>
      <c r="H532" s="421"/>
      <c r="I532" s="420" t="str">
        <f>IF('Intro &amp; Setup'!$G$25="", "", 'Intro &amp; Setup'!$G$25)</f>
        <v/>
      </c>
      <c r="J532" s="421"/>
      <c r="K532" s="420" t="str">
        <f>IF('Intro &amp; Setup'!$G$26="", "", 'Intro &amp; Setup'!$G$26)</f>
        <v/>
      </c>
      <c r="L532" s="421"/>
      <c r="M532" s="420" t="str">
        <f>IF('Intro &amp; Setup'!$G$27="", "", 'Intro &amp; Setup'!$G$27)</f>
        <v/>
      </c>
      <c r="N532" s="421"/>
      <c r="O532" s="420" t="str">
        <f>IF('Intro &amp; Setup'!$G$28="", "", 'Intro &amp; Setup'!$G$28)</f>
        <v/>
      </c>
      <c r="P532" s="421"/>
      <c r="Q532" s="102"/>
    </row>
    <row r="533" spans="1:17" x14ac:dyDescent="0.25">
      <c r="A533" s="102"/>
      <c r="B533" s="104" t="s">
        <v>4</v>
      </c>
      <c r="C533" s="99" t="s">
        <v>58</v>
      </c>
      <c r="D533" s="100" t="s">
        <v>8</v>
      </c>
      <c r="E533" s="99" t="s">
        <v>58</v>
      </c>
      <c r="F533" s="100" t="s">
        <v>8</v>
      </c>
      <c r="G533" s="99" t="s">
        <v>58</v>
      </c>
      <c r="H533" s="100" t="s">
        <v>8</v>
      </c>
      <c r="I533" s="99" t="s">
        <v>58</v>
      </c>
      <c r="J533" s="100" t="s">
        <v>8</v>
      </c>
      <c r="K533" s="99" t="s">
        <v>58</v>
      </c>
      <c r="L533" s="100" t="s">
        <v>8</v>
      </c>
      <c r="M533" s="99" t="s">
        <v>58</v>
      </c>
      <c r="N533" s="100" t="s">
        <v>8</v>
      </c>
      <c r="O533" s="99" t="s">
        <v>58</v>
      </c>
      <c r="P533" s="100" t="s">
        <v>8</v>
      </c>
      <c r="Q533" s="102"/>
    </row>
    <row r="534" spans="1:17" ht="17.25" customHeight="1" x14ac:dyDescent="0.25">
      <c r="A534" s="102"/>
      <c r="B534" s="105" t="str">
        <f>Data!B378</f>
        <v/>
      </c>
      <c r="C534" s="106"/>
      <c r="D534" s="106"/>
      <c r="E534" s="106"/>
      <c r="F534" s="106"/>
      <c r="G534" s="106"/>
      <c r="H534" s="106"/>
      <c r="I534" s="106"/>
      <c r="J534" s="106"/>
      <c r="K534" s="106"/>
      <c r="L534" s="106"/>
      <c r="M534" s="106"/>
      <c r="N534" s="106"/>
      <c r="O534" s="106"/>
      <c r="P534" s="106"/>
      <c r="Q534" s="102"/>
    </row>
    <row r="535" spans="1:17" ht="17.25" customHeight="1" x14ac:dyDescent="0.25">
      <c r="A535" s="102"/>
      <c r="B535" s="105" t="str">
        <f>Data!B379</f>
        <v/>
      </c>
      <c r="C535" s="106"/>
      <c r="D535" s="106"/>
      <c r="E535" s="106"/>
      <c r="F535" s="106"/>
      <c r="G535" s="106"/>
      <c r="H535" s="106"/>
      <c r="I535" s="106"/>
      <c r="J535" s="106"/>
      <c r="K535" s="106"/>
      <c r="L535" s="106"/>
      <c r="M535" s="106"/>
      <c r="N535" s="106"/>
      <c r="O535" s="106"/>
      <c r="P535" s="106"/>
      <c r="Q535" s="102"/>
    </row>
    <row r="536" spans="1:17" ht="17.25" customHeight="1" x14ac:dyDescent="0.25">
      <c r="A536" s="102"/>
      <c r="B536" s="105" t="str">
        <f>Data!B380</f>
        <v/>
      </c>
      <c r="C536" s="106"/>
      <c r="D536" s="106"/>
      <c r="E536" s="106"/>
      <c r="F536" s="106"/>
      <c r="G536" s="106"/>
      <c r="H536" s="106"/>
      <c r="I536" s="106"/>
      <c r="J536" s="106"/>
      <c r="K536" s="106"/>
      <c r="L536" s="106"/>
      <c r="M536" s="106"/>
      <c r="N536" s="106"/>
      <c r="O536" s="106"/>
      <c r="P536" s="106"/>
      <c r="Q536" s="102"/>
    </row>
    <row r="537" spans="1:17" ht="17.25" customHeight="1" x14ac:dyDescent="0.25">
      <c r="A537" s="102"/>
      <c r="B537" s="105" t="str">
        <f>Data!B381</f>
        <v/>
      </c>
      <c r="C537" s="106"/>
      <c r="D537" s="106"/>
      <c r="E537" s="106"/>
      <c r="F537" s="106"/>
      <c r="G537" s="106"/>
      <c r="H537" s="106"/>
      <c r="I537" s="106"/>
      <c r="J537" s="106"/>
      <c r="K537" s="106"/>
      <c r="L537" s="106"/>
      <c r="M537" s="106"/>
      <c r="N537" s="106"/>
      <c r="O537" s="106"/>
      <c r="P537" s="106"/>
      <c r="Q537" s="102"/>
    </row>
    <row r="538" spans="1:17" ht="17.25" customHeight="1" x14ac:dyDescent="0.25">
      <c r="A538" s="102"/>
      <c r="B538" s="105" t="str">
        <f>Data!B382</f>
        <v/>
      </c>
      <c r="C538" s="106"/>
      <c r="D538" s="106"/>
      <c r="E538" s="106"/>
      <c r="F538" s="106"/>
      <c r="G538" s="106"/>
      <c r="H538" s="106"/>
      <c r="I538" s="106"/>
      <c r="J538" s="106"/>
      <c r="K538" s="106"/>
      <c r="L538" s="106"/>
      <c r="M538" s="106"/>
      <c r="N538" s="106"/>
      <c r="O538" s="106"/>
      <c r="P538" s="106"/>
      <c r="Q538" s="102"/>
    </row>
    <row r="539" spans="1:17" ht="17.25" customHeight="1" x14ac:dyDescent="0.25">
      <c r="A539" s="102"/>
      <c r="B539" s="105" t="str">
        <f>Data!B383</f>
        <v/>
      </c>
      <c r="C539" s="106"/>
      <c r="D539" s="106"/>
      <c r="E539" s="106"/>
      <c r="F539" s="106"/>
      <c r="G539" s="106"/>
      <c r="H539" s="106"/>
      <c r="I539" s="106"/>
      <c r="J539" s="106"/>
      <c r="K539" s="106"/>
      <c r="L539" s="106"/>
      <c r="M539" s="106"/>
      <c r="N539" s="106"/>
      <c r="O539" s="106"/>
      <c r="P539" s="106"/>
      <c r="Q539" s="102"/>
    </row>
    <row r="540" spans="1:17" ht="17.25" customHeight="1" x14ac:dyDescent="0.25">
      <c r="A540" s="102"/>
      <c r="B540" s="105" t="str">
        <f>Data!B384</f>
        <v/>
      </c>
      <c r="C540" s="106"/>
      <c r="D540" s="106"/>
      <c r="E540" s="106"/>
      <c r="F540" s="106"/>
      <c r="G540" s="106"/>
      <c r="H540" s="106"/>
      <c r="I540" s="106"/>
      <c r="J540" s="106"/>
      <c r="K540" s="106"/>
      <c r="L540" s="106"/>
      <c r="M540" s="106"/>
      <c r="N540" s="106"/>
      <c r="O540" s="106"/>
      <c r="P540" s="106"/>
      <c r="Q540" s="102"/>
    </row>
    <row r="541" spans="1:17" ht="17.25" customHeight="1" x14ac:dyDescent="0.25">
      <c r="A541" s="102"/>
      <c r="B541" s="105" t="str">
        <f>Data!B385</f>
        <v/>
      </c>
      <c r="C541" s="106"/>
      <c r="D541" s="106"/>
      <c r="E541" s="106"/>
      <c r="F541" s="106"/>
      <c r="G541" s="106"/>
      <c r="H541" s="106"/>
      <c r="I541" s="106"/>
      <c r="J541" s="106"/>
      <c r="K541" s="106"/>
      <c r="L541" s="106"/>
      <c r="M541" s="106"/>
      <c r="N541" s="106"/>
      <c r="O541" s="106"/>
      <c r="P541" s="106"/>
      <c r="Q541" s="102"/>
    </row>
    <row r="542" spans="1:17" ht="17.25" customHeight="1" x14ac:dyDescent="0.25">
      <c r="A542" s="102"/>
      <c r="B542" s="105" t="str">
        <f>Data!B386</f>
        <v/>
      </c>
      <c r="C542" s="106"/>
      <c r="D542" s="106"/>
      <c r="E542" s="106"/>
      <c r="F542" s="106"/>
      <c r="G542" s="106"/>
      <c r="H542" s="106"/>
      <c r="I542" s="106"/>
      <c r="J542" s="106"/>
      <c r="K542" s="106"/>
      <c r="L542" s="106"/>
      <c r="M542" s="106"/>
      <c r="N542" s="106"/>
      <c r="O542" s="106"/>
      <c r="P542" s="106"/>
      <c r="Q542" s="102"/>
    </row>
    <row r="543" spans="1:17" ht="17.25" customHeight="1" x14ac:dyDescent="0.25">
      <c r="A543" s="102"/>
      <c r="B543" s="105" t="str">
        <f>Data!B387</f>
        <v/>
      </c>
      <c r="C543" s="106"/>
      <c r="D543" s="106"/>
      <c r="E543" s="106"/>
      <c r="F543" s="106"/>
      <c r="G543" s="106"/>
      <c r="H543" s="106"/>
      <c r="I543" s="106"/>
      <c r="J543" s="106"/>
      <c r="K543" s="106"/>
      <c r="L543" s="106"/>
      <c r="M543" s="106"/>
      <c r="N543" s="106"/>
      <c r="O543" s="106"/>
      <c r="P543" s="106"/>
      <c r="Q543" s="102"/>
    </row>
    <row r="544" spans="1:17" ht="17.25" customHeight="1" x14ac:dyDescent="0.25">
      <c r="A544" s="102"/>
      <c r="B544" s="105" t="str">
        <f>Data!B388</f>
        <v/>
      </c>
      <c r="C544" s="106"/>
      <c r="D544" s="106"/>
      <c r="E544" s="106"/>
      <c r="F544" s="106"/>
      <c r="G544" s="106"/>
      <c r="H544" s="106"/>
      <c r="I544" s="106"/>
      <c r="J544" s="106"/>
      <c r="K544" s="106"/>
      <c r="L544" s="106"/>
      <c r="M544" s="106"/>
      <c r="N544" s="106"/>
      <c r="O544" s="106"/>
      <c r="P544" s="106"/>
      <c r="Q544" s="102"/>
    </row>
    <row r="545" spans="1:17" ht="17.25" customHeight="1" x14ac:dyDescent="0.25">
      <c r="A545" s="102"/>
      <c r="B545" s="105" t="str">
        <f>Data!B389</f>
        <v/>
      </c>
      <c r="C545" s="106"/>
      <c r="D545" s="106"/>
      <c r="E545" s="106"/>
      <c r="F545" s="106"/>
      <c r="G545" s="106"/>
      <c r="H545" s="106"/>
      <c r="I545" s="106"/>
      <c r="J545" s="106"/>
      <c r="K545" s="106"/>
      <c r="L545" s="106"/>
      <c r="M545" s="106"/>
      <c r="N545" s="106"/>
      <c r="O545" s="106"/>
      <c r="P545" s="106"/>
      <c r="Q545" s="102"/>
    </row>
    <row r="546" spans="1:17" ht="17.25" customHeight="1" x14ac:dyDescent="0.25">
      <c r="A546" s="102"/>
      <c r="B546" s="105" t="str">
        <f>Data!B390</f>
        <v/>
      </c>
      <c r="C546" s="106"/>
      <c r="D546" s="106"/>
      <c r="E546" s="106"/>
      <c r="F546" s="106"/>
      <c r="G546" s="106"/>
      <c r="H546" s="106"/>
      <c r="I546" s="106"/>
      <c r="J546" s="106"/>
      <c r="K546" s="106"/>
      <c r="L546" s="106"/>
      <c r="M546" s="106"/>
      <c r="N546" s="106"/>
      <c r="O546" s="106"/>
      <c r="P546" s="106"/>
      <c r="Q546" s="102"/>
    </row>
    <row r="547" spans="1:17" ht="17.25" customHeight="1" x14ac:dyDescent="0.25">
      <c r="A547" s="102"/>
      <c r="B547" s="105" t="str">
        <f>Data!B391</f>
        <v/>
      </c>
      <c r="C547" s="106"/>
      <c r="D547" s="106"/>
      <c r="E547" s="106"/>
      <c r="F547" s="106"/>
      <c r="G547" s="106"/>
      <c r="H547" s="106"/>
      <c r="I547" s="106"/>
      <c r="J547" s="106"/>
      <c r="K547" s="106"/>
      <c r="L547" s="106"/>
      <c r="M547" s="106"/>
      <c r="N547" s="106"/>
      <c r="O547" s="106"/>
      <c r="P547" s="106"/>
      <c r="Q547" s="102"/>
    </row>
    <row r="548" spans="1:17" ht="17.25" customHeight="1" x14ac:dyDescent="0.25">
      <c r="A548" s="102"/>
      <c r="B548" s="105" t="str">
        <f>Data!B392</f>
        <v/>
      </c>
      <c r="C548" s="106"/>
      <c r="D548" s="106"/>
      <c r="E548" s="106"/>
      <c r="F548" s="106"/>
      <c r="G548" s="106"/>
      <c r="H548" s="106"/>
      <c r="I548" s="106"/>
      <c r="J548" s="106"/>
      <c r="K548" s="106"/>
      <c r="L548" s="106"/>
      <c r="M548" s="106"/>
      <c r="N548" s="106"/>
      <c r="O548" s="106"/>
      <c r="P548" s="106"/>
      <c r="Q548" s="102"/>
    </row>
    <row r="549" spans="1:17" ht="17.25" customHeight="1" x14ac:dyDescent="0.25">
      <c r="A549" s="102"/>
      <c r="B549" s="105" t="str">
        <f>Data!B393</f>
        <v/>
      </c>
      <c r="C549" s="106"/>
      <c r="D549" s="106"/>
      <c r="E549" s="106"/>
      <c r="F549" s="106"/>
      <c r="G549" s="106"/>
      <c r="H549" s="106"/>
      <c r="I549" s="106"/>
      <c r="J549" s="106"/>
      <c r="K549" s="106"/>
      <c r="L549" s="106"/>
      <c r="M549" s="106"/>
      <c r="N549" s="106"/>
      <c r="O549" s="106"/>
      <c r="P549" s="106"/>
      <c r="Q549" s="102"/>
    </row>
    <row r="550" spans="1:17" ht="17.25" customHeight="1" x14ac:dyDescent="0.25">
      <c r="A550" s="102"/>
      <c r="B550" s="105" t="str">
        <f>Data!B394</f>
        <v/>
      </c>
      <c r="C550" s="106"/>
      <c r="D550" s="106"/>
      <c r="E550" s="106"/>
      <c r="F550" s="106"/>
      <c r="G550" s="106"/>
      <c r="H550" s="106"/>
      <c r="I550" s="106"/>
      <c r="J550" s="106"/>
      <c r="K550" s="106"/>
      <c r="L550" s="106"/>
      <c r="M550" s="106"/>
      <c r="N550" s="106"/>
      <c r="O550" s="106"/>
      <c r="P550" s="106"/>
      <c r="Q550" s="102"/>
    </row>
    <row r="551" spans="1:17" ht="17.25" customHeight="1" x14ac:dyDescent="0.25">
      <c r="A551" s="102"/>
      <c r="B551" s="105" t="str">
        <f>Data!B395</f>
        <v/>
      </c>
      <c r="C551" s="106"/>
      <c r="D551" s="106"/>
      <c r="E551" s="106"/>
      <c r="F551" s="106"/>
      <c r="G551" s="106"/>
      <c r="H551" s="106"/>
      <c r="I551" s="106"/>
      <c r="J551" s="106"/>
      <c r="K551" s="106"/>
      <c r="L551" s="106"/>
      <c r="M551" s="106"/>
      <c r="N551" s="106"/>
      <c r="O551" s="106"/>
      <c r="P551" s="106"/>
      <c r="Q551" s="102"/>
    </row>
    <row r="552" spans="1:17" ht="17.25" customHeight="1" x14ac:dyDescent="0.25">
      <c r="A552" s="102"/>
      <c r="B552" s="105" t="str">
        <f>Data!B396</f>
        <v/>
      </c>
      <c r="C552" s="106"/>
      <c r="D552" s="106"/>
      <c r="E552" s="106"/>
      <c r="F552" s="106"/>
      <c r="G552" s="106"/>
      <c r="H552" s="106"/>
      <c r="I552" s="106"/>
      <c r="J552" s="106"/>
      <c r="K552" s="106"/>
      <c r="L552" s="106"/>
      <c r="M552" s="106"/>
      <c r="N552" s="106"/>
      <c r="O552" s="106"/>
      <c r="P552" s="106"/>
      <c r="Q552" s="102"/>
    </row>
    <row r="553" spans="1:17" ht="17.25" customHeight="1" x14ac:dyDescent="0.25">
      <c r="A553" s="102"/>
      <c r="B553" s="105" t="str">
        <f>Data!B397</f>
        <v/>
      </c>
      <c r="C553" s="106"/>
      <c r="D553" s="106"/>
      <c r="E553" s="106"/>
      <c r="F553" s="106"/>
      <c r="G553" s="106"/>
      <c r="H553" s="106"/>
      <c r="I553" s="106"/>
      <c r="J553" s="106"/>
      <c r="K553" s="106"/>
      <c r="L553" s="106"/>
      <c r="M553" s="106"/>
      <c r="N553" s="106"/>
      <c r="O553" s="106"/>
      <c r="P553" s="106"/>
      <c r="Q553" s="102"/>
    </row>
    <row r="554" spans="1:17" ht="17.25" customHeight="1" x14ac:dyDescent="0.25">
      <c r="A554" s="102"/>
      <c r="B554" s="105" t="str">
        <f>Data!B398</f>
        <v/>
      </c>
      <c r="C554" s="106"/>
      <c r="D554" s="106"/>
      <c r="E554" s="106"/>
      <c r="F554" s="106"/>
      <c r="G554" s="106"/>
      <c r="H554" s="106"/>
      <c r="I554" s="106"/>
      <c r="J554" s="106"/>
      <c r="K554" s="106"/>
      <c r="L554" s="106"/>
      <c r="M554" s="106"/>
      <c r="N554" s="106"/>
      <c r="O554" s="106"/>
      <c r="P554" s="106"/>
      <c r="Q554" s="102"/>
    </row>
    <row r="555" spans="1:17" ht="17.25" customHeight="1" x14ac:dyDescent="0.25">
      <c r="A555" s="102"/>
      <c r="B555" s="105" t="str">
        <f>Data!B399</f>
        <v/>
      </c>
      <c r="C555" s="106"/>
      <c r="D555" s="106"/>
      <c r="E555" s="106"/>
      <c r="F555" s="106"/>
      <c r="G555" s="106"/>
      <c r="H555" s="106"/>
      <c r="I555" s="106"/>
      <c r="J555" s="106"/>
      <c r="K555" s="106"/>
      <c r="L555" s="106"/>
      <c r="M555" s="106"/>
      <c r="N555" s="106"/>
      <c r="O555" s="106"/>
      <c r="P555" s="106"/>
      <c r="Q555" s="102"/>
    </row>
    <row r="556" spans="1:17" ht="17.25" customHeight="1" x14ac:dyDescent="0.25">
      <c r="A556" s="102"/>
      <c r="B556" s="105" t="str">
        <f>Data!B400</f>
        <v/>
      </c>
      <c r="C556" s="106"/>
      <c r="D556" s="106"/>
      <c r="E556" s="106"/>
      <c r="F556" s="106"/>
      <c r="G556" s="106"/>
      <c r="H556" s="106"/>
      <c r="I556" s="106"/>
      <c r="J556" s="106"/>
      <c r="K556" s="106"/>
      <c r="L556" s="106"/>
      <c r="M556" s="106"/>
      <c r="N556" s="106"/>
      <c r="O556" s="106"/>
      <c r="P556" s="106"/>
      <c r="Q556" s="102"/>
    </row>
    <row r="557" spans="1:17" ht="17.25" customHeight="1" x14ac:dyDescent="0.25">
      <c r="A557" s="102"/>
      <c r="B557" s="105" t="str">
        <f>Data!B401</f>
        <v/>
      </c>
      <c r="C557" s="106"/>
      <c r="D557" s="106"/>
      <c r="E557" s="106"/>
      <c r="F557" s="106"/>
      <c r="G557" s="106"/>
      <c r="H557" s="106"/>
      <c r="I557" s="106"/>
      <c r="J557" s="106"/>
      <c r="K557" s="106"/>
      <c r="L557" s="106"/>
      <c r="M557" s="106"/>
      <c r="N557" s="106"/>
      <c r="O557" s="106"/>
      <c r="P557" s="106"/>
      <c r="Q557" s="102"/>
    </row>
    <row r="558" spans="1:17" ht="17.25" customHeight="1" x14ac:dyDescent="0.25">
      <c r="A558" s="102"/>
      <c r="B558" s="105" t="str">
        <f>Data!B402</f>
        <v/>
      </c>
      <c r="C558" s="106"/>
      <c r="D558" s="106"/>
      <c r="E558" s="106"/>
      <c r="F558" s="106"/>
      <c r="G558" s="106"/>
      <c r="H558" s="106"/>
      <c r="I558" s="106"/>
      <c r="J558" s="106"/>
      <c r="K558" s="106"/>
      <c r="L558" s="106"/>
      <c r="M558" s="106"/>
      <c r="N558" s="106"/>
      <c r="O558" s="106"/>
      <c r="P558" s="106"/>
      <c r="Q558" s="102"/>
    </row>
    <row r="559" spans="1:17" x14ac:dyDescent="0.25">
      <c r="A559" s="102"/>
      <c r="B559" s="102"/>
      <c r="C559" s="102"/>
      <c r="D559" s="102"/>
      <c r="E559" s="102"/>
      <c r="F559" s="102"/>
      <c r="G559" s="102"/>
      <c r="H559" s="102"/>
      <c r="I559" s="102"/>
      <c r="J559" s="102"/>
      <c r="K559" s="102"/>
      <c r="L559" s="102"/>
      <c r="M559" s="102"/>
      <c r="N559" s="102"/>
      <c r="O559" s="102"/>
      <c r="P559" s="102"/>
      <c r="Q559" s="102"/>
    </row>
    <row r="560" spans="1:17" x14ac:dyDescent="0.25">
      <c r="A560" s="102"/>
      <c r="B560" s="102"/>
      <c r="C560" s="102"/>
      <c r="D560" s="102"/>
      <c r="E560" s="102"/>
      <c r="F560" s="102"/>
      <c r="G560" s="102"/>
      <c r="H560" s="102"/>
      <c r="I560" s="102"/>
      <c r="J560" s="102"/>
      <c r="K560" s="102"/>
      <c r="L560" s="102"/>
      <c r="M560" s="102"/>
      <c r="N560" s="102"/>
      <c r="O560" s="102"/>
      <c r="P560" s="102"/>
      <c r="Q560" s="102"/>
    </row>
    <row r="561" spans="1:17" x14ac:dyDescent="0.25">
      <c r="A561" s="102"/>
      <c r="B561" s="102"/>
      <c r="C561" s="102"/>
      <c r="D561" s="102"/>
      <c r="E561" s="102"/>
      <c r="F561" s="102"/>
      <c r="G561" s="102"/>
      <c r="H561" s="102"/>
      <c r="I561" s="102"/>
      <c r="J561" s="102"/>
      <c r="K561" s="102"/>
      <c r="L561" s="102"/>
      <c r="M561" s="102"/>
      <c r="N561" s="102"/>
      <c r="O561" s="102"/>
      <c r="P561" s="102"/>
      <c r="Q561" s="102"/>
    </row>
    <row r="562" spans="1:17" ht="15" customHeight="1" x14ac:dyDescent="0.25">
      <c r="A562" s="102"/>
      <c r="B562" s="422" t="str">
        <f>'Birding Tally List'!$B$2</f>
        <v/>
      </c>
      <c r="C562" s="423"/>
      <c r="D562" s="423"/>
      <c r="E562" s="423"/>
      <c r="F562" s="423"/>
      <c r="G562" s="423"/>
      <c r="H562" s="423"/>
      <c r="I562" s="423"/>
      <c r="J562" s="423"/>
      <c r="K562" s="423"/>
      <c r="L562" s="423"/>
      <c r="M562" s="423"/>
      <c r="N562" s="423"/>
      <c r="O562" s="423"/>
      <c r="P562" s="424"/>
      <c r="Q562" s="102"/>
    </row>
    <row r="563" spans="1:17" ht="15" customHeight="1" x14ac:dyDescent="0.25">
      <c r="A563" s="102"/>
      <c r="B563" s="425"/>
      <c r="C563" s="426"/>
      <c r="D563" s="426"/>
      <c r="E563" s="426"/>
      <c r="F563" s="426"/>
      <c r="G563" s="426"/>
      <c r="H563" s="426"/>
      <c r="I563" s="426"/>
      <c r="J563" s="426"/>
      <c r="K563" s="426"/>
      <c r="L563" s="426"/>
      <c r="M563" s="426"/>
      <c r="N563" s="426"/>
      <c r="O563" s="426"/>
      <c r="P563" s="427"/>
      <c r="Q563" s="102"/>
    </row>
    <row r="564" spans="1:17" ht="15" customHeight="1" x14ac:dyDescent="0.35">
      <c r="A564" s="102"/>
      <c r="B564" s="101"/>
      <c r="C564" s="101"/>
      <c r="D564" s="101"/>
      <c r="E564" s="101"/>
      <c r="F564" s="101"/>
      <c r="G564" s="101"/>
      <c r="H564" s="101"/>
      <c r="I564" s="101"/>
      <c r="J564" s="101"/>
      <c r="K564" s="101"/>
      <c r="L564" s="101"/>
      <c r="M564" s="101"/>
      <c r="N564" s="101"/>
      <c r="O564" s="101"/>
      <c r="P564" s="101"/>
      <c r="Q564" s="102"/>
    </row>
    <row r="565" spans="1:17" x14ac:dyDescent="0.25">
      <c r="A565" s="102"/>
      <c r="B565" s="428" t="str">
        <f>"* You have selected '"&amp;'Intro &amp; Setup'!$BA$21&amp;"', so please ensure that your totals show "&amp;'Intro &amp; Setup'!$BA$26&amp;"."</f>
        <v>* You have selected 'Sightings', so please ensure that your totals show each flock of bird as one sighting.</v>
      </c>
      <c r="C565" s="428"/>
      <c r="D565" s="428"/>
      <c r="E565" s="428"/>
      <c r="F565" s="428"/>
      <c r="G565" s="428"/>
      <c r="H565" s="428"/>
      <c r="I565" s="428"/>
      <c r="J565" s="428"/>
      <c r="K565" s="428"/>
      <c r="L565" s="428"/>
      <c r="M565" s="428"/>
      <c r="N565" s="428"/>
      <c r="O565" s="429" t="s">
        <v>75</v>
      </c>
      <c r="P565" s="430"/>
      <c r="Q565" s="102"/>
    </row>
    <row r="566" spans="1:17" x14ac:dyDescent="0.25">
      <c r="A566" s="102"/>
      <c r="B566" s="102"/>
      <c r="C566" s="102"/>
      <c r="D566" s="102"/>
      <c r="E566" s="102"/>
      <c r="F566" s="102"/>
      <c r="G566" s="102"/>
      <c r="H566" s="102"/>
      <c r="I566" s="102"/>
      <c r="J566" s="102"/>
      <c r="K566" s="102"/>
      <c r="L566" s="102"/>
      <c r="M566" s="102"/>
      <c r="N566" s="102"/>
      <c r="O566" s="102"/>
      <c r="P566" s="102"/>
      <c r="Q566" s="102"/>
    </row>
    <row r="567" spans="1:17" x14ac:dyDescent="0.25">
      <c r="A567" s="102"/>
      <c r="B567" s="103" t="s">
        <v>5</v>
      </c>
      <c r="C567" s="420" t="str">
        <f>IF('Intro &amp; Setup'!$G$22="", "", 'Intro &amp; Setup'!$G$22)</f>
        <v/>
      </c>
      <c r="D567" s="421"/>
      <c r="E567" s="420" t="str">
        <f>IF('Intro &amp; Setup'!$G$23="", "", 'Intro &amp; Setup'!$G$23)</f>
        <v/>
      </c>
      <c r="F567" s="421"/>
      <c r="G567" s="420" t="str">
        <f>IF('Intro &amp; Setup'!$G$24="", "", 'Intro &amp; Setup'!$G$24)</f>
        <v/>
      </c>
      <c r="H567" s="421"/>
      <c r="I567" s="420" t="str">
        <f>IF('Intro &amp; Setup'!$G$25="", "", 'Intro &amp; Setup'!$G$25)</f>
        <v/>
      </c>
      <c r="J567" s="421"/>
      <c r="K567" s="420" t="str">
        <f>IF('Intro &amp; Setup'!$G$26="", "", 'Intro &amp; Setup'!$G$26)</f>
        <v/>
      </c>
      <c r="L567" s="421"/>
      <c r="M567" s="420" t="str">
        <f>IF('Intro &amp; Setup'!$G$27="", "", 'Intro &amp; Setup'!$G$27)</f>
        <v/>
      </c>
      <c r="N567" s="421"/>
      <c r="O567" s="420" t="str">
        <f>IF('Intro &amp; Setup'!$G$28="", "", 'Intro &amp; Setup'!$G$28)</f>
        <v/>
      </c>
      <c r="P567" s="421"/>
      <c r="Q567" s="102"/>
    </row>
    <row r="568" spans="1:17" x14ac:dyDescent="0.25">
      <c r="A568" s="102"/>
      <c r="B568" s="104" t="s">
        <v>4</v>
      </c>
      <c r="C568" s="99" t="s">
        <v>58</v>
      </c>
      <c r="D568" s="100" t="s">
        <v>8</v>
      </c>
      <c r="E568" s="99" t="s">
        <v>58</v>
      </c>
      <c r="F568" s="100" t="s">
        <v>8</v>
      </c>
      <c r="G568" s="99" t="s">
        <v>58</v>
      </c>
      <c r="H568" s="100" t="s">
        <v>8</v>
      </c>
      <c r="I568" s="99" t="s">
        <v>58</v>
      </c>
      <c r="J568" s="100" t="s">
        <v>8</v>
      </c>
      <c r="K568" s="99" t="s">
        <v>58</v>
      </c>
      <c r="L568" s="100" t="s">
        <v>8</v>
      </c>
      <c r="M568" s="99" t="s">
        <v>58</v>
      </c>
      <c r="N568" s="100" t="s">
        <v>8</v>
      </c>
      <c r="O568" s="99" t="s">
        <v>58</v>
      </c>
      <c r="P568" s="100" t="s">
        <v>8</v>
      </c>
      <c r="Q568" s="102"/>
    </row>
    <row r="569" spans="1:17" ht="17.25" customHeight="1" x14ac:dyDescent="0.25">
      <c r="A569" s="102"/>
      <c r="B569" s="105" t="str">
        <f>Data!B403</f>
        <v/>
      </c>
      <c r="C569" s="106"/>
      <c r="D569" s="106"/>
      <c r="E569" s="106"/>
      <c r="F569" s="106"/>
      <c r="G569" s="106"/>
      <c r="H569" s="106"/>
      <c r="I569" s="106"/>
      <c r="J569" s="106"/>
      <c r="K569" s="106"/>
      <c r="L569" s="106"/>
      <c r="M569" s="106"/>
      <c r="N569" s="106"/>
      <c r="O569" s="106"/>
      <c r="P569" s="106"/>
      <c r="Q569" s="102"/>
    </row>
    <row r="570" spans="1:17" ht="17.25" customHeight="1" x14ac:dyDescent="0.25">
      <c r="A570" s="102"/>
      <c r="B570" s="105" t="str">
        <f>Data!B404</f>
        <v/>
      </c>
      <c r="C570" s="106"/>
      <c r="D570" s="106"/>
      <c r="E570" s="106"/>
      <c r="F570" s="106"/>
      <c r="G570" s="106"/>
      <c r="H570" s="106"/>
      <c r="I570" s="106"/>
      <c r="J570" s="106"/>
      <c r="K570" s="106"/>
      <c r="L570" s="106"/>
      <c r="M570" s="106"/>
      <c r="N570" s="106"/>
      <c r="O570" s="106"/>
      <c r="P570" s="106"/>
      <c r="Q570" s="102"/>
    </row>
    <row r="571" spans="1:17" ht="17.25" customHeight="1" x14ac:dyDescent="0.25">
      <c r="A571" s="102"/>
      <c r="B571" s="105" t="str">
        <f>Data!B405</f>
        <v/>
      </c>
      <c r="C571" s="106"/>
      <c r="D571" s="106"/>
      <c r="E571" s="106"/>
      <c r="F571" s="106"/>
      <c r="G571" s="106"/>
      <c r="H571" s="106"/>
      <c r="I571" s="106"/>
      <c r="J571" s="106"/>
      <c r="K571" s="106"/>
      <c r="L571" s="106"/>
      <c r="M571" s="106"/>
      <c r="N571" s="106"/>
      <c r="O571" s="106"/>
      <c r="P571" s="106"/>
      <c r="Q571" s="102"/>
    </row>
    <row r="572" spans="1:17" ht="17.25" customHeight="1" x14ac:dyDescent="0.25">
      <c r="A572" s="102"/>
      <c r="B572" s="105" t="str">
        <f>Data!B406</f>
        <v/>
      </c>
      <c r="C572" s="106"/>
      <c r="D572" s="106"/>
      <c r="E572" s="106"/>
      <c r="F572" s="106"/>
      <c r="G572" s="106"/>
      <c r="H572" s="106"/>
      <c r="I572" s="106"/>
      <c r="J572" s="106"/>
      <c r="K572" s="106"/>
      <c r="L572" s="106"/>
      <c r="M572" s="106"/>
      <c r="N572" s="106"/>
      <c r="O572" s="106"/>
      <c r="P572" s="106"/>
      <c r="Q572" s="102"/>
    </row>
    <row r="573" spans="1:17" ht="17.25" customHeight="1" x14ac:dyDescent="0.25">
      <c r="A573" s="102"/>
      <c r="B573" s="105" t="str">
        <f>Data!B407</f>
        <v/>
      </c>
      <c r="C573" s="106"/>
      <c r="D573" s="106"/>
      <c r="E573" s="106"/>
      <c r="F573" s="106"/>
      <c r="G573" s="106"/>
      <c r="H573" s="106"/>
      <c r="I573" s="106"/>
      <c r="J573" s="106"/>
      <c r="K573" s="106"/>
      <c r="L573" s="106"/>
      <c r="M573" s="106"/>
      <c r="N573" s="106"/>
      <c r="O573" s="106"/>
      <c r="P573" s="106"/>
      <c r="Q573" s="102"/>
    </row>
    <row r="574" spans="1:17" ht="17.25" customHeight="1" x14ac:dyDescent="0.25">
      <c r="A574" s="102"/>
      <c r="B574" s="105" t="str">
        <f>Data!B408</f>
        <v/>
      </c>
      <c r="C574" s="106"/>
      <c r="D574" s="106"/>
      <c r="E574" s="106"/>
      <c r="F574" s="106"/>
      <c r="G574" s="106"/>
      <c r="H574" s="106"/>
      <c r="I574" s="106"/>
      <c r="J574" s="106"/>
      <c r="K574" s="106"/>
      <c r="L574" s="106"/>
      <c r="M574" s="106"/>
      <c r="N574" s="106"/>
      <c r="O574" s="106"/>
      <c r="P574" s="106"/>
      <c r="Q574" s="102"/>
    </row>
    <row r="575" spans="1:17" ht="17.25" customHeight="1" x14ac:dyDescent="0.25">
      <c r="A575" s="102"/>
      <c r="B575" s="105" t="str">
        <f>Data!B409</f>
        <v/>
      </c>
      <c r="C575" s="106"/>
      <c r="D575" s="106"/>
      <c r="E575" s="106"/>
      <c r="F575" s="106"/>
      <c r="G575" s="106"/>
      <c r="H575" s="106"/>
      <c r="I575" s="106"/>
      <c r="J575" s="106"/>
      <c r="K575" s="106"/>
      <c r="L575" s="106"/>
      <c r="M575" s="106"/>
      <c r="N575" s="106"/>
      <c r="O575" s="106"/>
      <c r="P575" s="106"/>
      <c r="Q575" s="102"/>
    </row>
    <row r="576" spans="1:17" ht="17.25" customHeight="1" x14ac:dyDescent="0.25">
      <c r="A576" s="102"/>
      <c r="B576" s="105" t="str">
        <f>Data!B410</f>
        <v/>
      </c>
      <c r="C576" s="106"/>
      <c r="D576" s="106"/>
      <c r="E576" s="106"/>
      <c r="F576" s="106"/>
      <c r="G576" s="106"/>
      <c r="H576" s="106"/>
      <c r="I576" s="106"/>
      <c r="J576" s="106"/>
      <c r="K576" s="106"/>
      <c r="L576" s="106"/>
      <c r="M576" s="106"/>
      <c r="N576" s="106"/>
      <c r="O576" s="106"/>
      <c r="P576" s="106"/>
      <c r="Q576" s="102"/>
    </row>
    <row r="577" spans="1:17" ht="17.25" customHeight="1" x14ac:dyDescent="0.25">
      <c r="A577" s="102"/>
      <c r="B577" s="105" t="str">
        <f>Data!B411</f>
        <v/>
      </c>
      <c r="C577" s="106"/>
      <c r="D577" s="106"/>
      <c r="E577" s="106"/>
      <c r="F577" s="106"/>
      <c r="G577" s="106"/>
      <c r="H577" s="106"/>
      <c r="I577" s="106"/>
      <c r="J577" s="106"/>
      <c r="K577" s="106"/>
      <c r="L577" s="106"/>
      <c r="M577" s="106"/>
      <c r="N577" s="106"/>
      <c r="O577" s="106"/>
      <c r="P577" s="106"/>
      <c r="Q577" s="102"/>
    </row>
    <row r="578" spans="1:17" ht="17.25" customHeight="1" x14ac:dyDescent="0.25">
      <c r="A578" s="102"/>
      <c r="B578" s="105" t="str">
        <f>Data!B412</f>
        <v/>
      </c>
      <c r="C578" s="106"/>
      <c r="D578" s="106"/>
      <c r="E578" s="106"/>
      <c r="F578" s="106"/>
      <c r="G578" s="106"/>
      <c r="H578" s="106"/>
      <c r="I578" s="106"/>
      <c r="J578" s="106"/>
      <c r="K578" s="106"/>
      <c r="L578" s="106"/>
      <c r="M578" s="106"/>
      <c r="N578" s="106"/>
      <c r="O578" s="106"/>
      <c r="P578" s="106"/>
      <c r="Q578" s="102"/>
    </row>
    <row r="579" spans="1:17" ht="17.25" customHeight="1" x14ac:dyDescent="0.25">
      <c r="A579" s="102"/>
      <c r="B579" s="105" t="str">
        <f>Data!B413</f>
        <v/>
      </c>
      <c r="C579" s="106"/>
      <c r="D579" s="106"/>
      <c r="E579" s="106"/>
      <c r="F579" s="106"/>
      <c r="G579" s="106"/>
      <c r="H579" s="106"/>
      <c r="I579" s="106"/>
      <c r="J579" s="106"/>
      <c r="K579" s="106"/>
      <c r="L579" s="106"/>
      <c r="M579" s="106"/>
      <c r="N579" s="106"/>
      <c r="O579" s="106"/>
      <c r="P579" s="106"/>
      <c r="Q579" s="102"/>
    </row>
    <row r="580" spans="1:17" ht="17.25" customHeight="1" x14ac:dyDescent="0.25">
      <c r="A580" s="102"/>
      <c r="B580" s="105" t="str">
        <f>Data!B414</f>
        <v/>
      </c>
      <c r="C580" s="106"/>
      <c r="D580" s="106"/>
      <c r="E580" s="106"/>
      <c r="F580" s="106"/>
      <c r="G580" s="106"/>
      <c r="H580" s="106"/>
      <c r="I580" s="106"/>
      <c r="J580" s="106"/>
      <c r="K580" s="106"/>
      <c r="L580" s="106"/>
      <c r="M580" s="106"/>
      <c r="N580" s="106"/>
      <c r="O580" s="106"/>
      <c r="P580" s="106"/>
      <c r="Q580" s="102"/>
    </row>
    <row r="581" spans="1:17" ht="17.25" customHeight="1" x14ac:dyDescent="0.25">
      <c r="A581" s="102"/>
      <c r="B581" s="105" t="str">
        <f>Data!B415</f>
        <v/>
      </c>
      <c r="C581" s="106"/>
      <c r="D581" s="106"/>
      <c r="E581" s="106"/>
      <c r="F581" s="106"/>
      <c r="G581" s="106"/>
      <c r="H581" s="106"/>
      <c r="I581" s="106"/>
      <c r="J581" s="106"/>
      <c r="K581" s="106"/>
      <c r="L581" s="106"/>
      <c r="M581" s="106"/>
      <c r="N581" s="106"/>
      <c r="O581" s="106"/>
      <c r="P581" s="106"/>
      <c r="Q581" s="102"/>
    </row>
    <row r="582" spans="1:17" ht="17.25" customHeight="1" x14ac:dyDescent="0.25">
      <c r="A582" s="102"/>
      <c r="B582" s="105" t="str">
        <f>Data!B416</f>
        <v/>
      </c>
      <c r="C582" s="106"/>
      <c r="D582" s="106"/>
      <c r="E582" s="106"/>
      <c r="F582" s="106"/>
      <c r="G582" s="106"/>
      <c r="H582" s="106"/>
      <c r="I582" s="106"/>
      <c r="J582" s="106"/>
      <c r="K582" s="106"/>
      <c r="L582" s="106"/>
      <c r="M582" s="106"/>
      <c r="N582" s="106"/>
      <c r="O582" s="106"/>
      <c r="P582" s="106"/>
      <c r="Q582" s="102"/>
    </row>
    <row r="583" spans="1:17" ht="17.25" customHeight="1" x14ac:dyDescent="0.25">
      <c r="A583" s="102"/>
      <c r="B583" s="105" t="str">
        <f>Data!B417</f>
        <v/>
      </c>
      <c r="C583" s="106"/>
      <c r="D583" s="106"/>
      <c r="E583" s="106"/>
      <c r="F583" s="106"/>
      <c r="G583" s="106"/>
      <c r="H583" s="106"/>
      <c r="I583" s="106"/>
      <c r="J583" s="106"/>
      <c r="K583" s="106"/>
      <c r="L583" s="106"/>
      <c r="M583" s="106"/>
      <c r="N583" s="106"/>
      <c r="O583" s="106"/>
      <c r="P583" s="106"/>
      <c r="Q583" s="102"/>
    </row>
    <row r="584" spans="1:17" ht="17.25" customHeight="1" x14ac:dyDescent="0.25">
      <c r="A584" s="102"/>
      <c r="B584" s="105" t="str">
        <f>Data!B418</f>
        <v/>
      </c>
      <c r="C584" s="106"/>
      <c r="D584" s="106"/>
      <c r="E584" s="106"/>
      <c r="F584" s="106"/>
      <c r="G584" s="106"/>
      <c r="H584" s="106"/>
      <c r="I584" s="106"/>
      <c r="J584" s="106"/>
      <c r="K584" s="106"/>
      <c r="L584" s="106"/>
      <c r="M584" s="106"/>
      <c r="N584" s="106"/>
      <c r="O584" s="106"/>
      <c r="P584" s="106"/>
      <c r="Q584" s="102"/>
    </row>
    <row r="585" spans="1:17" ht="17.25" customHeight="1" x14ac:dyDescent="0.25">
      <c r="A585" s="102"/>
      <c r="B585" s="105" t="str">
        <f>Data!B419</f>
        <v/>
      </c>
      <c r="C585" s="106"/>
      <c r="D585" s="106"/>
      <c r="E585" s="106"/>
      <c r="F585" s="106"/>
      <c r="G585" s="106"/>
      <c r="H585" s="106"/>
      <c r="I585" s="106"/>
      <c r="J585" s="106"/>
      <c r="K585" s="106"/>
      <c r="L585" s="106"/>
      <c r="M585" s="106"/>
      <c r="N585" s="106"/>
      <c r="O585" s="106"/>
      <c r="P585" s="106"/>
      <c r="Q585" s="102"/>
    </row>
    <row r="586" spans="1:17" ht="17.25" customHeight="1" x14ac:dyDescent="0.25">
      <c r="A586" s="102"/>
      <c r="B586" s="105" t="str">
        <f>Data!B420</f>
        <v/>
      </c>
      <c r="C586" s="106"/>
      <c r="D586" s="106"/>
      <c r="E586" s="106"/>
      <c r="F586" s="106"/>
      <c r="G586" s="106"/>
      <c r="H586" s="106"/>
      <c r="I586" s="106"/>
      <c r="J586" s="106"/>
      <c r="K586" s="106"/>
      <c r="L586" s="106"/>
      <c r="M586" s="106"/>
      <c r="N586" s="106"/>
      <c r="O586" s="106"/>
      <c r="P586" s="106"/>
      <c r="Q586" s="102"/>
    </row>
    <row r="587" spans="1:17" ht="17.25" customHeight="1" x14ac:dyDescent="0.25">
      <c r="A587" s="102"/>
      <c r="B587" s="105" t="str">
        <f>Data!B421</f>
        <v/>
      </c>
      <c r="C587" s="106"/>
      <c r="D587" s="106"/>
      <c r="E587" s="106"/>
      <c r="F587" s="106"/>
      <c r="G587" s="106"/>
      <c r="H587" s="106"/>
      <c r="I587" s="106"/>
      <c r="J587" s="106"/>
      <c r="K587" s="106"/>
      <c r="L587" s="106"/>
      <c r="M587" s="106"/>
      <c r="N587" s="106"/>
      <c r="O587" s="106"/>
      <c r="P587" s="106"/>
      <c r="Q587" s="102"/>
    </row>
    <row r="588" spans="1:17" ht="17.25" customHeight="1" x14ac:dyDescent="0.25">
      <c r="A588" s="102"/>
      <c r="B588" s="105" t="str">
        <f>Data!B422</f>
        <v/>
      </c>
      <c r="C588" s="106"/>
      <c r="D588" s="106"/>
      <c r="E588" s="106"/>
      <c r="F588" s="106"/>
      <c r="G588" s="106"/>
      <c r="H588" s="106"/>
      <c r="I588" s="106"/>
      <c r="J588" s="106"/>
      <c r="K588" s="106"/>
      <c r="L588" s="106"/>
      <c r="M588" s="106"/>
      <c r="N588" s="106"/>
      <c r="O588" s="106"/>
      <c r="P588" s="106"/>
      <c r="Q588" s="102"/>
    </row>
    <row r="589" spans="1:17" ht="17.25" customHeight="1" x14ac:dyDescent="0.25">
      <c r="A589" s="102"/>
      <c r="B589" s="105" t="str">
        <f>Data!B423</f>
        <v/>
      </c>
      <c r="C589" s="106"/>
      <c r="D589" s="106"/>
      <c r="E589" s="106"/>
      <c r="F589" s="106"/>
      <c r="G589" s="106"/>
      <c r="H589" s="106"/>
      <c r="I589" s="106"/>
      <c r="J589" s="106"/>
      <c r="K589" s="106"/>
      <c r="L589" s="106"/>
      <c r="M589" s="106"/>
      <c r="N589" s="106"/>
      <c r="O589" s="106"/>
      <c r="P589" s="106"/>
      <c r="Q589" s="102"/>
    </row>
    <row r="590" spans="1:17" ht="17.25" customHeight="1" x14ac:dyDescent="0.25">
      <c r="A590" s="102"/>
      <c r="B590" s="105" t="str">
        <f>Data!B424</f>
        <v/>
      </c>
      <c r="C590" s="106"/>
      <c r="D590" s="106"/>
      <c r="E590" s="106"/>
      <c r="F590" s="106"/>
      <c r="G590" s="106"/>
      <c r="H590" s="106"/>
      <c r="I590" s="106"/>
      <c r="J590" s="106"/>
      <c r="K590" s="106"/>
      <c r="L590" s="106"/>
      <c r="M590" s="106"/>
      <c r="N590" s="106"/>
      <c r="O590" s="106"/>
      <c r="P590" s="106"/>
      <c r="Q590" s="102"/>
    </row>
    <row r="591" spans="1:17" ht="17.25" customHeight="1" x14ac:dyDescent="0.25">
      <c r="A591" s="102"/>
      <c r="B591" s="105" t="str">
        <f>Data!B425</f>
        <v/>
      </c>
      <c r="C591" s="106"/>
      <c r="D591" s="106"/>
      <c r="E591" s="106"/>
      <c r="F591" s="106"/>
      <c r="G591" s="106"/>
      <c r="H591" s="106"/>
      <c r="I591" s="106"/>
      <c r="J591" s="106"/>
      <c r="K591" s="106"/>
      <c r="L591" s="106"/>
      <c r="M591" s="106"/>
      <c r="N591" s="106"/>
      <c r="O591" s="106"/>
      <c r="P591" s="106"/>
      <c r="Q591" s="102"/>
    </row>
    <row r="592" spans="1:17" ht="17.25" customHeight="1" x14ac:dyDescent="0.25">
      <c r="A592" s="102"/>
      <c r="B592" s="105" t="str">
        <f>Data!B426</f>
        <v/>
      </c>
      <c r="C592" s="106"/>
      <c r="D592" s="106"/>
      <c r="E592" s="106"/>
      <c r="F592" s="106"/>
      <c r="G592" s="106"/>
      <c r="H592" s="106"/>
      <c r="I592" s="106"/>
      <c r="J592" s="106"/>
      <c r="K592" s="106"/>
      <c r="L592" s="106"/>
      <c r="M592" s="106"/>
      <c r="N592" s="106"/>
      <c r="O592" s="106"/>
      <c r="P592" s="106"/>
      <c r="Q592" s="102"/>
    </row>
    <row r="593" spans="1:17" ht="17.25" customHeight="1" x14ac:dyDescent="0.25">
      <c r="A593" s="102"/>
      <c r="B593" s="105" t="str">
        <f>Data!B427</f>
        <v/>
      </c>
      <c r="C593" s="106"/>
      <c r="D593" s="106"/>
      <c r="E593" s="106"/>
      <c r="F593" s="106"/>
      <c r="G593" s="106"/>
      <c r="H593" s="106"/>
      <c r="I593" s="106"/>
      <c r="J593" s="106"/>
      <c r="K593" s="106"/>
      <c r="L593" s="106"/>
      <c r="M593" s="106"/>
      <c r="N593" s="106"/>
      <c r="O593" s="106"/>
      <c r="P593" s="106"/>
      <c r="Q593" s="102"/>
    </row>
    <row r="594" spans="1:17" x14ac:dyDescent="0.25">
      <c r="A594" s="102"/>
      <c r="B594" s="102"/>
      <c r="C594" s="102"/>
      <c r="D594" s="102"/>
      <c r="E594" s="102"/>
      <c r="F594" s="102"/>
      <c r="G594" s="102"/>
      <c r="H594" s="102"/>
      <c r="I594" s="102"/>
      <c r="J594" s="102"/>
      <c r="K594" s="102"/>
      <c r="L594" s="102"/>
      <c r="M594" s="102"/>
      <c r="N594" s="102"/>
      <c r="O594" s="102"/>
      <c r="P594" s="102"/>
      <c r="Q594" s="102"/>
    </row>
    <row r="595" spans="1:17" x14ac:dyDescent="0.25">
      <c r="A595" s="102"/>
      <c r="B595" s="102"/>
      <c r="C595" s="102"/>
      <c r="D595" s="102"/>
      <c r="E595" s="102"/>
      <c r="F595" s="102"/>
      <c r="G595" s="102"/>
      <c r="H595" s="102"/>
      <c r="I595" s="102"/>
      <c r="J595" s="102"/>
      <c r="K595" s="102"/>
      <c r="L595" s="102"/>
      <c r="M595" s="102"/>
      <c r="N595" s="102"/>
      <c r="O595" s="102"/>
      <c r="P595" s="102"/>
      <c r="Q595" s="102"/>
    </row>
    <row r="596" spans="1:17" x14ac:dyDescent="0.25">
      <c r="A596" s="102"/>
      <c r="B596" s="102"/>
      <c r="C596" s="102"/>
      <c r="D596" s="102"/>
      <c r="E596" s="102"/>
      <c r="F596" s="102"/>
      <c r="G596" s="102"/>
      <c r="H596" s="102"/>
      <c r="I596" s="102"/>
      <c r="J596" s="102"/>
      <c r="K596" s="102"/>
      <c r="L596" s="102"/>
      <c r="M596" s="102"/>
      <c r="N596" s="102"/>
      <c r="O596" s="102"/>
      <c r="P596" s="102"/>
      <c r="Q596" s="102"/>
    </row>
    <row r="597" spans="1:17" ht="15" customHeight="1" x14ac:dyDescent="0.25">
      <c r="A597" s="102"/>
      <c r="B597" s="422" t="str">
        <f>'Birding Tally List'!$B$2</f>
        <v/>
      </c>
      <c r="C597" s="423"/>
      <c r="D597" s="423"/>
      <c r="E597" s="423"/>
      <c r="F597" s="423"/>
      <c r="G597" s="423"/>
      <c r="H597" s="423"/>
      <c r="I597" s="423"/>
      <c r="J597" s="423"/>
      <c r="K597" s="423"/>
      <c r="L597" s="423"/>
      <c r="M597" s="423"/>
      <c r="N597" s="423"/>
      <c r="O597" s="423"/>
      <c r="P597" s="424"/>
      <c r="Q597" s="102"/>
    </row>
    <row r="598" spans="1:17" ht="15" customHeight="1" x14ac:dyDescent="0.25">
      <c r="A598" s="102"/>
      <c r="B598" s="425"/>
      <c r="C598" s="426"/>
      <c r="D598" s="426"/>
      <c r="E598" s="426"/>
      <c r="F598" s="426"/>
      <c r="G598" s="426"/>
      <c r="H598" s="426"/>
      <c r="I598" s="426"/>
      <c r="J598" s="426"/>
      <c r="K598" s="426"/>
      <c r="L598" s="426"/>
      <c r="M598" s="426"/>
      <c r="N598" s="426"/>
      <c r="O598" s="426"/>
      <c r="P598" s="427"/>
      <c r="Q598" s="102"/>
    </row>
    <row r="599" spans="1:17" ht="15" customHeight="1" x14ac:dyDescent="0.35">
      <c r="A599" s="102"/>
      <c r="B599" s="101"/>
      <c r="C599" s="101"/>
      <c r="D599" s="101"/>
      <c r="E599" s="101"/>
      <c r="F599" s="101"/>
      <c r="G599" s="101"/>
      <c r="H599" s="101"/>
      <c r="I599" s="101"/>
      <c r="J599" s="101"/>
      <c r="K599" s="101"/>
      <c r="L599" s="101"/>
      <c r="M599" s="101"/>
      <c r="N599" s="101"/>
      <c r="O599" s="101"/>
      <c r="P599" s="101"/>
      <c r="Q599" s="102"/>
    </row>
    <row r="600" spans="1:17" x14ac:dyDescent="0.25">
      <c r="A600" s="102"/>
      <c r="B600" s="428" t="str">
        <f>"* You have selected '"&amp;'Intro &amp; Setup'!$BA$21&amp;"', so please ensure that your totals show "&amp;'Intro &amp; Setup'!$BA$26&amp;"."</f>
        <v>* You have selected 'Sightings', so please ensure that your totals show each flock of bird as one sighting.</v>
      </c>
      <c r="C600" s="428"/>
      <c r="D600" s="428"/>
      <c r="E600" s="428"/>
      <c r="F600" s="428"/>
      <c r="G600" s="428"/>
      <c r="H600" s="428"/>
      <c r="I600" s="428"/>
      <c r="J600" s="428"/>
      <c r="K600" s="428"/>
      <c r="L600" s="428"/>
      <c r="M600" s="428"/>
      <c r="N600" s="428"/>
      <c r="O600" s="429" t="s">
        <v>76</v>
      </c>
      <c r="P600" s="430"/>
      <c r="Q600" s="102"/>
    </row>
    <row r="601" spans="1:17" x14ac:dyDescent="0.25">
      <c r="A601" s="102"/>
      <c r="B601" s="102"/>
      <c r="C601" s="102"/>
      <c r="D601" s="102"/>
      <c r="E601" s="102"/>
      <c r="F601" s="102"/>
      <c r="G601" s="102"/>
      <c r="H601" s="102"/>
      <c r="I601" s="102"/>
      <c r="J601" s="102"/>
      <c r="K601" s="102"/>
      <c r="L601" s="102"/>
      <c r="M601" s="102"/>
      <c r="N601" s="102"/>
      <c r="O601" s="102"/>
      <c r="P601" s="102"/>
      <c r="Q601" s="102"/>
    </row>
    <row r="602" spans="1:17" x14ac:dyDescent="0.25">
      <c r="A602" s="102"/>
      <c r="B602" s="103" t="s">
        <v>5</v>
      </c>
      <c r="C602" s="420" t="str">
        <f>IF('Intro &amp; Setup'!$G$22="", "", 'Intro &amp; Setup'!$G$22)</f>
        <v/>
      </c>
      <c r="D602" s="421"/>
      <c r="E602" s="420" t="str">
        <f>IF('Intro &amp; Setup'!$G$23="", "", 'Intro &amp; Setup'!$G$23)</f>
        <v/>
      </c>
      <c r="F602" s="421"/>
      <c r="G602" s="420" t="str">
        <f>IF('Intro &amp; Setup'!$G$24="", "", 'Intro &amp; Setup'!$G$24)</f>
        <v/>
      </c>
      <c r="H602" s="421"/>
      <c r="I602" s="420" t="str">
        <f>IF('Intro &amp; Setup'!$G$25="", "", 'Intro &amp; Setup'!$G$25)</f>
        <v/>
      </c>
      <c r="J602" s="421"/>
      <c r="K602" s="420" t="str">
        <f>IF('Intro &amp; Setup'!$G$26="", "", 'Intro &amp; Setup'!$G$26)</f>
        <v/>
      </c>
      <c r="L602" s="421"/>
      <c r="M602" s="420" t="str">
        <f>IF('Intro &amp; Setup'!$G$27="", "", 'Intro &amp; Setup'!$G$27)</f>
        <v/>
      </c>
      <c r="N602" s="421"/>
      <c r="O602" s="420" t="str">
        <f>IF('Intro &amp; Setup'!$G$28="", "", 'Intro &amp; Setup'!$G$28)</f>
        <v/>
      </c>
      <c r="P602" s="421"/>
      <c r="Q602" s="102"/>
    </row>
    <row r="603" spans="1:17" x14ac:dyDescent="0.25">
      <c r="A603" s="102"/>
      <c r="B603" s="104" t="s">
        <v>4</v>
      </c>
      <c r="C603" s="99" t="s">
        <v>58</v>
      </c>
      <c r="D603" s="100" t="s">
        <v>8</v>
      </c>
      <c r="E603" s="99" t="s">
        <v>58</v>
      </c>
      <c r="F603" s="100" t="s">
        <v>8</v>
      </c>
      <c r="G603" s="99" t="s">
        <v>58</v>
      </c>
      <c r="H603" s="100" t="s">
        <v>8</v>
      </c>
      <c r="I603" s="99" t="s">
        <v>58</v>
      </c>
      <c r="J603" s="100" t="s">
        <v>8</v>
      </c>
      <c r="K603" s="99" t="s">
        <v>58</v>
      </c>
      <c r="L603" s="100" t="s">
        <v>8</v>
      </c>
      <c r="M603" s="99" t="s">
        <v>58</v>
      </c>
      <c r="N603" s="100" t="s">
        <v>8</v>
      </c>
      <c r="O603" s="99" t="s">
        <v>58</v>
      </c>
      <c r="P603" s="100" t="s">
        <v>8</v>
      </c>
      <c r="Q603" s="102"/>
    </row>
    <row r="604" spans="1:17" ht="17.25" customHeight="1" x14ac:dyDescent="0.25">
      <c r="A604" s="102"/>
      <c r="B604" s="105" t="str">
        <f>Data!B428</f>
        <v/>
      </c>
      <c r="C604" s="106"/>
      <c r="D604" s="106"/>
      <c r="E604" s="106"/>
      <c r="F604" s="106"/>
      <c r="G604" s="106"/>
      <c r="H604" s="106"/>
      <c r="I604" s="106"/>
      <c r="J604" s="106"/>
      <c r="K604" s="106"/>
      <c r="L604" s="106"/>
      <c r="M604" s="106"/>
      <c r="N604" s="106"/>
      <c r="O604" s="106"/>
      <c r="P604" s="106"/>
      <c r="Q604" s="102"/>
    </row>
    <row r="605" spans="1:17" ht="17.25" customHeight="1" x14ac:dyDescent="0.25">
      <c r="A605" s="102"/>
      <c r="B605" s="105" t="str">
        <f>Data!B429</f>
        <v/>
      </c>
      <c r="C605" s="106"/>
      <c r="D605" s="106"/>
      <c r="E605" s="106"/>
      <c r="F605" s="106"/>
      <c r="G605" s="106"/>
      <c r="H605" s="106"/>
      <c r="I605" s="106"/>
      <c r="J605" s="106"/>
      <c r="K605" s="106"/>
      <c r="L605" s="106"/>
      <c r="M605" s="106"/>
      <c r="N605" s="106"/>
      <c r="O605" s="106"/>
      <c r="P605" s="106"/>
      <c r="Q605" s="102"/>
    </row>
    <row r="606" spans="1:17" ht="17.25" customHeight="1" x14ac:dyDescent="0.25">
      <c r="A606" s="102"/>
      <c r="B606" s="105" t="str">
        <f>Data!B430</f>
        <v/>
      </c>
      <c r="C606" s="106"/>
      <c r="D606" s="106"/>
      <c r="E606" s="106"/>
      <c r="F606" s="106"/>
      <c r="G606" s="106"/>
      <c r="H606" s="106"/>
      <c r="I606" s="106"/>
      <c r="J606" s="106"/>
      <c r="K606" s="106"/>
      <c r="L606" s="106"/>
      <c r="M606" s="106"/>
      <c r="N606" s="106"/>
      <c r="O606" s="106"/>
      <c r="P606" s="106"/>
      <c r="Q606" s="102"/>
    </row>
    <row r="607" spans="1:17" ht="17.25" customHeight="1" x14ac:dyDescent="0.25">
      <c r="A607" s="102"/>
      <c r="B607" s="105" t="str">
        <f>Data!B431</f>
        <v/>
      </c>
      <c r="C607" s="106"/>
      <c r="D607" s="106"/>
      <c r="E607" s="106"/>
      <c r="F607" s="106"/>
      <c r="G607" s="106"/>
      <c r="H607" s="106"/>
      <c r="I607" s="106"/>
      <c r="J607" s="106"/>
      <c r="K607" s="106"/>
      <c r="L607" s="106"/>
      <c r="M607" s="106"/>
      <c r="N607" s="106"/>
      <c r="O607" s="106"/>
      <c r="P607" s="106"/>
      <c r="Q607" s="102"/>
    </row>
    <row r="608" spans="1:17" ht="17.25" customHeight="1" x14ac:dyDescent="0.25">
      <c r="A608" s="102"/>
      <c r="B608" s="105" t="str">
        <f>Data!B432</f>
        <v/>
      </c>
      <c r="C608" s="106"/>
      <c r="D608" s="106"/>
      <c r="E608" s="106"/>
      <c r="F608" s="106"/>
      <c r="G608" s="106"/>
      <c r="H608" s="106"/>
      <c r="I608" s="106"/>
      <c r="J608" s="106"/>
      <c r="K608" s="106"/>
      <c r="L608" s="106"/>
      <c r="M608" s="106"/>
      <c r="N608" s="106"/>
      <c r="O608" s="106"/>
      <c r="P608" s="106"/>
      <c r="Q608" s="102"/>
    </row>
    <row r="609" spans="1:17" ht="17.25" customHeight="1" x14ac:dyDescent="0.25">
      <c r="A609" s="102"/>
      <c r="B609" s="105" t="str">
        <f>Data!B433</f>
        <v/>
      </c>
      <c r="C609" s="106"/>
      <c r="D609" s="106"/>
      <c r="E609" s="106"/>
      <c r="F609" s="106"/>
      <c r="G609" s="106"/>
      <c r="H609" s="106"/>
      <c r="I609" s="106"/>
      <c r="J609" s="106"/>
      <c r="K609" s="106"/>
      <c r="L609" s="106"/>
      <c r="M609" s="106"/>
      <c r="N609" s="106"/>
      <c r="O609" s="106"/>
      <c r="P609" s="106"/>
      <c r="Q609" s="102"/>
    </row>
    <row r="610" spans="1:17" ht="17.25" customHeight="1" x14ac:dyDescent="0.25">
      <c r="A610" s="102"/>
      <c r="B610" s="105" t="str">
        <f>Data!B434</f>
        <v/>
      </c>
      <c r="C610" s="106"/>
      <c r="D610" s="106"/>
      <c r="E610" s="106"/>
      <c r="F610" s="106"/>
      <c r="G610" s="106"/>
      <c r="H610" s="106"/>
      <c r="I610" s="106"/>
      <c r="J610" s="106"/>
      <c r="K610" s="106"/>
      <c r="L610" s="106"/>
      <c r="M610" s="106"/>
      <c r="N610" s="106"/>
      <c r="O610" s="106"/>
      <c r="P610" s="106"/>
      <c r="Q610" s="102"/>
    </row>
    <row r="611" spans="1:17" ht="17.25" customHeight="1" x14ac:dyDescent="0.25">
      <c r="A611" s="102"/>
      <c r="B611" s="105" t="str">
        <f>Data!B435</f>
        <v/>
      </c>
      <c r="C611" s="106"/>
      <c r="D611" s="106"/>
      <c r="E611" s="106"/>
      <c r="F611" s="106"/>
      <c r="G611" s="106"/>
      <c r="H611" s="106"/>
      <c r="I611" s="106"/>
      <c r="J611" s="106"/>
      <c r="K611" s="106"/>
      <c r="L611" s="106"/>
      <c r="M611" s="106"/>
      <c r="N611" s="106"/>
      <c r="O611" s="106"/>
      <c r="P611" s="106"/>
      <c r="Q611" s="102"/>
    </row>
    <row r="612" spans="1:17" ht="17.25" customHeight="1" x14ac:dyDescent="0.25">
      <c r="A612" s="102"/>
      <c r="B612" s="105" t="str">
        <f>Data!B436</f>
        <v/>
      </c>
      <c r="C612" s="106"/>
      <c r="D612" s="106"/>
      <c r="E612" s="106"/>
      <c r="F612" s="106"/>
      <c r="G612" s="106"/>
      <c r="H612" s="106"/>
      <c r="I612" s="106"/>
      <c r="J612" s="106"/>
      <c r="K612" s="106"/>
      <c r="L612" s="106"/>
      <c r="M612" s="106"/>
      <c r="N612" s="106"/>
      <c r="O612" s="106"/>
      <c r="P612" s="106"/>
      <c r="Q612" s="102"/>
    </row>
    <row r="613" spans="1:17" ht="17.25" customHeight="1" x14ac:dyDescent="0.25">
      <c r="A613" s="102"/>
      <c r="B613" s="105" t="str">
        <f>Data!B437</f>
        <v/>
      </c>
      <c r="C613" s="106"/>
      <c r="D613" s="106"/>
      <c r="E613" s="106"/>
      <c r="F613" s="106"/>
      <c r="G613" s="106"/>
      <c r="H613" s="106"/>
      <c r="I613" s="106"/>
      <c r="J613" s="106"/>
      <c r="K613" s="106"/>
      <c r="L613" s="106"/>
      <c r="M613" s="106"/>
      <c r="N613" s="106"/>
      <c r="O613" s="106"/>
      <c r="P613" s="106"/>
      <c r="Q613" s="102"/>
    </row>
    <row r="614" spans="1:17" ht="17.25" customHeight="1" x14ac:dyDescent="0.25">
      <c r="A614" s="102"/>
      <c r="B614" s="105" t="str">
        <f>Data!B438</f>
        <v/>
      </c>
      <c r="C614" s="106"/>
      <c r="D614" s="106"/>
      <c r="E614" s="106"/>
      <c r="F614" s="106"/>
      <c r="G614" s="106"/>
      <c r="H614" s="106"/>
      <c r="I614" s="106"/>
      <c r="J614" s="106"/>
      <c r="K614" s="106"/>
      <c r="L614" s="106"/>
      <c r="M614" s="106"/>
      <c r="N614" s="106"/>
      <c r="O614" s="106"/>
      <c r="P614" s="106"/>
      <c r="Q614" s="102"/>
    </row>
    <row r="615" spans="1:17" ht="17.25" customHeight="1" x14ac:dyDescent="0.25">
      <c r="A615" s="102"/>
      <c r="B615" s="105" t="str">
        <f>Data!B439</f>
        <v/>
      </c>
      <c r="C615" s="106"/>
      <c r="D615" s="106"/>
      <c r="E615" s="106"/>
      <c r="F615" s="106"/>
      <c r="G615" s="106"/>
      <c r="H615" s="106"/>
      <c r="I615" s="106"/>
      <c r="J615" s="106"/>
      <c r="K615" s="106"/>
      <c r="L615" s="106"/>
      <c r="M615" s="106"/>
      <c r="N615" s="106"/>
      <c r="O615" s="106"/>
      <c r="P615" s="106"/>
      <c r="Q615" s="102"/>
    </row>
    <row r="616" spans="1:17" ht="17.25" customHeight="1" x14ac:dyDescent="0.25">
      <c r="A616" s="102"/>
      <c r="B616" s="105" t="str">
        <f>Data!B440</f>
        <v/>
      </c>
      <c r="C616" s="106"/>
      <c r="D616" s="106"/>
      <c r="E616" s="106"/>
      <c r="F616" s="106"/>
      <c r="G616" s="106"/>
      <c r="H616" s="106"/>
      <c r="I616" s="106"/>
      <c r="J616" s="106"/>
      <c r="K616" s="106"/>
      <c r="L616" s="106"/>
      <c r="M616" s="106"/>
      <c r="N616" s="106"/>
      <c r="O616" s="106"/>
      <c r="P616" s="106"/>
      <c r="Q616" s="102"/>
    </row>
    <row r="617" spans="1:17" ht="17.25" customHeight="1" x14ac:dyDescent="0.25">
      <c r="A617" s="102"/>
      <c r="B617" s="105" t="str">
        <f>Data!B441</f>
        <v/>
      </c>
      <c r="C617" s="106"/>
      <c r="D617" s="106"/>
      <c r="E617" s="106"/>
      <c r="F617" s="106"/>
      <c r="G617" s="106"/>
      <c r="H617" s="106"/>
      <c r="I617" s="106"/>
      <c r="J617" s="106"/>
      <c r="K617" s="106"/>
      <c r="L617" s="106"/>
      <c r="M617" s="106"/>
      <c r="N617" s="106"/>
      <c r="O617" s="106"/>
      <c r="P617" s="106"/>
      <c r="Q617" s="102"/>
    </row>
    <row r="618" spans="1:17" ht="17.25" customHeight="1" x14ac:dyDescent="0.25">
      <c r="A618" s="102"/>
      <c r="B618" s="105" t="str">
        <f>Data!B442</f>
        <v/>
      </c>
      <c r="C618" s="106"/>
      <c r="D618" s="106"/>
      <c r="E618" s="106"/>
      <c r="F618" s="106"/>
      <c r="G618" s="106"/>
      <c r="H618" s="106"/>
      <c r="I618" s="106"/>
      <c r="J618" s="106"/>
      <c r="K618" s="106"/>
      <c r="L618" s="106"/>
      <c r="M618" s="106"/>
      <c r="N618" s="106"/>
      <c r="O618" s="106"/>
      <c r="P618" s="106"/>
      <c r="Q618" s="102"/>
    </row>
    <row r="619" spans="1:17" ht="17.25" customHeight="1" x14ac:dyDescent="0.25">
      <c r="A619" s="102"/>
      <c r="B619" s="105" t="str">
        <f>Data!B443</f>
        <v/>
      </c>
      <c r="C619" s="106"/>
      <c r="D619" s="106"/>
      <c r="E619" s="106"/>
      <c r="F619" s="106"/>
      <c r="G619" s="106"/>
      <c r="H619" s="106"/>
      <c r="I619" s="106"/>
      <c r="J619" s="106"/>
      <c r="K619" s="106"/>
      <c r="L619" s="106"/>
      <c r="M619" s="106"/>
      <c r="N619" s="106"/>
      <c r="O619" s="106"/>
      <c r="P619" s="106"/>
      <c r="Q619" s="102"/>
    </row>
    <row r="620" spans="1:17" ht="17.25" customHeight="1" x14ac:dyDescent="0.25">
      <c r="A620" s="102"/>
      <c r="B620" s="105" t="str">
        <f>Data!B444</f>
        <v/>
      </c>
      <c r="C620" s="106"/>
      <c r="D620" s="106"/>
      <c r="E620" s="106"/>
      <c r="F620" s="106"/>
      <c r="G620" s="106"/>
      <c r="H620" s="106"/>
      <c r="I620" s="106"/>
      <c r="J620" s="106"/>
      <c r="K620" s="106"/>
      <c r="L620" s="106"/>
      <c r="M620" s="106"/>
      <c r="N620" s="106"/>
      <c r="O620" s="106"/>
      <c r="P620" s="106"/>
      <c r="Q620" s="102"/>
    </row>
    <row r="621" spans="1:17" ht="17.25" customHeight="1" x14ac:dyDescent="0.25">
      <c r="A621" s="102"/>
      <c r="B621" s="105" t="str">
        <f>Data!B445</f>
        <v/>
      </c>
      <c r="C621" s="106"/>
      <c r="D621" s="106"/>
      <c r="E621" s="106"/>
      <c r="F621" s="106"/>
      <c r="G621" s="106"/>
      <c r="H621" s="106"/>
      <c r="I621" s="106"/>
      <c r="J621" s="106"/>
      <c r="K621" s="106"/>
      <c r="L621" s="106"/>
      <c r="M621" s="106"/>
      <c r="N621" s="106"/>
      <c r="O621" s="106"/>
      <c r="P621" s="106"/>
      <c r="Q621" s="102"/>
    </row>
    <row r="622" spans="1:17" ht="17.25" customHeight="1" x14ac:dyDescent="0.25">
      <c r="A622" s="102"/>
      <c r="B622" s="105" t="str">
        <f>Data!B446</f>
        <v/>
      </c>
      <c r="C622" s="106"/>
      <c r="D622" s="106"/>
      <c r="E622" s="106"/>
      <c r="F622" s="106"/>
      <c r="G622" s="106"/>
      <c r="H622" s="106"/>
      <c r="I622" s="106"/>
      <c r="J622" s="106"/>
      <c r="K622" s="106"/>
      <c r="L622" s="106"/>
      <c r="M622" s="106"/>
      <c r="N622" s="106"/>
      <c r="O622" s="106"/>
      <c r="P622" s="106"/>
      <c r="Q622" s="102"/>
    </row>
    <row r="623" spans="1:17" ht="17.25" customHeight="1" x14ac:dyDescent="0.25">
      <c r="A623" s="102"/>
      <c r="B623" s="105" t="str">
        <f>Data!B447</f>
        <v/>
      </c>
      <c r="C623" s="106"/>
      <c r="D623" s="106"/>
      <c r="E623" s="106"/>
      <c r="F623" s="106"/>
      <c r="G623" s="106"/>
      <c r="H623" s="106"/>
      <c r="I623" s="106"/>
      <c r="J623" s="106"/>
      <c r="K623" s="106"/>
      <c r="L623" s="106"/>
      <c r="M623" s="106"/>
      <c r="N623" s="106"/>
      <c r="O623" s="106"/>
      <c r="P623" s="106"/>
      <c r="Q623" s="102"/>
    </row>
    <row r="624" spans="1:17" ht="17.25" customHeight="1" x14ac:dyDescent="0.25">
      <c r="A624" s="102"/>
      <c r="B624" s="105" t="str">
        <f>Data!B448</f>
        <v/>
      </c>
      <c r="C624" s="106"/>
      <c r="D624" s="106"/>
      <c r="E624" s="106"/>
      <c r="F624" s="106"/>
      <c r="G624" s="106"/>
      <c r="H624" s="106"/>
      <c r="I624" s="106"/>
      <c r="J624" s="106"/>
      <c r="K624" s="106"/>
      <c r="L624" s="106"/>
      <c r="M624" s="106"/>
      <c r="N624" s="106"/>
      <c r="O624" s="106"/>
      <c r="P624" s="106"/>
      <c r="Q624" s="102"/>
    </row>
    <row r="625" spans="1:17" ht="17.25" customHeight="1" x14ac:dyDescent="0.25">
      <c r="A625" s="102"/>
      <c r="B625" s="105" t="str">
        <f>Data!B449</f>
        <v/>
      </c>
      <c r="C625" s="106"/>
      <c r="D625" s="106"/>
      <c r="E625" s="106"/>
      <c r="F625" s="106"/>
      <c r="G625" s="106"/>
      <c r="H625" s="106"/>
      <c r="I625" s="106"/>
      <c r="J625" s="106"/>
      <c r="K625" s="106"/>
      <c r="L625" s="106"/>
      <c r="M625" s="106"/>
      <c r="N625" s="106"/>
      <c r="O625" s="106"/>
      <c r="P625" s="106"/>
      <c r="Q625" s="102"/>
    </row>
    <row r="626" spans="1:17" ht="17.25" customHeight="1" x14ac:dyDescent="0.25">
      <c r="A626" s="102"/>
      <c r="B626" s="105" t="str">
        <f>Data!B450</f>
        <v/>
      </c>
      <c r="C626" s="106"/>
      <c r="D626" s="106"/>
      <c r="E626" s="106"/>
      <c r="F626" s="106"/>
      <c r="G626" s="106"/>
      <c r="H626" s="106"/>
      <c r="I626" s="106"/>
      <c r="J626" s="106"/>
      <c r="K626" s="106"/>
      <c r="L626" s="106"/>
      <c r="M626" s="106"/>
      <c r="N626" s="106"/>
      <c r="O626" s="106"/>
      <c r="P626" s="106"/>
      <c r="Q626" s="102"/>
    </row>
    <row r="627" spans="1:17" ht="17.25" customHeight="1" x14ac:dyDescent="0.25">
      <c r="A627" s="102"/>
      <c r="B627" s="105" t="str">
        <f>Data!B451</f>
        <v/>
      </c>
      <c r="C627" s="106"/>
      <c r="D627" s="106"/>
      <c r="E627" s="106"/>
      <c r="F627" s="106"/>
      <c r="G627" s="106"/>
      <c r="H627" s="106"/>
      <c r="I627" s="106"/>
      <c r="J627" s="106"/>
      <c r="K627" s="106"/>
      <c r="L627" s="106"/>
      <c r="M627" s="106"/>
      <c r="N627" s="106"/>
      <c r="O627" s="106"/>
      <c r="P627" s="106"/>
      <c r="Q627" s="102"/>
    </row>
    <row r="628" spans="1:17" ht="17.25" customHeight="1" x14ac:dyDescent="0.25">
      <c r="A628" s="102"/>
      <c r="B628" s="105" t="str">
        <f>Data!B452</f>
        <v/>
      </c>
      <c r="C628" s="106"/>
      <c r="D628" s="106"/>
      <c r="E628" s="106"/>
      <c r="F628" s="106"/>
      <c r="G628" s="106"/>
      <c r="H628" s="106"/>
      <c r="I628" s="106"/>
      <c r="J628" s="106"/>
      <c r="K628" s="106"/>
      <c r="L628" s="106"/>
      <c r="M628" s="106"/>
      <c r="N628" s="106"/>
      <c r="O628" s="106"/>
      <c r="P628" s="106"/>
      <c r="Q628" s="102"/>
    </row>
    <row r="629" spans="1:17" x14ac:dyDescent="0.25">
      <c r="A629" s="102"/>
      <c r="B629" s="102"/>
      <c r="C629" s="102"/>
      <c r="D629" s="102"/>
      <c r="E629" s="102"/>
      <c r="F629" s="102"/>
      <c r="G629" s="102"/>
      <c r="H629" s="102"/>
      <c r="I629" s="102"/>
      <c r="J629" s="102"/>
      <c r="K629" s="102"/>
      <c r="L629" s="102"/>
      <c r="M629" s="102"/>
      <c r="N629" s="102"/>
      <c r="O629" s="102"/>
      <c r="P629" s="102"/>
      <c r="Q629" s="102"/>
    </row>
    <row r="630" spans="1:17" x14ac:dyDescent="0.25">
      <c r="A630" s="102"/>
      <c r="B630" s="102"/>
      <c r="C630" s="102"/>
      <c r="D630" s="102"/>
      <c r="E630" s="102"/>
      <c r="F630" s="102"/>
      <c r="G630" s="102"/>
      <c r="H630" s="102"/>
      <c r="I630" s="102"/>
      <c r="J630" s="102"/>
      <c r="K630" s="102"/>
      <c r="L630" s="102"/>
      <c r="M630" s="102"/>
      <c r="N630" s="102"/>
      <c r="O630" s="102"/>
      <c r="P630" s="102"/>
      <c r="Q630" s="102"/>
    </row>
    <row r="631" spans="1:17" x14ac:dyDescent="0.25">
      <c r="A631" s="102"/>
      <c r="B631" s="102"/>
      <c r="C631" s="102"/>
      <c r="D631" s="102"/>
      <c r="E631" s="102"/>
      <c r="F631" s="102"/>
      <c r="G631" s="102"/>
      <c r="H631" s="102"/>
      <c r="I631" s="102"/>
      <c r="J631" s="102"/>
      <c r="K631" s="102"/>
      <c r="L631" s="102"/>
      <c r="M631" s="102"/>
      <c r="N631" s="102"/>
      <c r="O631" s="102"/>
      <c r="P631" s="102"/>
      <c r="Q631" s="102"/>
    </row>
    <row r="632" spans="1:17" ht="15" customHeight="1" x14ac:dyDescent="0.25">
      <c r="A632" s="102"/>
      <c r="B632" s="422" t="str">
        <f>'Birding Tally List'!$B$2</f>
        <v/>
      </c>
      <c r="C632" s="423"/>
      <c r="D632" s="423"/>
      <c r="E632" s="423"/>
      <c r="F632" s="423"/>
      <c r="G632" s="423"/>
      <c r="H632" s="423"/>
      <c r="I632" s="423"/>
      <c r="J632" s="423"/>
      <c r="K632" s="423"/>
      <c r="L632" s="423"/>
      <c r="M632" s="423"/>
      <c r="N632" s="423"/>
      <c r="O632" s="423"/>
      <c r="P632" s="424"/>
      <c r="Q632" s="102"/>
    </row>
    <row r="633" spans="1:17" ht="15" customHeight="1" x14ac:dyDescent="0.25">
      <c r="A633" s="102"/>
      <c r="B633" s="425"/>
      <c r="C633" s="426"/>
      <c r="D633" s="426"/>
      <c r="E633" s="426"/>
      <c r="F633" s="426"/>
      <c r="G633" s="426"/>
      <c r="H633" s="426"/>
      <c r="I633" s="426"/>
      <c r="J633" s="426"/>
      <c r="K633" s="426"/>
      <c r="L633" s="426"/>
      <c r="M633" s="426"/>
      <c r="N633" s="426"/>
      <c r="O633" s="426"/>
      <c r="P633" s="427"/>
      <c r="Q633" s="102"/>
    </row>
    <row r="634" spans="1:17" ht="15" customHeight="1" x14ac:dyDescent="0.35">
      <c r="A634" s="102"/>
      <c r="B634" s="101"/>
      <c r="C634" s="101"/>
      <c r="D634" s="101"/>
      <c r="E634" s="101"/>
      <c r="F634" s="101"/>
      <c r="G634" s="101"/>
      <c r="H634" s="101"/>
      <c r="I634" s="101"/>
      <c r="J634" s="101"/>
      <c r="K634" s="101"/>
      <c r="L634" s="101"/>
      <c r="M634" s="101"/>
      <c r="N634" s="101"/>
      <c r="O634" s="101"/>
      <c r="P634" s="101"/>
      <c r="Q634" s="102"/>
    </row>
    <row r="635" spans="1:17" x14ac:dyDescent="0.25">
      <c r="A635" s="102"/>
      <c r="B635" s="428" t="str">
        <f>"* You have selected '"&amp;'Intro &amp; Setup'!$BA$21&amp;"', so please ensure that your totals show "&amp;'Intro &amp; Setup'!$BA$26&amp;"."</f>
        <v>* You have selected 'Sightings', so please ensure that your totals show each flock of bird as one sighting.</v>
      </c>
      <c r="C635" s="428"/>
      <c r="D635" s="428"/>
      <c r="E635" s="428"/>
      <c r="F635" s="428"/>
      <c r="G635" s="428"/>
      <c r="H635" s="428"/>
      <c r="I635" s="428"/>
      <c r="J635" s="428"/>
      <c r="K635" s="428"/>
      <c r="L635" s="428"/>
      <c r="M635" s="428"/>
      <c r="N635" s="428"/>
      <c r="O635" s="429" t="s">
        <v>77</v>
      </c>
      <c r="P635" s="430"/>
      <c r="Q635" s="102"/>
    </row>
    <row r="636" spans="1:17" x14ac:dyDescent="0.25">
      <c r="A636" s="102"/>
      <c r="B636" s="102"/>
      <c r="C636" s="102"/>
      <c r="D636" s="102"/>
      <c r="E636" s="102"/>
      <c r="F636" s="102"/>
      <c r="G636" s="102"/>
      <c r="H636" s="102"/>
      <c r="I636" s="102"/>
      <c r="J636" s="102"/>
      <c r="K636" s="102"/>
      <c r="L636" s="102"/>
      <c r="M636" s="102"/>
      <c r="N636" s="102"/>
      <c r="O636" s="102"/>
      <c r="P636" s="102"/>
      <c r="Q636" s="102"/>
    </row>
    <row r="637" spans="1:17" x14ac:dyDescent="0.25">
      <c r="A637" s="102"/>
      <c r="B637" s="103" t="s">
        <v>5</v>
      </c>
      <c r="C637" s="420" t="str">
        <f>IF('Intro &amp; Setup'!$G$22="", "", 'Intro &amp; Setup'!$G$22)</f>
        <v/>
      </c>
      <c r="D637" s="421"/>
      <c r="E637" s="420" t="str">
        <f>IF('Intro &amp; Setup'!$G$23="", "", 'Intro &amp; Setup'!$G$23)</f>
        <v/>
      </c>
      <c r="F637" s="421"/>
      <c r="G637" s="420" t="str">
        <f>IF('Intro &amp; Setup'!$G$24="", "", 'Intro &amp; Setup'!$G$24)</f>
        <v/>
      </c>
      <c r="H637" s="421"/>
      <c r="I637" s="420" t="str">
        <f>IF('Intro &amp; Setup'!$G$25="", "", 'Intro &amp; Setup'!$G$25)</f>
        <v/>
      </c>
      <c r="J637" s="421"/>
      <c r="K637" s="420" t="str">
        <f>IF('Intro &amp; Setup'!$G$26="", "", 'Intro &amp; Setup'!$G$26)</f>
        <v/>
      </c>
      <c r="L637" s="421"/>
      <c r="M637" s="420" t="str">
        <f>IF('Intro &amp; Setup'!$G$27="", "", 'Intro &amp; Setup'!$G$27)</f>
        <v/>
      </c>
      <c r="N637" s="421"/>
      <c r="O637" s="420" t="str">
        <f>IF('Intro &amp; Setup'!$G$28="", "", 'Intro &amp; Setup'!$G$28)</f>
        <v/>
      </c>
      <c r="P637" s="421"/>
      <c r="Q637" s="102"/>
    </row>
    <row r="638" spans="1:17" x14ac:dyDescent="0.25">
      <c r="A638" s="102"/>
      <c r="B638" s="104" t="s">
        <v>4</v>
      </c>
      <c r="C638" s="99" t="s">
        <v>58</v>
      </c>
      <c r="D638" s="100" t="s">
        <v>8</v>
      </c>
      <c r="E638" s="99" t="s">
        <v>58</v>
      </c>
      <c r="F638" s="100" t="s">
        <v>8</v>
      </c>
      <c r="G638" s="99" t="s">
        <v>58</v>
      </c>
      <c r="H638" s="100" t="s">
        <v>8</v>
      </c>
      <c r="I638" s="99" t="s">
        <v>58</v>
      </c>
      <c r="J638" s="100" t="s">
        <v>8</v>
      </c>
      <c r="K638" s="99" t="s">
        <v>58</v>
      </c>
      <c r="L638" s="100" t="s">
        <v>8</v>
      </c>
      <c r="M638" s="99" t="s">
        <v>58</v>
      </c>
      <c r="N638" s="100" t="s">
        <v>8</v>
      </c>
      <c r="O638" s="99" t="s">
        <v>58</v>
      </c>
      <c r="P638" s="100" t="s">
        <v>8</v>
      </c>
      <c r="Q638" s="102"/>
    </row>
    <row r="639" spans="1:17" ht="17.25" customHeight="1" x14ac:dyDescent="0.25">
      <c r="A639" s="102"/>
      <c r="B639" s="105" t="str">
        <f>Data!B453</f>
        <v/>
      </c>
      <c r="C639" s="106"/>
      <c r="D639" s="106"/>
      <c r="E639" s="106"/>
      <c r="F639" s="106"/>
      <c r="G639" s="106"/>
      <c r="H639" s="106"/>
      <c r="I639" s="106"/>
      <c r="J639" s="106"/>
      <c r="K639" s="106"/>
      <c r="L639" s="106"/>
      <c r="M639" s="106"/>
      <c r="N639" s="106"/>
      <c r="O639" s="106"/>
      <c r="P639" s="106"/>
      <c r="Q639" s="102"/>
    </row>
    <row r="640" spans="1:17" ht="17.25" customHeight="1" x14ac:dyDescent="0.25">
      <c r="A640" s="102"/>
      <c r="B640" s="105" t="str">
        <f>Data!B454</f>
        <v/>
      </c>
      <c r="C640" s="106"/>
      <c r="D640" s="106"/>
      <c r="E640" s="106"/>
      <c r="F640" s="106"/>
      <c r="G640" s="106"/>
      <c r="H640" s="106"/>
      <c r="I640" s="106"/>
      <c r="J640" s="106"/>
      <c r="K640" s="106"/>
      <c r="L640" s="106"/>
      <c r="M640" s="106"/>
      <c r="N640" s="106"/>
      <c r="O640" s="106"/>
      <c r="P640" s="106"/>
      <c r="Q640" s="102"/>
    </row>
    <row r="641" spans="1:17" ht="17.25" customHeight="1" x14ac:dyDescent="0.25">
      <c r="A641" s="102"/>
      <c r="B641" s="105" t="str">
        <f>Data!B455</f>
        <v/>
      </c>
      <c r="C641" s="106"/>
      <c r="D641" s="106"/>
      <c r="E641" s="106"/>
      <c r="F641" s="106"/>
      <c r="G641" s="106"/>
      <c r="H641" s="106"/>
      <c r="I641" s="106"/>
      <c r="J641" s="106"/>
      <c r="K641" s="106"/>
      <c r="L641" s="106"/>
      <c r="M641" s="106"/>
      <c r="N641" s="106"/>
      <c r="O641" s="106"/>
      <c r="P641" s="106"/>
      <c r="Q641" s="102"/>
    </row>
    <row r="642" spans="1:17" ht="17.25" customHeight="1" x14ac:dyDescent="0.25">
      <c r="A642" s="102"/>
      <c r="B642" s="105" t="str">
        <f>Data!B456</f>
        <v/>
      </c>
      <c r="C642" s="106"/>
      <c r="D642" s="106"/>
      <c r="E642" s="106"/>
      <c r="F642" s="106"/>
      <c r="G642" s="106"/>
      <c r="H642" s="106"/>
      <c r="I642" s="106"/>
      <c r="J642" s="106"/>
      <c r="K642" s="106"/>
      <c r="L642" s="106"/>
      <c r="M642" s="106"/>
      <c r="N642" s="106"/>
      <c r="O642" s="106"/>
      <c r="P642" s="106"/>
      <c r="Q642" s="102"/>
    </row>
    <row r="643" spans="1:17" ht="17.25" customHeight="1" x14ac:dyDescent="0.25">
      <c r="A643" s="102"/>
      <c r="B643" s="105" t="str">
        <f>Data!B457</f>
        <v/>
      </c>
      <c r="C643" s="106"/>
      <c r="D643" s="106"/>
      <c r="E643" s="106"/>
      <c r="F643" s="106"/>
      <c r="G643" s="106"/>
      <c r="H643" s="106"/>
      <c r="I643" s="106"/>
      <c r="J643" s="106"/>
      <c r="K643" s="106"/>
      <c r="L643" s="106"/>
      <c r="M643" s="106"/>
      <c r="N643" s="106"/>
      <c r="O643" s="106"/>
      <c r="P643" s="106"/>
      <c r="Q643" s="102"/>
    </row>
    <row r="644" spans="1:17" ht="17.25" customHeight="1" x14ac:dyDescent="0.25">
      <c r="A644" s="102"/>
      <c r="B644" s="105" t="str">
        <f>Data!B458</f>
        <v/>
      </c>
      <c r="C644" s="106"/>
      <c r="D644" s="106"/>
      <c r="E644" s="106"/>
      <c r="F644" s="106"/>
      <c r="G644" s="106"/>
      <c r="H644" s="106"/>
      <c r="I644" s="106"/>
      <c r="J644" s="106"/>
      <c r="K644" s="106"/>
      <c r="L644" s="106"/>
      <c r="M644" s="106"/>
      <c r="N644" s="106"/>
      <c r="O644" s="106"/>
      <c r="P644" s="106"/>
      <c r="Q644" s="102"/>
    </row>
    <row r="645" spans="1:17" ht="17.25" customHeight="1" x14ac:dyDescent="0.25">
      <c r="A645" s="102"/>
      <c r="B645" s="105" t="str">
        <f>Data!B459</f>
        <v/>
      </c>
      <c r="C645" s="106"/>
      <c r="D645" s="106"/>
      <c r="E645" s="106"/>
      <c r="F645" s="106"/>
      <c r="G645" s="106"/>
      <c r="H645" s="106"/>
      <c r="I645" s="106"/>
      <c r="J645" s="106"/>
      <c r="K645" s="106"/>
      <c r="L645" s="106"/>
      <c r="M645" s="106"/>
      <c r="N645" s="106"/>
      <c r="O645" s="106"/>
      <c r="P645" s="106"/>
      <c r="Q645" s="102"/>
    </row>
    <row r="646" spans="1:17" ht="17.25" customHeight="1" x14ac:dyDescent="0.25">
      <c r="A646" s="102"/>
      <c r="B646" s="105" t="str">
        <f>Data!B460</f>
        <v/>
      </c>
      <c r="C646" s="106"/>
      <c r="D646" s="106"/>
      <c r="E646" s="106"/>
      <c r="F646" s="106"/>
      <c r="G646" s="106"/>
      <c r="H646" s="106"/>
      <c r="I646" s="106"/>
      <c r="J646" s="106"/>
      <c r="K646" s="106"/>
      <c r="L646" s="106"/>
      <c r="M646" s="106"/>
      <c r="N646" s="106"/>
      <c r="O646" s="106"/>
      <c r="P646" s="106"/>
      <c r="Q646" s="102"/>
    </row>
    <row r="647" spans="1:17" ht="17.25" customHeight="1" x14ac:dyDescent="0.25">
      <c r="A647" s="102"/>
      <c r="B647" s="105" t="str">
        <f>Data!B461</f>
        <v/>
      </c>
      <c r="C647" s="106"/>
      <c r="D647" s="106"/>
      <c r="E647" s="106"/>
      <c r="F647" s="106"/>
      <c r="G647" s="106"/>
      <c r="H647" s="106"/>
      <c r="I647" s="106"/>
      <c r="J647" s="106"/>
      <c r="K647" s="106"/>
      <c r="L647" s="106"/>
      <c r="M647" s="106"/>
      <c r="N647" s="106"/>
      <c r="O647" s="106"/>
      <c r="P647" s="106"/>
      <c r="Q647" s="102"/>
    </row>
    <row r="648" spans="1:17" ht="17.25" customHeight="1" x14ac:dyDescent="0.25">
      <c r="A648" s="102"/>
      <c r="B648" s="105" t="str">
        <f>Data!B462</f>
        <v/>
      </c>
      <c r="C648" s="106"/>
      <c r="D648" s="106"/>
      <c r="E648" s="106"/>
      <c r="F648" s="106"/>
      <c r="G648" s="106"/>
      <c r="H648" s="106"/>
      <c r="I648" s="106"/>
      <c r="J648" s="106"/>
      <c r="K648" s="106"/>
      <c r="L648" s="106"/>
      <c r="M648" s="106"/>
      <c r="N648" s="106"/>
      <c r="O648" s="106"/>
      <c r="P648" s="106"/>
      <c r="Q648" s="102"/>
    </row>
    <row r="649" spans="1:17" ht="17.25" customHeight="1" x14ac:dyDescent="0.25">
      <c r="A649" s="102"/>
      <c r="B649" s="105" t="str">
        <f>Data!B463</f>
        <v/>
      </c>
      <c r="C649" s="106"/>
      <c r="D649" s="106"/>
      <c r="E649" s="106"/>
      <c r="F649" s="106"/>
      <c r="G649" s="106"/>
      <c r="H649" s="106"/>
      <c r="I649" s="106"/>
      <c r="J649" s="106"/>
      <c r="K649" s="106"/>
      <c r="L649" s="106"/>
      <c r="M649" s="106"/>
      <c r="N649" s="106"/>
      <c r="O649" s="106"/>
      <c r="P649" s="106"/>
      <c r="Q649" s="102"/>
    </row>
    <row r="650" spans="1:17" ht="17.25" customHeight="1" x14ac:dyDescent="0.25">
      <c r="A650" s="102"/>
      <c r="B650" s="105" t="str">
        <f>Data!B464</f>
        <v/>
      </c>
      <c r="C650" s="106"/>
      <c r="D650" s="106"/>
      <c r="E650" s="106"/>
      <c r="F650" s="106"/>
      <c r="G650" s="106"/>
      <c r="H650" s="106"/>
      <c r="I650" s="106"/>
      <c r="J650" s="106"/>
      <c r="K650" s="106"/>
      <c r="L650" s="106"/>
      <c r="M650" s="106"/>
      <c r="N650" s="106"/>
      <c r="O650" s="106"/>
      <c r="P650" s="106"/>
      <c r="Q650" s="102"/>
    </row>
    <row r="651" spans="1:17" ht="17.25" customHeight="1" x14ac:dyDescent="0.25">
      <c r="A651" s="102"/>
      <c r="B651" s="105" t="str">
        <f>Data!B465</f>
        <v/>
      </c>
      <c r="C651" s="106"/>
      <c r="D651" s="106"/>
      <c r="E651" s="106"/>
      <c r="F651" s="106"/>
      <c r="G651" s="106"/>
      <c r="H651" s="106"/>
      <c r="I651" s="106"/>
      <c r="J651" s="106"/>
      <c r="K651" s="106"/>
      <c r="L651" s="106"/>
      <c r="M651" s="106"/>
      <c r="N651" s="106"/>
      <c r="O651" s="106"/>
      <c r="P651" s="106"/>
      <c r="Q651" s="102"/>
    </row>
    <row r="652" spans="1:17" ht="17.25" customHeight="1" x14ac:dyDescent="0.25">
      <c r="A652" s="102"/>
      <c r="B652" s="105" t="str">
        <f>Data!B466</f>
        <v/>
      </c>
      <c r="C652" s="106"/>
      <c r="D652" s="106"/>
      <c r="E652" s="106"/>
      <c r="F652" s="106"/>
      <c r="G652" s="106"/>
      <c r="H652" s="106"/>
      <c r="I652" s="106"/>
      <c r="J652" s="106"/>
      <c r="K652" s="106"/>
      <c r="L652" s="106"/>
      <c r="M652" s="106"/>
      <c r="N652" s="106"/>
      <c r="O652" s="106"/>
      <c r="P652" s="106"/>
      <c r="Q652" s="102"/>
    </row>
    <row r="653" spans="1:17" ht="17.25" customHeight="1" x14ac:dyDescent="0.25">
      <c r="A653" s="102"/>
      <c r="B653" s="105" t="str">
        <f>Data!B467</f>
        <v/>
      </c>
      <c r="C653" s="106"/>
      <c r="D653" s="106"/>
      <c r="E653" s="106"/>
      <c r="F653" s="106"/>
      <c r="G653" s="106"/>
      <c r="H653" s="106"/>
      <c r="I653" s="106"/>
      <c r="J653" s="106"/>
      <c r="K653" s="106"/>
      <c r="L653" s="106"/>
      <c r="M653" s="106"/>
      <c r="N653" s="106"/>
      <c r="O653" s="106"/>
      <c r="P653" s="106"/>
      <c r="Q653" s="102"/>
    </row>
    <row r="654" spans="1:17" ht="17.25" customHeight="1" x14ac:dyDescent="0.25">
      <c r="A654" s="102"/>
      <c r="B654" s="105" t="str">
        <f>Data!B468</f>
        <v/>
      </c>
      <c r="C654" s="106"/>
      <c r="D654" s="106"/>
      <c r="E654" s="106"/>
      <c r="F654" s="106"/>
      <c r="G654" s="106"/>
      <c r="H654" s="106"/>
      <c r="I654" s="106"/>
      <c r="J654" s="106"/>
      <c r="K654" s="106"/>
      <c r="L654" s="106"/>
      <c r="M654" s="106"/>
      <c r="N654" s="106"/>
      <c r="O654" s="106"/>
      <c r="P654" s="106"/>
      <c r="Q654" s="102"/>
    </row>
    <row r="655" spans="1:17" ht="17.25" customHeight="1" x14ac:dyDescent="0.25">
      <c r="A655" s="102"/>
      <c r="B655" s="105" t="str">
        <f>Data!B469</f>
        <v/>
      </c>
      <c r="C655" s="106"/>
      <c r="D655" s="106"/>
      <c r="E655" s="106"/>
      <c r="F655" s="106"/>
      <c r="G655" s="106"/>
      <c r="H655" s="106"/>
      <c r="I655" s="106"/>
      <c r="J655" s="106"/>
      <c r="K655" s="106"/>
      <c r="L655" s="106"/>
      <c r="M655" s="106"/>
      <c r="N655" s="106"/>
      <c r="O655" s="106"/>
      <c r="P655" s="106"/>
      <c r="Q655" s="102"/>
    </row>
    <row r="656" spans="1:17" ht="17.25" customHeight="1" x14ac:dyDescent="0.25">
      <c r="A656" s="102"/>
      <c r="B656" s="105" t="str">
        <f>Data!B470</f>
        <v/>
      </c>
      <c r="C656" s="106"/>
      <c r="D656" s="106"/>
      <c r="E656" s="106"/>
      <c r="F656" s="106"/>
      <c r="G656" s="106"/>
      <c r="H656" s="106"/>
      <c r="I656" s="106"/>
      <c r="J656" s="106"/>
      <c r="K656" s="106"/>
      <c r="L656" s="106"/>
      <c r="M656" s="106"/>
      <c r="N656" s="106"/>
      <c r="O656" s="106"/>
      <c r="P656" s="106"/>
      <c r="Q656" s="102"/>
    </row>
    <row r="657" spans="1:17" ht="17.25" customHeight="1" x14ac:dyDescent="0.25">
      <c r="A657" s="102"/>
      <c r="B657" s="105" t="str">
        <f>Data!B471</f>
        <v/>
      </c>
      <c r="C657" s="106"/>
      <c r="D657" s="106"/>
      <c r="E657" s="106"/>
      <c r="F657" s="106"/>
      <c r="G657" s="106"/>
      <c r="H657" s="106"/>
      <c r="I657" s="106"/>
      <c r="J657" s="106"/>
      <c r="K657" s="106"/>
      <c r="L657" s="106"/>
      <c r="M657" s="106"/>
      <c r="N657" s="106"/>
      <c r="O657" s="106"/>
      <c r="P657" s="106"/>
      <c r="Q657" s="102"/>
    </row>
    <row r="658" spans="1:17" ht="17.25" customHeight="1" x14ac:dyDescent="0.25">
      <c r="A658" s="102"/>
      <c r="B658" s="105" t="str">
        <f>Data!B472</f>
        <v/>
      </c>
      <c r="C658" s="106"/>
      <c r="D658" s="106"/>
      <c r="E658" s="106"/>
      <c r="F658" s="106"/>
      <c r="G658" s="106"/>
      <c r="H658" s="106"/>
      <c r="I658" s="106"/>
      <c r="J658" s="106"/>
      <c r="K658" s="106"/>
      <c r="L658" s="106"/>
      <c r="M658" s="106"/>
      <c r="N658" s="106"/>
      <c r="O658" s="106"/>
      <c r="P658" s="106"/>
      <c r="Q658" s="102"/>
    </row>
    <row r="659" spans="1:17" ht="17.25" customHeight="1" x14ac:dyDescent="0.25">
      <c r="A659" s="102"/>
      <c r="B659" s="105" t="str">
        <f>Data!B473</f>
        <v/>
      </c>
      <c r="C659" s="106"/>
      <c r="D659" s="106"/>
      <c r="E659" s="106"/>
      <c r="F659" s="106"/>
      <c r="G659" s="106"/>
      <c r="H659" s="106"/>
      <c r="I659" s="106"/>
      <c r="J659" s="106"/>
      <c r="K659" s="106"/>
      <c r="L659" s="106"/>
      <c r="M659" s="106"/>
      <c r="N659" s="106"/>
      <c r="O659" s="106"/>
      <c r="P659" s="106"/>
      <c r="Q659" s="102"/>
    </row>
    <row r="660" spans="1:17" ht="17.25" customHeight="1" x14ac:dyDescent="0.25">
      <c r="A660" s="102"/>
      <c r="B660" s="105" t="str">
        <f>Data!B474</f>
        <v/>
      </c>
      <c r="C660" s="106"/>
      <c r="D660" s="106"/>
      <c r="E660" s="106"/>
      <c r="F660" s="106"/>
      <c r="G660" s="106"/>
      <c r="H660" s="106"/>
      <c r="I660" s="106"/>
      <c r="J660" s="106"/>
      <c r="K660" s="106"/>
      <c r="L660" s="106"/>
      <c r="M660" s="106"/>
      <c r="N660" s="106"/>
      <c r="O660" s="106"/>
      <c r="P660" s="106"/>
      <c r="Q660" s="102"/>
    </row>
    <row r="661" spans="1:17" ht="17.25" customHeight="1" x14ac:dyDescent="0.25">
      <c r="A661" s="102"/>
      <c r="B661" s="105" t="str">
        <f>Data!B475</f>
        <v/>
      </c>
      <c r="C661" s="106"/>
      <c r="D661" s="106"/>
      <c r="E661" s="106"/>
      <c r="F661" s="106"/>
      <c r="G661" s="106"/>
      <c r="H661" s="106"/>
      <c r="I661" s="106"/>
      <c r="J661" s="106"/>
      <c r="K661" s="106"/>
      <c r="L661" s="106"/>
      <c r="M661" s="106"/>
      <c r="N661" s="106"/>
      <c r="O661" s="106"/>
      <c r="P661" s="106"/>
      <c r="Q661" s="102"/>
    </row>
    <row r="662" spans="1:17" ht="17.25" customHeight="1" x14ac:dyDescent="0.25">
      <c r="A662" s="102"/>
      <c r="B662" s="105" t="str">
        <f>Data!B476</f>
        <v/>
      </c>
      <c r="C662" s="106"/>
      <c r="D662" s="106"/>
      <c r="E662" s="106"/>
      <c r="F662" s="106"/>
      <c r="G662" s="106"/>
      <c r="H662" s="106"/>
      <c r="I662" s="106"/>
      <c r="J662" s="106"/>
      <c r="K662" s="106"/>
      <c r="L662" s="106"/>
      <c r="M662" s="106"/>
      <c r="N662" s="106"/>
      <c r="O662" s="106"/>
      <c r="P662" s="106"/>
      <c r="Q662" s="102"/>
    </row>
    <row r="663" spans="1:17" ht="17.25" customHeight="1" x14ac:dyDescent="0.25">
      <c r="A663" s="102"/>
      <c r="B663" s="105" t="str">
        <f>Data!B477</f>
        <v/>
      </c>
      <c r="C663" s="106"/>
      <c r="D663" s="106"/>
      <c r="E663" s="106"/>
      <c r="F663" s="106"/>
      <c r="G663" s="106"/>
      <c r="H663" s="106"/>
      <c r="I663" s="106"/>
      <c r="J663" s="106"/>
      <c r="K663" s="106"/>
      <c r="L663" s="106"/>
      <c r="M663" s="106"/>
      <c r="N663" s="106"/>
      <c r="O663" s="106"/>
      <c r="P663" s="106"/>
      <c r="Q663" s="102"/>
    </row>
    <row r="664" spans="1:17" x14ac:dyDescent="0.25">
      <c r="A664" s="102"/>
      <c r="B664" s="102"/>
      <c r="C664" s="102"/>
      <c r="D664" s="102"/>
      <c r="E664" s="102"/>
      <c r="F664" s="102"/>
      <c r="G664" s="102"/>
      <c r="H664" s="102"/>
      <c r="I664" s="102"/>
      <c r="J664" s="102"/>
      <c r="K664" s="102"/>
      <c r="L664" s="102"/>
      <c r="M664" s="102"/>
      <c r="N664" s="102"/>
      <c r="O664" s="102"/>
      <c r="P664" s="102"/>
      <c r="Q664" s="102"/>
    </row>
    <row r="665" spans="1:17" x14ac:dyDescent="0.25">
      <c r="A665" s="102"/>
      <c r="B665" s="102"/>
      <c r="C665" s="102"/>
      <c r="D665" s="102"/>
      <c r="E665" s="102"/>
      <c r="F665" s="102"/>
      <c r="G665" s="102"/>
      <c r="H665" s="102"/>
      <c r="I665" s="102"/>
      <c r="J665" s="102"/>
      <c r="K665" s="102"/>
      <c r="L665" s="102"/>
      <c r="M665" s="102"/>
      <c r="N665" s="102"/>
      <c r="O665" s="102"/>
      <c r="P665" s="102"/>
      <c r="Q665" s="102"/>
    </row>
    <row r="666" spans="1:17" x14ac:dyDescent="0.25">
      <c r="A666" s="102"/>
      <c r="B666" s="102"/>
      <c r="C666" s="102"/>
      <c r="D666" s="102"/>
      <c r="E666" s="102"/>
      <c r="F666" s="102"/>
      <c r="G666" s="102"/>
      <c r="H666" s="102"/>
      <c r="I666" s="102"/>
      <c r="J666" s="102"/>
      <c r="K666" s="102"/>
      <c r="L666" s="102"/>
      <c r="M666" s="102"/>
      <c r="N666" s="102"/>
      <c r="O666" s="102"/>
      <c r="P666" s="102"/>
      <c r="Q666" s="102"/>
    </row>
    <row r="667" spans="1:17" ht="15" customHeight="1" x14ac:dyDescent="0.25">
      <c r="A667" s="102"/>
      <c r="B667" s="422" t="str">
        <f>'Birding Tally List'!$B$2</f>
        <v/>
      </c>
      <c r="C667" s="423"/>
      <c r="D667" s="423"/>
      <c r="E667" s="423"/>
      <c r="F667" s="423"/>
      <c r="G667" s="423"/>
      <c r="H667" s="423"/>
      <c r="I667" s="423"/>
      <c r="J667" s="423"/>
      <c r="K667" s="423"/>
      <c r="L667" s="423"/>
      <c r="M667" s="423"/>
      <c r="N667" s="423"/>
      <c r="O667" s="423"/>
      <c r="P667" s="424"/>
      <c r="Q667" s="102"/>
    </row>
    <row r="668" spans="1:17" ht="15" customHeight="1" x14ac:dyDescent="0.25">
      <c r="A668" s="102"/>
      <c r="B668" s="425"/>
      <c r="C668" s="426"/>
      <c r="D668" s="426"/>
      <c r="E668" s="426"/>
      <c r="F668" s="426"/>
      <c r="G668" s="426"/>
      <c r="H668" s="426"/>
      <c r="I668" s="426"/>
      <c r="J668" s="426"/>
      <c r="K668" s="426"/>
      <c r="L668" s="426"/>
      <c r="M668" s="426"/>
      <c r="N668" s="426"/>
      <c r="O668" s="426"/>
      <c r="P668" s="427"/>
      <c r="Q668" s="102"/>
    </row>
    <row r="669" spans="1:17" ht="15" customHeight="1" x14ac:dyDescent="0.35">
      <c r="A669" s="102"/>
      <c r="B669" s="101"/>
      <c r="C669" s="101"/>
      <c r="D669" s="101"/>
      <c r="E669" s="101"/>
      <c r="F669" s="101"/>
      <c r="G669" s="101"/>
      <c r="H669" s="101"/>
      <c r="I669" s="101"/>
      <c r="J669" s="101"/>
      <c r="K669" s="101"/>
      <c r="L669" s="101"/>
      <c r="M669" s="101"/>
      <c r="N669" s="101"/>
      <c r="O669" s="101"/>
      <c r="P669" s="101"/>
      <c r="Q669" s="102"/>
    </row>
    <row r="670" spans="1:17" x14ac:dyDescent="0.25">
      <c r="A670" s="102"/>
      <c r="B670" s="428" t="str">
        <f>"* You have selected '"&amp;'Intro &amp; Setup'!$BA$21&amp;"', so please ensure that your totals show "&amp;'Intro &amp; Setup'!$BA$26&amp;"."</f>
        <v>* You have selected 'Sightings', so please ensure that your totals show each flock of bird as one sighting.</v>
      </c>
      <c r="C670" s="428"/>
      <c r="D670" s="428"/>
      <c r="E670" s="428"/>
      <c r="F670" s="428"/>
      <c r="G670" s="428"/>
      <c r="H670" s="428"/>
      <c r="I670" s="428"/>
      <c r="J670" s="428"/>
      <c r="K670" s="428"/>
      <c r="L670" s="428"/>
      <c r="M670" s="428"/>
      <c r="N670" s="428"/>
      <c r="O670" s="429" t="s">
        <v>78</v>
      </c>
      <c r="P670" s="430"/>
      <c r="Q670" s="102"/>
    </row>
    <row r="671" spans="1:17" x14ac:dyDescent="0.25">
      <c r="A671" s="102"/>
      <c r="B671" s="102"/>
      <c r="C671" s="102"/>
      <c r="D671" s="102"/>
      <c r="E671" s="102"/>
      <c r="F671" s="102"/>
      <c r="G671" s="102"/>
      <c r="H671" s="102"/>
      <c r="I671" s="102"/>
      <c r="J671" s="102"/>
      <c r="K671" s="102"/>
      <c r="L671" s="102"/>
      <c r="M671" s="102"/>
      <c r="N671" s="102"/>
      <c r="O671" s="102"/>
      <c r="P671" s="102"/>
      <c r="Q671" s="102"/>
    </row>
    <row r="672" spans="1:17" x14ac:dyDescent="0.25">
      <c r="A672" s="102"/>
      <c r="B672" s="103" t="s">
        <v>5</v>
      </c>
      <c r="C672" s="420" t="str">
        <f>IF('Intro &amp; Setup'!$G$22="", "", 'Intro &amp; Setup'!$G$22)</f>
        <v/>
      </c>
      <c r="D672" s="421"/>
      <c r="E672" s="420" t="str">
        <f>IF('Intro &amp; Setup'!$G$23="", "", 'Intro &amp; Setup'!$G$23)</f>
        <v/>
      </c>
      <c r="F672" s="421"/>
      <c r="G672" s="420" t="str">
        <f>IF('Intro &amp; Setup'!$G$24="", "", 'Intro &amp; Setup'!$G$24)</f>
        <v/>
      </c>
      <c r="H672" s="421"/>
      <c r="I672" s="420" t="str">
        <f>IF('Intro &amp; Setup'!$G$25="", "", 'Intro &amp; Setup'!$G$25)</f>
        <v/>
      </c>
      <c r="J672" s="421"/>
      <c r="K672" s="420" t="str">
        <f>IF('Intro &amp; Setup'!$G$26="", "", 'Intro &amp; Setup'!$G$26)</f>
        <v/>
      </c>
      <c r="L672" s="421"/>
      <c r="M672" s="420" t="str">
        <f>IF('Intro &amp; Setup'!$G$27="", "", 'Intro &amp; Setup'!$G$27)</f>
        <v/>
      </c>
      <c r="N672" s="421"/>
      <c r="O672" s="420" t="str">
        <f>IF('Intro &amp; Setup'!$G$28="", "", 'Intro &amp; Setup'!$G$28)</f>
        <v/>
      </c>
      <c r="P672" s="421"/>
      <c r="Q672" s="102"/>
    </row>
    <row r="673" spans="1:17" x14ac:dyDescent="0.25">
      <c r="A673" s="102"/>
      <c r="B673" s="104" t="s">
        <v>4</v>
      </c>
      <c r="C673" s="99" t="s">
        <v>58</v>
      </c>
      <c r="D673" s="100" t="s">
        <v>8</v>
      </c>
      <c r="E673" s="99" t="s">
        <v>58</v>
      </c>
      <c r="F673" s="100" t="s">
        <v>8</v>
      </c>
      <c r="G673" s="99" t="s">
        <v>58</v>
      </c>
      <c r="H673" s="100" t="s">
        <v>8</v>
      </c>
      <c r="I673" s="99" t="s">
        <v>58</v>
      </c>
      <c r="J673" s="100" t="s">
        <v>8</v>
      </c>
      <c r="K673" s="99" t="s">
        <v>58</v>
      </c>
      <c r="L673" s="100" t="s">
        <v>8</v>
      </c>
      <c r="M673" s="99" t="s">
        <v>58</v>
      </c>
      <c r="N673" s="100" t="s">
        <v>8</v>
      </c>
      <c r="O673" s="99" t="s">
        <v>58</v>
      </c>
      <c r="P673" s="100" t="s">
        <v>8</v>
      </c>
      <c r="Q673" s="102"/>
    </row>
    <row r="674" spans="1:17" ht="17.25" customHeight="1" x14ac:dyDescent="0.25">
      <c r="A674" s="102"/>
      <c r="B674" s="105" t="str">
        <f>Data!B478</f>
        <v/>
      </c>
      <c r="C674" s="106"/>
      <c r="D674" s="106"/>
      <c r="E674" s="106"/>
      <c r="F674" s="106"/>
      <c r="G674" s="106"/>
      <c r="H674" s="106"/>
      <c r="I674" s="106"/>
      <c r="J674" s="106"/>
      <c r="K674" s="106"/>
      <c r="L674" s="106"/>
      <c r="M674" s="106"/>
      <c r="N674" s="106"/>
      <c r="O674" s="106"/>
      <c r="P674" s="106"/>
      <c r="Q674" s="102"/>
    </row>
    <row r="675" spans="1:17" ht="17.25" customHeight="1" x14ac:dyDescent="0.25">
      <c r="A675" s="102"/>
      <c r="B675" s="105" t="str">
        <f>Data!B479</f>
        <v/>
      </c>
      <c r="C675" s="106"/>
      <c r="D675" s="106"/>
      <c r="E675" s="106"/>
      <c r="F675" s="106"/>
      <c r="G675" s="106"/>
      <c r="H675" s="106"/>
      <c r="I675" s="106"/>
      <c r="J675" s="106"/>
      <c r="K675" s="106"/>
      <c r="L675" s="106"/>
      <c r="M675" s="106"/>
      <c r="N675" s="106"/>
      <c r="O675" s="106"/>
      <c r="P675" s="106"/>
      <c r="Q675" s="102"/>
    </row>
    <row r="676" spans="1:17" ht="17.25" customHeight="1" x14ac:dyDescent="0.25">
      <c r="A676" s="102"/>
      <c r="B676" s="105" t="str">
        <f>Data!B480</f>
        <v/>
      </c>
      <c r="C676" s="106"/>
      <c r="D676" s="106"/>
      <c r="E676" s="106"/>
      <c r="F676" s="106"/>
      <c r="G676" s="106"/>
      <c r="H676" s="106"/>
      <c r="I676" s="106"/>
      <c r="J676" s="106"/>
      <c r="K676" s="106"/>
      <c r="L676" s="106"/>
      <c r="M676" s="106"/>
      <c r="N676" s="106"/>
      <c r="O676" s="106"/>
      <c r="P676" s="106"/>
      <c r="Q676" s="102"/>
    </row>
    <row r="677" spans="1:17" ht="17.25" customHeight="1" x14ac:dyDescent="0.25">
      <c r="A677" s="102"/>
      <c r="B677" s="105" t="str">
        <f>Data!B481</f>
        <v/>
      </c>
      <c r="C677" s="106"/>
      <c r="D677" s="106"/>
      <c r="E677" s="106"/>
      <c r="F677" s="106"/>
      <c r="G677" s="106"/>
      <c r="H677" s="106"/>
      <c r="I677" s="106"/>
      <c r="J677" s="106"/>
      <c r="K677" s="106"/>
      <c r="L677" s="106"/>
      <c r="M677" s="106"/>
      <c r="N677" s="106"/>
      <c r="O677" s="106"/>
      <c r="P677" s="106"/>
      <c r="Q677" s="102"/>
    </row>
    <row r="678" spans="1:17" ht="17.25" customHeight="1" x14ac:dyDescent="0.25">
      <c r="A678" s="102"/>
      <c r="B678" s="105" t="str">
        <f>Data!B482</f>
        <v/>
      </c>
      <c r="C678" s="106"/>
      <c r="D678" s="106"/>
      <c r="E678" s="106"/>
      <c r="F678" s="106"/>
      <c r="G678" s="106"/>
      <c r="H678" s="106"/>
      <c r="I678" s="106"/>
      <c r="J678" s="106"/>
      <c r="K678" s="106"/>
      <c r="L678" s="106"/>
      <c r="M678" s="106"/>
      <c r="N678" s="106"/>
      <c r="O678" s="106"/>
      <c r="P678" s="106"/>
      <c r="Q678" s="102"/>
    </row>
    <row r="679" spans="1:17" ht="17.25" customHeight="1" x14ac:dyDescent="0.25">
      <c r="A679" s="102"/>
      <c r="B679" s="105" t="str">
        <f>Data!B483</f>
        <v/>
      </c>
      <c r="C679" s="106"/>
      <c r="D679" s="106"/>
      <c r="E679" s="106"/>
      <c r="F679" s="106"/>
      <c r="G679" s="106"/>
      <c r="H679" s="106"/>
      <c r="I679" s="106"/>
      <c r="J679" s="106"/>
      <c r="K679" s="106"/>
      <c r="L679" s="106"/>
      <c r="M679" s="106"/>
      <c r="N679" s="106"/>
      <c r="O679" s="106"/>
      <c r="P679" s="106"/>
      <c r="Q679" s="102"/>
    </row>
    <row r="680" spans="1:17" ht="17.25" customHeight="1" x14ac:dyDescent="0.25">
      <c r="A680" s="102"/>
      <c r="B680" s="105" t="str">
        <f>Data!B484</f>
        <v/>
      </c>
      <c r="C680" s="106"/>
      <c r="D680" s="106"/>
      <c r="E680" s="106"/>
      <c r="F680" s="106"/>
      <c r="G680" s="106"/>
      <c r="H680" s="106"/>
      <c r="I680" s="106"/>
      <c r="J680" s="106"/>
      <c r="K680" s="106"/>
      <c r="L680" s="106"/>
      <c r="M680" s="106"/>
      <c r="N680" s="106"/>
      <c r="O680" s="106"/>
      <c r="P680" s="106"/>
      <c r="Q680" s="102"/>
    </row>
    <row r="681" spans="1:17" ht="17.25" customHeight="1" x14ac:dyDescent="0.25">
      <c r="A681" s="102"/>
      <c r="B681" s="105" t="str">
        <f>Data!B485</f>
        <v/>
      </c>
      <c r="C681" s="106"/>
      <c r="D681" s="106"/>
      <c r="E681" s="106"/>
      <c r="F681" s="106"/>
      <c r="G681" s="106"/>
      <c r="H681" s="106"/>
      <c r="I681" s="106"/>
      <c r="J681" s="106"/>
      <c r="K681" s="106"/>
      <c r="L681" s="106"/>
      <c r="M681" s="106"/>
      <c r="N681" s="106"/>
      <c r="O681" s="106"/>
      <c r="P681" s="106"/>
      <c r="Q681" s="102"/>
    </row>
    <row r="682" spans="1:17" ht="17.25" customHeight="1" x14ac:dyDescent="0.25">
      <c r="A682" s="102"/>
      <c r="B682" s="105" t="str">
        <f>Data!B486</f>
        <v/>
      </c>
      <c r="C682" s="106"/>
      <c r="D682" s="106"/>
      <c r="E682" s="106"/>
      <c r="F682" s="106"/>
      <c r="G682" s="106"/>
      <c r="H682" s="106"/>
      <c r="I682" s="106"/>
      <c r="J682" s="106"/>
      <c r="K682" s="106"/>
      <c r="L682" s="106"/>
      <c r="M682" s="106"/>
      <c r="N682" s="106"/>
      <c r="O682" s="106"/>
      <c r="P682" s="106"/>
      <c r="Q682" s="102"/>
    </row>
    <row r="683" spans="1:17" ht="17.25" customHeight="1" x14ac:dyDescent="0.25">
      <c r="A683" s="102"/>
      <c r="B683" s="105" t="str">
        <f>Data!B487</f>
        <v/>
      </c>
      <c r="C683" s="106"/>
      <c r="D683" s="106"/>
      <c r="E683" s="106"/>
      <c r="F683" s="106"/>
      <c r="G683" s="106"/>
      <c r="H683" s="106"/>
      <c r="I683" s="106"/>
      <c r="J683" s="106"/>
      <c r="K683" s="106"/>
      <c r="L683" s="106"/>
      <c r="M683" s="106"/>
      <c r="N683" s="106"/>
      <c r="O683" s="106"/>
      <c r="P683" s="106"/>
      <c r="Q683" s="102"/>
    </row>
    <row r="684" spans="1:17" ht="17.25" customHeight="1" x14ac:dyDescent="0.25">
      <c r="A684" s="102"/>
      <c r="B684" s="105" t="str">
        <f>Data!B488</f>
        <v/>
      </c>
      <c r="C684" s="106"/>
      <c r="D684" s="106"/>
      <c r="E684" s="106"/>
      <c r="F684" s="106"/>
      <c r="G684" s="106"/>
      <c r="H684" s="106"/>
      <c r="I684" s="106"/>
      <c r="J684" s="106"/>
      <c r="K684" s="106"/>
      <c r="L684" s="106"/>
      <c r="M684" s="106"/>
      <c r="N684" s="106"/>
      <c r="O684" s="106"/>
      <c r="P684" s="106"/>
      <c r="Q684" s="102"/>
    </row>
    <row r="685" spans="1:17" ht="17.25" customHeight="1" x14ac:dyDescent="0.25">
      <c r="A685" s="102"/>
      <c r="B685" s="105" t="str">
        <f>Data!B489</f>
        <v/>
      </c>
      <c r="C685" s="106"/>
      <c r="D685" s="106"/>
      <c r="E685" s="106"/>
      <c r="F685" s="106"/>
      <c r="G685" s="106"/>
      <c r="H685" s="106"/>
      <c r="I685" s="106"/>
      <c r="J685" s="106"/>
      <c r="K685" s="106"/>
      <c r="L685" s="106"/>
      <c r="M685" s="106"/>
      <c r="N685" s="106"/>
      <c r="O685" s="106"/>
      <c r="P685" s="106"/>
      <c r="Q685" s="102"/>
    </row>
    <row r="686" spans="1:17" ht="17.25" customHeight="1" x14ac:dyDescent="0.25">
      <c r="A686" s="102"/>
      <c r="B686" s="105" t="str">
        <f>Data!B490</f>
        <v/>
      </c>
      <c r="C686" s="106"/>
      <c r="D686" s="106"/>
      <c r="E686" s="106"/>
      <c r="F686" s="106"/>
      <c r="G686" s="106"/>
      <c r="H686" s="106"/>
      <c r="I686" s="106"/>
      <c r="J686" s="106"/>
      <c r="K686" s="106"/>
      <c r="L686" s="106"/>
      <c r="M686" s="106"/>
      <c r="N686" s="106"/>
      <c r="O686" s="106"/>
      <c r="P686" s="106"/>
      <c r="Q686" s="102"/>
    </row>
    <row r="687" spans="1:17" ht="17.25" customHeight="1" x14ac:dyDescent="0.25">
      <c r="A687" s="102"/>
      <c r="B687" s="105" t="str">
        <f>Data!B491</f>
        <v/>
      </c>
      <c r="C687" s="106"/>
      <c r="D687" s="106"/>
      <c r="E687" s="106"/>
      <c r="F687" s="106"/>
      <c r="G687" s="106"/>
      <c r="H687" s="106"/>
      <c r="I687" s="106"/>
      <c r="J687" s="106"/>
      <c r="K687" s="106"/>
      <c r="L687" s="106"/>
      <c r="M687" s="106"/>
      <c r="N687" s="106"/>
      <c r="O687" s="106"/>
      <c r="P687" s="106"/>
      <c r="Q687" s="102"/>
    </row>
    <row r="688" spans="1:17" ht="17.25" customHeight="1" x14ac:dyDescent="0.25">
      <c r="A688" s="102"/>
      <c r="B688" s="105" t="str">
        <f>Data!B492</f>
        <v/>
      </c>
      <c r="C688" s="106"/>
      <c r="D688" s="106"/>
      <c r="E688" s="106"/>
      <c r="F688" s="106"/>
      <c r="G688" s="106"/>
      <c r="H688" s="106"/>
      <c r="I688" s="106"/>
      <c r="J688" s="106"/>
      <c r="K688" s="106"/>
      <c r="L688" s="106"/>
      <c r="M688" s="106"/>
      <c r="N688" s="106"/>
      <c r="O688" s="106"/>
      <c r="P688" s="106"/>
      <c r="Q688" s="102"/>
    </row>
    <row r="689" spans="1:17" ht="17.25" customHeight="1" x14ac:dyDescent="0.25">
      <c r="A689" s="102"/>
      <c r="B689" s="105" t="str">
        <f>Data!B493</f>
        <v/>
      </c>
      <c r="C689" s="106"/>
      <c r="D689" s="106"/>
      <c r="E689" s="106"/>
      <c r="F689" s="106"/>
      <c r="G689" s="106"/>
      <c r="H689" s="106"/>
      <c r="I689" s="106"/>
      <c r="J689" s="106"/>
      <c r="K689" s="106"/>
      <c r="L689" s="106"/>
      <c r="M689" s="106"/>
      <c r="N689" s="106"/>
      <c r="O689" s="106"/>
      <c r="P689" s="106"/>
      <c r="Q689" s="102"/>
    </row>
    <row r="690" spans="1:17" ht="17.25" customHeight="1" x14ac:dyDescent="0.25">
      <c r="A690" s="102"/>
      <c r="B690" s="105" t="str">
        <f>Data!B494</f>
        <v/>
      </c>
      <c r="C690" s="106"/>
      <c r="D690" s="106"/>
      <c r="E690" s="106"/>
      <c r="F690" s="106"/>
      <c r="G690" s="106"/>
      <c r="H690" s="106"/>
      <c r="I690" s="106"/>
      <c r="J690" s="106"/>
      <c r="K690" s="106"/>
      <c r="L690" s="106"/>
      <c r="M690" s="106"/>
      <c r="N690" s="106"/>
      <c r="O690" s="106"/>
      <c r="P690" s="106"/>
      <c r="Q690" s="102"/>
    </row>
    <row r="691" spans="1:17" ht="17.25" customHeight="1" x14ac:dyDescent="0.25">
      <c r="A691" s="102"/>
      <c r="B691" s="105" t="str">
        <f>Data!B495</f>
        <v/>
      </c>
      <c r="C691" s="106"/>
      <c r="D691" s="106"/>
      <c r="E691" s="106"/>
      <c r="F691" s="106"/>
      <c r="G691" s="106"/>
      <c r="H691" s="106"/>
      <c r="I691" s="106"/>
      <c r="J691" s="106"/>
      <c r="K691" s="106"/>
      <c r="L691" s="106"/>
      <c r="M691" s="106"/>
      <c r="N691" s="106"/>
      <c r="O691" s="106"/>
      <c r="P691" s="106"/>
      <c r="Q691" s="102"/>
    </row>
    <row r="692" spans="1:17" ht="17.25" customHeight="1" x14ac:dyDescent="0.25">
      <c r="A692" s="102"/>
      <c r="B692" s="105" t="str">
        <f>Data!B496</f>
        <v/>
      </c>
      <c r="C692" s="106"/>
      <c r="D692" s="106"/>
      <c r="E692" s="106"/>
      <c r="F692" s="106"/>
      <c r="G692" s="106"/>
      <c r="H692" s="106"/>
      <c r="I692" s="106"/>
      <c r="J692" s="106"/>
      <c r="K692" s="106"/>
      <c r="L692" s="106"/>
      <c r="M692" s="106"/>
      <c r="N692" s="106"/>
      <c r="O692" s="106"/>
      <c r="P692" s="106"/>
      <c r="Q692" s="102"/>
    </row>
    <row r="693" spans="1:17" ht="17.25" customHeight="1" x14ac:dyDescent="0.25">
      <c r="A693" s="102"/>
      <c r="B693" s="105" t="str">
        <f>Data!B497</f>
        <v/>
      </c>
      <c r="C693" s="106"/>
      <c r="D693" s="106"/>
      <c r="E693" s="106"/>
      <c r="F693" s="106"/>
      <c r="G693" s="106"/>
      <c r="H693" s="106"/>
      <c r="I693" s="106"/>
      <c r="J693" s="106"/>
      <c r="K693" s="106"/>
      <c r="L693" s="106"/>
      <c r="M693" s="106"/>
      <c r="N693" s="106"/>
      <c r="O693" s="106"/>
      <c r="P693" s="106"/>
      <c r="Q693" s="102"/>
    </row>
    <row r="694" spans="1:17" ht="17.25" customHeight="1" x14ac:dyDescent="0.25">
      <c r="A694" s="102"/>
      <c r="B694" s="105" t="str">
        <f>Data!B498</f>
        <v/>
      </c>
      <c r="C694" s="106"/>
      <c r="D694" s="106"/>
      <c r="E694" s="106"/>
      <c r="F694" s="106"/>
      <c r="G694" s="106"/>
      <c r="H694" s="106"/>
      <c r="I694" s="106"/>
      <c r="J694" s="106"/>
      <c r="K694" s="106"/>
      <c r="L694" s="106"/>
      <c r="M694" s="106"/>
      <c r="N694" s="106"/>
      <c r="O694" s="106"/>
      <c r="P694" s="106"/>
      <c r="Q694" s="102"/>
    </row>
    <row r="695" spans="1:17" ht="17.25" customHeight="1" x14ac:dyDescent="0.25">
      <c r="A695" s="102"/>
      <c r="B695" s="105" t="str">
        <f>Data!B499</f>
        <v/>
      </c>
      <c r="C695" s="106"/>
      <c r="D695" s="106"/>
      <c r="E695" s="106"/>
      <c r="F695" s="106"/>
      <c r="G695" s="106"/>
      <c r="H695" s="106"/>
      <c r="I695" s="106"/>
      <c r="J695" s="106"/>
      <c r="K695" s="106"/>
      <c r="L695" s="106"/>
      <c r="M695" s="106"/>
      <c r="N695" s="106"/>
      <c r="O695" s="106"/>
      <c r="P695" s="106"/>
      <c r="Q695" s="102"/>
    </row>
    <row r="696" spans="1:17" ht="17.25" customHeight="1" x14ac:dyDescent="0.25">
      <c r="A696" s="102"/>
      <c r="B696" s="105" t="str">
        <f>Data!B500</f>
        <v/>
      </c>
      <c r="C696" s="106"/>
      <c r="D696" s="106"/>
      <c r="E696" s="106"/>
      <c r="F696" s="106"/>
      <c r="G696" s="106"/>
      <c r="H696" s="106"/>
      <c r="I696" s="106"/>
      <c r="J696" s="106"/>
      <c r="K696" s="106"/>
      <c r="L696" s="106"/>
      <c r="M696" s="106"/>
      <c r="N696" s="106"/>
      <c r="O696" s="106"/>
      <c r="P696" s="106"/>
      <c r="Q696" s="102"/>
    </row>
    <row r="697" spans="1:17" ht="17.25" customHeight="1" x14ac:dyDescent="0.25">
      <c r="A697" s="102"/>
      <c r="B697" s="105" t="str">
        <f>Data!B501</f>
        <v/>
      </c>
      <c r="C697" s="106"/>
      <c r="D697" s="106"/>
      <c r="E697" s="106"/>
      <c r="F697" s="106"/>
      <c r="G697" s="106"/>
      <c r="H697" s="106"/>
      <c r="I697" s="106"/>
      <c r="J697" s="106"/>
      <c r="K697" s="106"/>
      <c r="L697" s="106"/>
      <c r="M697" s="106"/>
      <c r="N697" s="106"/>
      <c r="O697" s="106"/>
      <c r="P697" s="106"/>
      <c r="Q697" s="102"/>
    </row>
    <row r="698" spans="1:17" ht="17.25" customHeight="1" x14ac:dyDescent="0.25">
      <c r="A698" s="102"/>
      <c r="B698" s="105" t="str">
        <f>Data!B502</f>
        <v/>
      </c>
      <c r="C698" s="106"/>
      <c r="D698" s="106"/>
      <c r="E698" s="106"/>
      <c r="F698" s="106"/>
      <c r="G698" s="106"/>
      <c r="H698" s="106"/>
      <c r="I698" s="106"/>
      <c r="J698" s="106"/>
      <c r="K698" s="106"/>
      <c r="L698" s="106"/>
      <c r="M698" s="106"/>
      <c r="N698" s="106"/>
      <c r="O698" s="106"/>
      <c r="P698" s="106"/>
      <c r="Q698" s="102"/>
    </row>
    <row r="699" spans="1:17" x14ac:dyDescent="0.25">
      <c r="A699" s="102"/>
      <c r="B699" s="102"/>
      <c r="C699" s="102"/>
      <c r="D699" s="102"/>
      <c r="E699" s="102"/>
      <c r="F699" s="102"/>
      <c r="G699" s="102"/>
      <c r="H699" s="102"/>
      <c r="I699" s="102"/>
      <c r="J699" s="102"/>
      <c r="K699" s="102"/>
      <c r="L699" s="102"/>
      <c r="M699" s="102"/>
      <c r="N699" s="102"/>
      <c r="O699" s="102"/>
      <c r="P699" s="102"/>
      <c r="Q699" s="102"/>
    </row>
    <row r="700" spans="1:17" x14ac:dyDescent="0.25">
      <c r="A700" s="102"/>
      <c r="B700" s="102"/>
      <c r="C700" s="102"/>
      <c r="D700" s="102"/>
      <c r="E700" s="102"/>
      <c r="F700" s="102"/>
      <c r="G700" s="102"/>
      <c r="H700" s="102"/>
      <c r="I700" s="102"/>
      <c r="J700" s="102"/>
      <c r="K700" s="102"/>
      <c r="L700" s="102"/>
      <c r="M700" s="102"/>
      <c r="N700" s="102"/>
      <c r="O700" s="102"/>
      <c r="P700" s="102"/>
      <c r="Q700" s="102"/>
    </row>
  </sheetData>
  <sheetProtection algorithmName="SHA-512" hashValue="hcp9xAJdSS5lwA5u91vi91j0mnmTn8WD7hqH1dsdxy/NHWSE23CwcXMnxATrh4b+7y+0G/p0OkWGC87kdQr33w==" saltValue="xPEih1GNus6Il21Ipm5AHw==" spinCount="100000" sheet="1" objects="1" scenarios="1" formatColumns="0" formatRows="0"/>
  <mergeCells count="200">
    <mergeCell ref="B667:P668"/>
    <mergeCell ref="B670:N670"/>
    <mergeCell ref="O670:P670"/>
    <mergeCell ref="C672:D672"/>
    <mergeCell ref="E672:F672"/>
    <mergeCell ref="G672:H672"/>
    <mergeCell ref="I672:J672"/>
    <mergeCell ref="K672:L672"/>
    <mergeCell ref="M672:N672"/>
    <mergeCell ref="O672:P672"/>
    <mergeCell ref="B632:P633"/>
    <mergeCell ref="B635:N635"/>
    <mergeCell ref="O635:P635"/>
    <mergeCell ref="C637:D637"/>
    <mergeCell ref="E637:F637"/>
    <mergeCell ref="G637:H637"/>
    <mergeCell ref="I637:J637"/>
    <mergeCell ref="K637:L637"/>
    <mergeCell ref="M637:N637"/>
    <mergeCell ref="O637:P637"/>
    <mergeCell ref="B597:P598"/>
    <mergeCell ref="B600:N600"/>
    <mergeCell ref="O600:P600"/>
    <mergeCell ref="C602:D602"/>
    <mergeCell ref="E602:F602"/>
    <mergeCell ref="G602:H602"/>
    <mergeCell ref="I602:J602"/>
    <mergeCell ref="K602:L602"/>
    <mergeCell ref="M602:N602"/>
    <mergeCell ref="O602:P602"/>
    <mergeCell ref="B562:P563"/>
    <mergeCell ref="B565:N565"/>
    <mergeCell ref="O565:P565"/>
    <mergeCell ref="C567:D567"/>
    <mergeCell ref="E567:F567"/>
    <mergeCell ref="G567:H567"/>
    <mergeCell ref="I567:J567"/>
    <mergeCell ref="K567:L567"/>
    <mergeCell ref="M567:N567"/>
    <mergeCell ref="O567:P567"/>
    <mergeCell ref="B527:P528"/>
    <mergeCell ref="B530:N530"/>
    <mergeCell ref="O530:P530"/>
    <mergeCell ref="C532:D532"/>
    <mergeCell ref="E532:F532"/>
    <mergeCell ref="G532:H532"/>
    <mergeCell ref="I532:J532"/>
    <mergeCell ref="K532:L532"/>
    <mergeCell ref="M532:N532"/>
    <mergeCell ref="O532:P532"/>
    <mergeCell ref="B492:P493"/>
    <mergeCell ref="B495:N495"/>
    <mergeCell ref="O495:P495"/>
    <mergeCell ref="C497:D497"/>
    <mergeCell ref="E497:F497"/>
    <mergeCell ref="G497:H497"/>
    <mergeCell ref="I497:J497"/>
    <mergeCell ref="K497:L497"/>
    <mergeCell ref="M497:N497"/>
    <mergeCell ref="O497:P497"/>
    <mergeCell ref="B457:P458"/>
    <mergeCell ref="B460:N460"/>
    <mergeCell ref="O460:P460"/>
    <mergeCell ref="C462:D462"/>
    <mergeCell ref="E462:F462"/>
    <mergeCell ref="G462:H462"/>
    <mergeCell ref="I462:J462"/>
    <mergeCell ref="K462:L462"/>
    <mergeCell ref="M462:N462"/>
    <mergeCell ref="O462:P462"/>
    <mergeCell ref="B422:P423"/>
    <mergeCell ref="B425:N425"/>
    <mergeCell ref="O425:P425"/>
    <mergeCell ref="C427:D427"/>
    <mergeCell ref="E427:F427"/>
    <mergeCell ref="G427:H427"/>
    <mergeCell ref="I427:J427"/>
    <mergeCell ref="K427:L427"/>
    <mergeCell ref="M427:N427"/>
    <mergeCell ref="O427:P427"/>
    <mergeCell ref="B387:P388"/>
    <mergeCell ref="B390:N390"/>
    <mergeCell ref="O390:P390"/>
    <mergeCell ref="C392:D392"/>
    <mergeCell ref="E392:F392"/>
    <mergeCell ref="G392:H392"/>
    <mergeCell ref="I392:J392"/>
    <mergeCell ref="K392:L392"/>
    <mergeCell ref="M392:N392"/>
    <mergeCell ref="O392:P392"/>
    <mergeCell ref="B352:P353"/>
    <mergeCell ref="B355:N355"/>
    <mergeCell ref="O355:P355"/>
    <mergeCell ref="C357:D357"/>
    <mergeCell ref="E357:F357"/>
    <mergeCell ref="G357:H357"/>
    <mergeCell ref="I357:J357"/>
    <mergeCell ref="K357:L357"/>
    <mergeCell ref="M357:N357"/>
    <mergeCell ref="O357:P357"/>
    <mergeCell ref="B317:P318"/>
    <mergeCell ref="B320:N320"/>
    <mergeCell ref="O320:P320"/>
    <mergeCell ref="C322:D322"/>
    <mergeCell ref="E322:F322"/>
    <mergeCell ref="G322:H322"/>
    <mergeCell ref="I322:J322"/>
    <mergeCell ref="K322:L322"/>
    <mergeCell ref="M322:N322"/>
    <mergeCell ref="O322:P322"/>
    <mergeCell ref="B282:P283"/>
    <mergeCell ref="B285:N285"/>
    <mergeCell ref="O285:P285"/>
    <mergeCell ref="C287:D287"/>
    <mergeCell ref="E287:F287"/>
    <mergeCell ref="G287:H287"/>
    <mergeCell ref="I287:J287"/>
    <mergeCell ref="K287:L287"/>
    <mergeCell ref="M287:N287"/>
    <mergeCell ref="O287:P287"/>
    <mergeCell ref="B247:P248"/>
    <mergeCell ref="B250:N250"/>
    <mergeCell ref="O250:P250"/>
    <mergeCell ref="C252:D252"/>
    <mergeCell ref="E252:F252"/>
    <mergeCell ref="G252:H252"/>
    <mergeCell ref="I252:J252"/>
    <mergeCell ref="K252:L252"/>
    <mergeCell ref="M252:N252"/>
    <mergeCell ref="O252:P252"/>
    <mergeCell ref="B212:P213"/>
    <mergeCell ref="B215:N215"/>
    <mergeCell ref="O215:P215"/>
    <mergeCell ref="C217:D217"/>
    <mergeCell ref="E217:F217"/>
    <mergeCell ref="G217:H217"/>
    <mergeCell ref="I217:J217"/>
    <mergeCell ref="K217:L217"/>
    <mergeCell ref="M217:N217"/>
    <mergeCell ref="O217:P217"/>
    <mergeCell ref="B177:P178"/>
    <mergeCell ref="B180:N180"/>
    <mergeCell ref="O180:P180"/>
    <mergeCell ref="C182:D182"/>
    <mergeCell ref="E182:F182"/>
    <mergeCell ref="G182:H182"/>
    <mergeCell ref="I182:J182"/>
    <mergeCell ref="K182:L182"/>
    <mergeCell ref="M182:N182"/>
    <mergeCell ref="O182:P182"/>
    <mergeCell ref="B142:P143"/>
    <mergeCell ref="B145:N145"/>
    <mergeCell ref="O145:P145"/>
    <mergeCell ref="C147:D147"/>
    <mergeCell ref="E147:F147"/>
    <mergeCell ref="G147:H147"/>
    <mergeCell ref="I147:J147"/>
    <mergeCell ref="K147:L147"/>
    <mergeCell ref="M147:N147"/>
    <mergeCell ref="O147:P147"/>
    <mergeCell ref="B107:P108"/>
    <mergeCell ref="B110:N110"/>
    <mergeCell ref="O110:P110"/>
    <mergeCell ref="C112:D112"/>
    <mergeCell ref="E112:F112"/>
    <mergeCell ref="G112:H112"/>
    <mergeCell ref="I112:J112"/>
    <mergeCell ref="K112:L112"/>
    <mergeCell ref="M112:N112"/>
    <mergeCell ref="O112:P112"/>
    <mergeCell ref="B72:P73"/>
    <mergeCell ref="B75:N75"/>
    <mergeCell ref="O75:P75"/>
    <mergeCell ref="C77:D77"/>
    <mergeCell ref="E77:F77"/>
    <mergeCell ref="G77:H77"/>
    <mergeCell ref="I77:J77"/>
    <mergeCell ref="K77:L77"/>
    <mergeCell ref="M77:N77"/>
    <mergeCell ref="O77:P77"/>
    <mergeCell ref="B37:P38"/>
    <mergeCell ref="B40:N40"/>
    <mergeCell ref="O40:P40"/>
    <mergeCell ref="C42:D42"/>
    <mergeCell ref="E42:F42"/>
    <mergeCell ref="G42:H42"/>
    <mergeCell ref="I42:J42"/>
    <mergeCell ref="K42:L42"/>
    <mergeCell ref="M42:N42"/>
    <mergeCell ref="O42:P42"/>
    <mergeCell ref="O7:P7"/>
    <mergeCell ref="B2:P3"/>
    <mergeCell ref="B5:N5"/>
    <mergeCell ref="O5:P5"/>
    <mergeCell ref="C7:D7"/>
    <mergeCell ref="E7:F7"/>
    <mergeCell ref="G7:H7"/>
    <mergeCell ref="I7:J7"/>
    <mergeCell ref="K7:L7"/>
    <mergeCell ref="M7:N7"/>
  </mergeCells>
  <pageMargins left="0.7" right="0.7" top="0.75" bottom="0.75" header="0.3" footer="0.3"/>
  <pageSetup paperSize="9" scale="87" orientation="landscape" verticalDpi="300" r:id="rId1"/>
  <colBreaks count="1" manualBreakCount="1">
    <brk id="17" max="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6A6647477DB67489542583DE85BBDA9" ma:contentTypeVersion="17" ma:contentTypeDescription="Create a new document." ma:contentTypeScope="" ma:versionID="6af78dfbb76ad052dc5497596012d100">
  <xsd:schema xmlns:xsd="http://www.w3.org/2001/XMLSchema" xmlns:xs="http://www.w3.org/2001/XMLSchema" xmlns:p="http://schemas.microsoft.com/office/2006/metadata/properties" xmlns:ns2="0224aa69-f8be-496a-942a-f68b2082be9d" xmlns:ns3="5c22b865-9d05-42be-b306-86f259ab344c" targetNamespace="http://schemas.microsoft.com/office/2006/metadata/properties" ma:root="true" ma:fieldsID="031bced7a5d122e46ea51893bd70fe58" ns2:_="" ns3:_="">
    <xsd:import namespace="0224aa69-f8be-496a-942a-f68b2082be9d"/>
    <xsd:import namespace="5c22b865-9d05-42be-b306-86f259ab344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DateTaken" minOccurs="0"/>
                <xsd:element ref="ns2:MediaServiceEventHashCode" minOccurs="0"/>
                <xsd:element ref="ns2:MediaServiceGenerationTime"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224aa69-f8be-496a-942a-f68b2082be9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MediaServiceAutoTags" ma:internalName="MediaServiceAutoTags"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03a2bcf8-cd39-408e-afde-3fa1715eb23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c22b865-9d05-42be-b306-86f259ab344c"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6b0a2be7-add5-4892-b185-3fdfbf18e5e2}" ma:internalName="TaxCatchAll" ma:showField="CatchAllData" ma:web="5c22b865-9d05-42be-b306-86f259ab344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5c22b865-9d05-42be-b306-86f259ab344c" xsi:nil="true"/>
    <lcf76f155ced4ddcb4097134ff3c332f xmlns="0224aa69-f8be-496a-942a-f68b2082be9d">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C718FA-BAEA-4902-9003-673BEB80E70E}"/>
</file>

<file path=customXml/itemProps2.xml><?xml version="1.0" encoding="utf-8"?>
<ds:datastoreItem xmlns:ds="http://schemas.openxmlformats.org/officeDocument/2006/customXml" ds:itemID="{7229535E-97FC-4C08-821D-BEE879E71292}">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B6AFD713-E4FD-441B-A4C3-EC9D61A2174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6</vt:i4>
      </vt:variant>
    </vt:vector>
  </HeadingPairs>
  <TitlesOfParts>
    <vt:vector size="14" baseType="lpstr">
      <vt:lpstr>Data</vt:lpstr>
      <vt:lpstr>Intro &amp; Setup</vt:lpstr>
      <vt:lpstr>Birding Tally List</vt:lpstr>
      <vt:lpstr>Common &amp; Rare Birds</vt:lpstr>
      <vt:lpstr>General &amp; Daily Stats</vt:lpstr>
      <vt:lpstr>Bird Stats</vt:lpstr>
      <vt:lpstr>Lifer Stats</vt:lpstr>
      <vt:lpstr>Birding Sheet Templates</vt:lpstr>
      <vt:lpstr>'Bird Stats'!Print_Area</vt:lpstr>
      <vt:lpstr>'Birding Sheet Templates'!Print_Area</vt:lpstr>
      <vt:lpstr>'Birding Tally List'!Print_Area</vt:lpstr>
      <vt:lpstr>'Common &amp; Rare Birds'!Print_Area</vt:lpstr>
      <vt:lpstr>'General &amp; Daily Stats'!Print_Area</vt:lpstr>
      <vt:lpstr>'Lifer Stats'!Print_Area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Spreadsheet Solutions</dc:creator>
  <cp:lastModifiedBy>Richard Sumner</cp:lastModifiedBy>
  <dcterms:created xsi:type="dcterms:W3CDTF">2015-03-25T14:09:08Z</dcterms:created>
  <dcterms:modified xsi:type="dcterms:W3CDTF">2022-04-13T10:34:12Z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0x01010066A6647477DB67489542583DE85BBDA9</vt:lpwstr>
  </property>
</Properties>
</file>