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39" documentId="13_ncr:1_{A817206D-5D6C-42C5-87F9-CD4BFECBF2E2}" xr6:coauthVersionLast="47" xr6:coauthVersionMax="47" xr10:uidLastSave="{F48ECC5A-384E-4735-85A6-9695D2470F1D}"/>
  <workbookProtection workbookAlgorithmName="SHA-512" workbookHashValue="CgPqDupp3C2ovL/DIDCZCEzE0pMHqpLhMdC4V5i2bkH2efnjbOQM6UyWEpINSJO34mdD4T9hnivxg1ojjAnXcA==" workbookSaltValue="Tr1P6xu+qjsnRNOgn/65zg==" workbookSpinCount="100000" lockStructure="1"/>
  <bookViews>
    <workbookView xWindow="-120" yWindow="-120" windowWidth="29040" windowHeight="15840" tabRatio="863" xr2:uid="{00000000-000D-0000-FFFF-FFFF00000000}"/>
  </bookViews>
  <sheets>
    <sheet name="Intro &amp; Setup" sheetId="6" r:id="rId1"/>
    <sheet name="Suppliers &amp; Rates" sheetId="3" r:id="rId2"/>
    <sheet name="Meter Readings &amp; Usage" sheetId="4" r:id="rId3"/>
    <sheet name="Compare Suppliers" sheetId="5" r:id="rId4"/>
  </sheets>
  <definedNames>
    <definedName name="_xlnm.Print_Area" localSheetId="3">'Compare Suppliers'!$A$1:$AT$66</definedName>
    <definedName name="_xlnm.Print_Area" localSheetId="2">'Meter Readings &amp; Usage'!$A$1:$L$1022</definedName>
    <definedName name="_xlnm.Print_Area" localSheetId="1">'Suppliers &amp; Rates'!$A$1:$AA$98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21" i="4" l="1"/>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N4" i="4" l="1"/>
  <c r="BE14" i="5" l="1"/>
  <c r="BE15" i="5"/>
  <c r="BE16" i="5"/>
  <c r="BE17" i="5"/>
  <c r="BE18" i="5"/>
  <c r="BE19" i="5"/>
  <c r="BE20" i="5"/>
  <c r="BE21" i="5"/>
  <c r="BE22" i="5"/>
  <c r="BE23" i="5"/>
  <c r="BE24" i="5"/>
  <c r="BE25" i="5"/>
  <c r="BE26" i="5"/>
  <c r="BE27" i="5"/>
  <c r="BE28" i="5"/>
  <c r="BE29" i="5"/>
  <c r="BE30" i="5"/>
  <c r="BE31" i="5"/>
  <c r="BE32" i="5"/>
  <c r="BE33" i="5"/>
  <c r="BE34" i="5"/>
  <c r="BE35" i="5"/>
  <c r="BE36" i="5"/>
  <c r="BE37" i="5"/>
  <c r="BE38" i="5"/>
  <c r="BE39" i="5"/>
  <c r="BE40" i="5"/>
  <c r="BE41" i="5"/>
  <c r="BE42" i="5"/>
  <c r="BE43" i="5"/>
  <c r="BE44" i="5"/>
  <c r="BE45" i="5"/>
  <c r="BE46" i="5"/>
  <c r="BE47" i="5"/>
  <c r="BE48" i="5"/>
  <c r="BE49" i="5"/>
  <c r="BE50" i="5"/>
  <c r="BE51" i="5"/>
  <c r="BE52" i="5"/>
  <c r="BE53" i="5"/>
  <c r="BE54" i="5"/>
  <c r="BE55" i="5"/>
  <c r="BE56" i="5"/>
  <c r="BE57" i="5"/>
  <c r="BE58" i="5"/>
  <c r="BE59" i="5"/>
  <c r="BE60" i="5"/>
  <c r="BE61" i="5"/>
  <c r="BE62" i="5"/>
  <c r="BE63" i="5"/>
  <c r="BE64" i="5"/>
  <c r="BE65" i="5"/>
  <c r="BE66" i="5"/>
  <c r="BE67" i="5"/>
  <c r="BE68" i="5"/>
  <c r="BE69" i="5"/>
  <c r="BE70" i="5"/>
  <c r="BE71" i="5"/>
  <c r="BE72" i="5"/>
  <c r="BE73" i="5"/>
  <c r="BE74" i="5"/>
  <c r="BE75" i="5"/>
  <c r="BE76" i="5"/>
  <c r="BE77" i="5"/>
  <c r="BE78" i="5"/>
  <c r="BE79" i="5"/>
  <c r="BE80" i="5"/>
  <c r="BE81" i="5"/>
  <c r="BE82" i="5"/>
  <c r="BE83" i="5"/>
  <c r="BE84" i="5"/>
  <c r="BE85" i="5"/>
  <c r="BE86" i="5"/>
  <c r="BE87" i="5"/>
  <c r="BE88" i="5"/>
  <c r="BE89" i="5"/>
  <c r="BE90" i="5"/>
  <c r="BE91" i="5"/>
  <c r="BE92" i="5"/>
  <c r="BE93" i="5"/>
  <c r="BE94" i="5"/>
  <c r="BE95" i="5"/>
  <c r="BE96" i="5"/>
  <c r="BE97" i="5"/>
  <c r="BE98" i="5"/>
  <c r="BE99" i="5"/>
  <c r="BE100" i="5"/>
  <c r="BE101" i="5"/>
  <c r="BE102" i="5"/>
  <c r="BE103" i="5"/>
  <c r="BE104" i="5"/>
  <c r="BE105" i="5"/>
  <c r="BE106" i="5"/>
  <c r="BE107" i="5"/>
  <c r="BE108" i="5"/>
  <c r="BE109" i="5"/>
  <c r="BE110" i="5"/>
  <c r="BE111" i="5"/>
  <c r="BE112" i="5"/>
  <c r="BE113" i="5"/>
  <c r="BE114" i="5"/>
  <c r="BE115" i="5"/>
  <c r="BE116" i="5"/>
  <c r="BE117" i="5"/>
  <c r="BE118" i="5"/>
  <c r="BE119" i="5"/>
  <c r="BE120" i="5"/>
  <c r="BE121" i="5"/>
  <c r="BE122" i="5"/>
  <c r="BE123" i="5"/>
  <c r="BE124" i="5"/>
  <c r="BE125" i="5"/>
  <c r="BE126" i="5"/>
  <c r="BE127" i="5"/>
  <c r="BE128" i="5"/>
  <c r="BE129" i="5"/>
  <c r="BE130" i="5"/>
  <c r="BE131" i="5"/>
  <c r="BE132" i="5"/>
  <c r="BE133" i="5"/>
  <c r="BE134" i="5"/>
  <c r="BE135" i="5"/>
  <c r="BE136" i="5"/>
  <c r="BE137" i="5"/>
  <c r="BE138" i="5"/>
  <c r="BE139" i="5"/>
  <c r="BE140" i="5"/>
  <c r="BE141" i="5"/>
  <c r="BE142" i="5"/>
  <c r="BE143" i="5"/>
  <c r="BE144" i="5"/>
  <c r="BE145" i="5"/>
  <c r="BE146" i="5"/>
  <c r="BE147" i="5"/>
  <c r="BE148" i="5"/>
  <c r="BE149" i="5"/>
  <c r="BE150" i="5"/>
  <c r="BE151" i="5"/>
  <c r="BE152" i="5"/>
  <c r="BE153" i="5"/>
  <c r="BE154" i="5"/>
  <c r="BE155" i="5"/>
  <c r="BE156" i="5"/>
  <c r="BE157" i="5"/>
  <c r="BE158" i="5"/>
  <c r="BE159" i="5"/>
  <c r="BE160" i="5"/>
  <c r="BE161" i="5"/>
  <c r="BE162" i="5"/>
  <c r="BE163" i="5"/>
  <c r="BE164" i="5"/>
  <c r="BE165" i="5"/>
  <c r="BE166" i="5"/>
  <c r="BE167" i="5"/>
  <c r="BE168" i="5"/>
  <c r="BE169" i="5"/>
  <c r="BE170" i="5"/>
  <c r="BE171" i="5"/>
  <c r="BE172" i="5"/>
  <c r="BE173" i="5"/>
  <c r="BE174" i="5"/>
  <c r="BE175" i="5"/>
  <c r="BE176" i="5"/>
  <c r="BE177" i="5"/>
  <c r="BE178" i="5"/>
  <c r="BE179" i="5"/>
  <c r="BE180" i="5"/>
  <c r="BE181" i="5"/>
  <c r="BE182" i="5"/>
  <c r="BE183" i="5"/>
  <c r="BE184" i="5"/>
  <c r="BE185" i="5"/>
  <c r="BE186" i="5"/>
  <c r="BE187" i="5"/>
  <c r="BE188" i="5"/>
  <c r="BE189" i="5"/>
  <c r="BE190" i="5"/>
  <c r="BE191" i="5"/>
  <c r="BE192" i="5"/>
  <c r="BE193" i="5"/>
  <c r="BE194" i="5"/>
  <c r="BE195" i="5"/>
  <c r="BE196" i="5"/>
  <c r="BE197" i="5"/>
  <c r="BE198" i="5"/>
  <c r="BE199" i="5"/>
  <c r="BE200" i="5"/>
  <c r="BE201" i="5"/>
  <c r="BE202" i="5"/>
  <c r="BE203" i="5"/>
  <c r="BE204" i="5"/>
  <c r="BE205" i="5"/>
  <c r="BE206" i="5"/>
  <c r="BE207" i="5"/>
  <c r="BE208" i="5"/>
  <c r="BE209" i="5"/>
  <c r="BE210" i="5"/>
  <c r="BE211" i="5"/>
  <c r="BE212" i="5"/>
  <c r="BE213" i="5"/>
  <c r="BE214" i="5"/>
  <c r="BE215" i="5"/>
  <c r="BE216" i="5"/>
  <c r="BE217" i="5"/>
  <c r="BE218" i="5"/>
  <c r="BE219" i="5"/>
  <c r="BE220" i="5"/>
  <c r="BE221" i="5"/>
  <c r="BE222" i="5"/>
  <c r="BE223" i="5"/>
  <c r="BE224" i="5"/>
  <c r="BE225" i="5"/>
  <c r="BE226" i="5"/>
  <c r="BE227" i="5"/>
  <c r="BE228" i="5"/>
  <c r="BE229" i="5"/>
  <c r="BE230" i="5"/>
  <c r="BE231" i="5"/>
  <c r="BE232" i="5"/>
  <c r="BE233" i="5"/>
  <c r="BE234" i="5"/>
  <c r="BE235" i="5"/>
  <c r="BE236" i="5"/>
  <c r="BE237" i="5"/>
  <c r="BE238" i="5"/>
  <c r="BE239" i="5"/>
  <c r="BE240" i="5"/>
  <c r="BE241" i="5"/>
  <c r="BE242" i="5"/>
  <c r="BE243" i="5"/>
  <c r="BE244" i="5"/>
  <c r="BE245" i="5"/>
  <c r="BE246" i="5"/>
  <c r="BE247" i="5"/>
  <c r="BE248" i="5"/>
  <c r="BE249" i="5"/>
  <c r="BE250" i="5"/>
  <c r="BE251" i="5"/>
  <c r="BE252" i="5"/>
  <c r="BE253" i="5"/>
  <c r="BE254" i="5"/>
  <c r="BE255" i="5"/>
  <c r="BE256" i="5"/>
  <c r="BE257" i="5"/>
  <c r="BE258" i="5"/>
  <c r="BE259" i="5"/>
  <c r="BE260" i="5"/>
  <c r="BE261" i="5"/>
  <c r="BE262" i="5"/>
  <c r="BE263" i="5"/>
  <c r="BE264" i="5"/>
  <c r="BE265" i="5"/>
  <c r="BE266" i="5"/>
  <c r="BE267" i="5"/>
  <c r="BE268" i="5"/>
  <c r="BE269" i="5"/>
  <c r="BE270" i="5"/>
  <c r="BE271" i="5"/>
  <c r="BE272" i="5"/>
  <c r="BE273" i="5"/>
  <c r="BE274" i="5"/>
  <c r="BE275" i="5"/>
  <c r="BE276" i="5"/>
  <c r="BE277" i="5"/>
  <c r="BE278" i="5"/>
  <c r="BE279" i="5"/>
  <c r="BE280" i="5"/>
  <c r="BE281" i="5"/>
  <c r="BE282" i="5"/>
  <c r="BE283" i="5"/>
  <c r="BE284" i="5"/>
  <c r="BE285" i="5"/>
  <c r="BE286" i="5"/>
  <c r="BE287" i="5"/>
  <c r="BE288" i="5"/>
  <c r="BE289" i="5"/>
  <c r="BE290" i="5"/>
  <c r="BE291" i="5"/>
  <c r="BE292" i="5"/>
  <c r="BE293" i="5"/>
  <c r="BE294" i="5"/>
  <c r="BE295" i="5"/>
  <c r="BE296" i="5"/>
  <c r="BE297" i="5"/>
  <c r="BE298" i="5"/>
  <c r="BE299" i="5"/>
  <c r="BE300" i="5"/>
  <c r="BE301" i="5"/>
  <c r="BE302" i="5"/>
  <c r="BE303" i="5"/>
  <c r="BE304" i="5"/>
  <c r="BE305" i="5"/>
  <c r="BE306" i="5"/>
  <c r="BE307" i="5"/>
  <c r="BE308" i="5"/>
  <c r="BE309" i="5"/>
  <c r="BE310" i="5"/>
  <c r="BE311" i="5"/>
  <c r="BE312" i="5"/>
  <c r="BE313" i="5"/>
  <c r="BE314" i="5"/>
  <c r="BE315" i="5"/>
  <c r="BE316" i="5"/>
  <c r="BE317" i="5"/>
  <c r="BE318" i="5"/>
  <c r="BE319" i="5"/>
  <c r="BE320" i="5"/>
  <c r="BE321" i="5"/>
  <c r="BE322" i="5"/>
  <c r="BE323" i="5"/>
  <c r="BE324" i="5"/>
  <c r="BE325" i="5"/>
  <c r="BE326" i="5"/>
  <c r="BE327" i="5"/>
  <c r="BE328" i="5"/>
  <c r="BE329" i="5"/>
  <c r="BE330" i="5"/>
  <c r="BE331" i="5"/>
  <c r="BE332" i="5"/>
  <c r="BE333" i="5"/>
  <c r="BE334" i="5"/>
  <c r="BE335" i="5"/>
  <c r="BE336" i="5"/>
  <c r="BE337" i="5"/>
  <c r="BE338" i="5"/>
  <c r="BE339" i="5"/>
  <c r="BE340" i="5"/>
  <c r="BE341" i="5"/>
  <c r="BE342" i="5"/>
  <c r="BE343" i="5"/>
  <c r="BE344" i="5"/>
  <c r="BE345" i="5"/>
  <c r="BE346" i="5"/>
  <c r="BE347" i="5"/>
  <c r="BE348" i="5"/>
  <c r="BE349" i="5"/>
  <c r="BE350" i="5"/>
  <c r="BE351" i="5"/>
  <c r="BE352" i="5"/>
  <c r="BE353" i="5"/>
  <c r="BE354" i="5"/>
  <c r="BE355" i="5"/>
  <c r="BE356" i="5"/>
  <c r="BE357" i="5"/>
  <c r="BE358" i="5"/>
  <c r="BE359" i="5"/>
  <c r="BE360" i="5"/>
  <c r="BE361" i="5"/>
  <c r="BE362" i="5"/>
  <c r="BE363" i="5"/>
  <c r="BE364" i="5"/>
  <c r="BE365" i="5"/>
  <c r="BE366" i="5"/>
  <c r="BE367" i="5"/>
  <c r="BE368" i="5"/>
  <c r="BE369" i="5"/>
  <c r="BE370" i="5"/>
  <c r="BE371" i="5"/>
  <c r="BE372" i="5"/>
  <c r="BE373" i="5"/>
  <c r="BE374" i="5"/>
  <c r="BE375" i="5"/>
  <c r="BE376" i="5"/>
  <c r="BE377" i="5"/>
  <c r="BE378" i="5"/>
  <c r="BE379" i="5"/>
  <c r="BE380" i="5"/>
  <c r="BE381" i="5"/>
  <c r="BE382" i="5"/>
  <c r="BE383" i="5"/>
  <c r="BE384" i="5"/>
  <c r="BE385" i="5"/>
  <c r="BE386" i="5"/>
  <c r="BE387" i="5"/>
  <c r="BE388" i="5"/>
  <c r="BE389" i="5"/>
  <c r="BE390" i="5"/>
  <c r="BE391" i="5"/>
  <c r="BE392" i="5"/>
  <c r="BE393" i="5"/>
  <c r="BE394" i="5"/>
  <c r="BE395" i="5"/>
  <c r="BE396" i="5"/>
  <c r="BE397" i="5"/>
  <c r="BE398" i="5"/>
  <c r="BE399" i="5"/>
  <c r="BE400" i="5"/>
  <c r="BE401" i="5"/>
  <c r="BE402" i="5"/>
  <c r="BE403" i="5"/>
  <c r="BE404" i="5"/>
  <c r="BE405" i="5"/>
  <c r="BE406" i="5"/>
  <c r="BE407" i="5"/>
  <c r="BE408" i="5"/>
  <c r="BE409" i="5"/>
  <c r="BE410" i="5"/>
  <c r="BE411" i="5"/>
  <c r="BE412" i="5"/>
  <c r="BE413" i="5"/>
  <c r="BE414" i="5"/>
  <c r="BE415" i="5"/>
  <c r="BE416" i="5"/>
  <c r="BE417" i="5"/>
  <c r="BE418" i="5"/>
  <c r="BE419" i="5"/>
  <c r="BE420" i="5"/>
  <c r="BE421" i="5"/>
  <c r="BE422" i="5"/>
  <c r="BE423" i="5"/>
  <c r="BE424" i="5"/>
  <c r="BE425" i="5"/>
  <c r="BE426" i="5"/>
  <c r="BE427" i="5"/>
  <c r="BE428" i="5"/>
  <c r="BE429" i="5"/>
  <c r="BE430" i="5"/>
  <c r="BE431" i="5"/>
  <c r="BE432" i="5"/>
  <c r="BE433" i="5"/>
  <c r="BE434" i="5"/>
  <c r="BE435" i="5"/>
  <c r="BE436" i="5"/>
  <c r="BE437" i="5"/>
  <c r="BE438" i="5"/>
  <c r="BE439" i="5"/>
  <c r="BE440" i="5"/>
  <c r="BE441" i="5"/>
  <c r="BE442" i="5"/>
  <c r="BE443" i="5"/>
  <c r="BE444" i="5"/>
  <c r="BE445" i="5"/>
  <c r="BE446" i="5"/>
  <c r="BE447" i="5"/>
  <c r="BE448" i="5"/>
  <c r="BE449" i="5"/>
  <c r="BE450" i="5"/>
  <c r="BE451" i="5"/>
  <c r="BE452" i="5"/>
  <c r="BE453" i="5"/>
  <c r="BE454" i="5"/>
  <c r="BE455" i="5"/>
  <c r="BE456" i="5"/>
  <c r="BE457" i="5"/>
  <c r="BE458" i="5"/>
  <c r="BE459" i="5"/>
  <c r="BE460" i="5"/>
  <c r="BE461" i="5"/>
  <c r="BE462" i="5"/>
  <c r="BE463" i="5"/>
  <c r="BE464" i="5"/>
  <c r="BE465" i="5"/>
  <c r="BE466" i="5"/>
  <c r="BE467" i="5"/>
  <c r="BE468" i="5"/>
  <c r="BE469" i="5"/>
  <c r="BE470" i="5"/>
  <c r="BE471" i="5"/>
  <c r="BE472" i="5"/>
  <c r="BE473" i="5"/>
  <c r="BE474" i="5"/>
  <c r="BE475" i="5"/>
  <c r="BE476" i="5"/>
  <c r="BE477" i="5"/>
  <c r="BE478" i="5"/>
  <c r="BE479" i="5"/>
  <c r="BE480" i="5"/>
  <c r="BE481" i="5"/>
  <c r="BE482" i="5"/>
  <c r="BE483" i="5"/>
  <c r="BE484" i="5"/>
  <c r="BE485" i="5"/>
  <c r="BE486" i="5"/>
  <c r="BE487" i="5"/>
  <c r="BE488" i="5"/>
  <c r="BE489" i="5"/>
  <c r="BE490" i="5"/>
  <c r="BE491" i="5"/>
  <c r="BE492" i="5"/>
  <c r="BE493" i="5"/>
  <c r="BE494" i="5"/>
  <c r="BE495" i="5"/>
  <c r="BE496" i="5"/>
  <c r="BE497" i="5"/>
  <c r="BE498" i="5"/>
  <c r="BE499" i="5"/>
  <c r="BE500" i="5"/>
  <c r="BE501" i="5"/>
  <c r="BE502" i="5"/>
  <c r="BE503" i="5"/>
  <c r="BE504" i="5"/>
  <c r="BE505" i="5"/>
  <c r="BE506" i="5"/>
  <c r="BE507" i="5"/>
  <c r="BE508" i="5"/>
  <c r="BE509" i="5"/>
  <c r="BE510" i="5"/>
  <c r="BE511" i="5"/>
  <c r="BE512" i="5"/>
  <c r="BE513" i="5"/>
  <c r="BE514" i="5"/>
  <c r="BE515" i="5"/>
  <c r="BE516" i="5"/>
  <c r="BE517" i="5"/>
  <c r="BE518" i="5"/>
  <c r="BE519" i="5"/>
  <c r="BE520" i="5"/>
  <c r="BE521" i="5"/>
  <c r="BE522" i="5"/>
  <c r="BE523" i="5"/>
  <c r="BE524" i="5"/>
  <c r="BE525" i="5"/>
  <c r="BE526" i="5"/>
  <c r="BE527" i="5"/>
  <c r="BE528" i="5"/>
  <c r="BE529" i="5"/>
  <c r="BE530" i="5"/>
  <c r="BE531" i="5"/>
  <c r="BE532" i="5"/>
  <c r="BE533" i="5"/>
  <c r="BE534" i="5"/>
  <c r="BE535" i="5"/>
  <c r="BE536" i="5"/>
  <c r="BE537" i="5"/>
  <c r="BE538" i="5"/>
  <c r="BE539" i="5"/>
  <c r="BE540" i="5"/>
  <c r="BE541" i="5"/>
  <c r="BE542" i="5"/>
  <c r="BE543" i="5"/>
  <c r="BE544" i="5"/>
  <c r="BE545" i="5"/>
  <c r="BE546" i="5"/>
  <c r="BE547" i="5"/>
  <c r="BE548" i="5"/>
  <c r="BE549" i="5"/>
  <c r="BE550" i="5"/>
  <c r="BE551" i="5"/>
  <c r="BE552" i="5"/>
  <c r="BE553" i="5"/>
  <c r="BE554" i="5"/>
  <c r="BE555" i="5"/>
  <c r="BE556" i="5"/>
  <c r="BE557" i="5"/>
  <c r="BE558" i="5"/>
  <c r="BE559" i="5"/>
  <c r="BE560" i="5"/>
  <c r="BE561" i="5"/>
  <c r="BE562" i="5"/>
  <c r="BE563" i="5"/>
  <c r="BE564" i="5"/>
  <c r="BE565" i="5"/>
  <c r="BE566" i="5"/>
  <c r="BE567" i="5"/>
  <c r="BE568" i="5"/>
  <c r="BE569" i="5"/>
  <c r="BE570" i="5"/>
  <c r="BE571" i="5"/>
  <c r="BE572" i="5"/>
  <c r="BE573" i="5"/>
  <c r="BE574" i="5"/>
  <c r="BE575" i="5"/>
  <c r="BE576" i="5"/>
  <c r="BE577" i="5"/>
  <c r="BE578" i="5"/>
  <c r="BE579" i="5"/>
  <c r="BE580" i="5"/>
  <c r="BE581" i="5"/>
  <c r="BE582" i="5"/>
  <c r="BE583" i="5"/>
  <c r="BE584" i="5"/>
  <c r="BE585" i="5"/>
  <c r="BE586" i="5"/>
  <c r="BE587" i="5"/>
  <c r="BE588" i="5"/>
  <c r="BE589" i="5"/>
  <c r="BE590" i="5"/>
  <c r="BE591" i="5"/>
  <c r="BE592" i="5"/>
  <c r="BE593" i="5"/>
  <c r="BE594" i="5"/>
  <c r="BE595" i="5"/>
  <c r="BE596" i="5"/>
  <c r="BE597" i="5"/>
  <c r="BE598" i="5"/>
  <c r="BE599" i="5"/>
  <c r="BE600" i="5"/>
  <c r="BE601" i="5"/>
  <c r="BE602" i="5"/>
  <c r="BE603" i="5"/>
  <c r="BE604" i="5"/>
  <c r="BE605" i="5"/>
  <c r="BE606" i="5"/>
  <c r="BE607" i="5"/>
  <c r="BE608" i="5"/>
  <c r="BE609" i="5"/>
  <c r="BE610" i="5"/>
  <c r="BE611" i="5"/>
  <c r="BE612" i="5"/>
  <c r="BE613" i="5"/>
  <c r="BE614" i="5"/>
  <c r="BE615" i="5"/>
  <c r="BE616" i="5"/>
  <c r="BE617" i="5"/>
  <c r="BE618" i="5"/>
  <c r="BE619" i="5"/>
  <c r="BE620" i="5"/>
  <c r="BE621" i="5"/>
  <c r="BE622" i="5"/>
  <c r="BE623" i="5"/>
  <c r="BE624" i="5"/>
  <c r="BE625" i="5"/>
  <c r="BE626" i="5"/>
  <c r="BE627" i="5"/>
  <c r="BE628" i="5"/>
  <c r="BE629" i="5"/>
  <c r="BE630" i="5"/>
  <c r="BE631" i="5"/>
  <c r="BE632" i="5"/>
  <c r="BE633" i="5"/>
  <c r="BE634" i="5"/>
  <c r="BE635" i="5"/>
  <c r="BE636" i="5"/>
  <c r="BE637" i="5"/>
  <c r="BE638" i="5"/>
  <c r="BE639" i="5"/>
  <c r="BE640" i="5"/>
  <c r="BE641" i="5"/>
  <c r="BE642" i="5"/>
  <c r="BE643" i="5"/>
  <c r="BE644" i="5"/>
  <c r="BE645" i="5"/>
  <c r="BE646" i="5"/>
  <c r="BE647" i="5"/>
  <c r="BE648" i="5"/>
  <c r="BE649" i="5"/>
  <c r="BE650" i="5"/>
  <c r="BE651" i="5"/>
  <c r="BE652" i="5"/>
  <c r="BE653" i="5"/>
  <c r="BE654" i="5"/>
  <c r="BE655" i="5"/>
  <c r="BE656" i="5"/>
  <c r="BE657" i="5"/>
  <c r="BE658" i="5"/>
  <c r="BE659" i="5"/>
  <c r="BE660" i="5"/>
  <c r="BE661" i="5"/>
  <c r="BE662" i="5"/>
  <c r="BE663" i="5"/>
  <c r="BE664" i="5"/>
  <c r="BE665" i="5"/>
  <c r="BE666" i="5"/>
  <c r="BE667" i="5"/>
  <c r="BE668" i="5"/>
  <c r="BE669" i="5"/>
  <c r="BE670" i="5"/>
  <c r="BE671" i="5"/>
  <c r="BE672" i="5"/>
  <c r="BE673" i="5"/>
  <c r="BE674" i="5"/>
  <c r="BE675" i="5"/>
  <c r="BE676" i="5"/>
  <c r="BE677" i="5"/>
  <c r="BE678" i="5"/>
  <c r="BE679" i="5"/>
  <c r="BE680" i="5"/>
  <c r="BE681" i="5"/>
  <c r="BE682" i="5"/>
  <c r="BE683" i="5"/>
  <c r="BE684" i="5"/>
  <c r="BE685" i="5"/>
  <c r="BE686" i="5"/>
  <c r="BE687" i="5"/>
  <c r="BE688" i="5"/>
  <c r="BE689" i="5"/>
  <c r="BE690" i="5"/>
  <c r="BE691" i="5"/>
  <c r="BE692" i="5"/>
  <c r="BE693" i="5"/>
  <c r="BE694" i="5"/>
  <c r="BE695" i="5"/>
  <c r="BE696" i="5"/>
  <c r="BE697" i="5"/>
  <c r="BE698" i="5"/>
  <c r="BE699" i="5"/>
  <c r="BE700" i="5"/>
  <c r="BE701" i="5"/>
  <c r="BE702" i="5"/>
  <c r="BE703" i="5"/>
  <c r="BE704" i="5"/>
  <c r="BE705" i="5"/>
  <c r="BE706" i="5"/>
  <c r="BE707" i="5"/>
  <c r="BE708" i="5"/>
  <c r="BE709" i="5"/>
  <c r="BE710" i="5"/>
  <c r="BE711" i="5"/>
  <c r="BE712" i="5"/>
  <c r="BE713" i="5"/>
  <c r="BE714" i="5"/>
  <c r="BE715" i="5"/>
  <c r="BE716" i="5"/>
  <c r="BE717" i="5"/>
  <c r="BE718" i="5"/>
  <c r="BE719" i="5"/>
  <c r="BE720" i="5"/>
  <c r="BE721" i="5"/>
  <c r="BE722" i="5"/>
  <c r="BE723" i="5"/>
  <c r="BE724" i="5"/>
  <c r="BE725" i="5"/>
  <c r="BE726" i="5"/>
  <c r="BE727" i="5"/>
  <c r="BE728" i="5"/>
  <c r="BE729" i="5"/>
  <c r="BE730" i="5"/>
  <c r="BE731" i="5"/>
  <c r="BE732" i="5"/>
  <c r="BE733" i="5"/>
  <c r="BE734" i="5"/>
  <c r="BE735" i="5"/>
  <c r="BE736" i="5"/>
  <c r="BE737" i="5"/>
  <c r="BE738" i="5"/>
  <c r="BE739" i="5"/>
  <c r="BE740" i="5"/>
  <c r="BE741" i="5"/>
  <c r="BE742" i="5"/>
  <c r="BE743" i="5"/>
  <c r="BE744" i="5"/>
  <c r="BE745" i="5"/>
  <c r="BE746" i="5"/>
  <c r="BE747" i="5"/>
  <c r="BE748" i="5"/>
  <c r="BE749" i="5"/>
  <c r="BE750" i="5"/>
  <c r="BE751" i="5"/>
  <c r="BE752" i="5"/>
  <c r="BE753" i="5"/>
  <c r="BE754" i="5"/>
  <c r="BE755" i="5"/>
  <c r="BE756" i="5"/>
  <c r="BE757" i="5"/>
  <c r="BE758" i="5"/>
  <c r="BE759" i="5"/>
  <c r="BE760" i="5"/>
  <c r="BE761" i="5"/>
  <c r="BE762" i="5"/>
  <c r="BE763" i="5"/>
  <c r="BE764" i="5"/>
  <c r="BE765" i="5"/>
  <c r="BE766" i="5"/>
  <c r="BE767" i="5"/>
  <c r="BE768" i="5"/>
  <c r="BE769" i="5"/>
  <c r="BE770" i="5"/>
  <c r="BE771" i="5"/>
  <c r="BE772" i="5"/>
  <c r="BE773" i="5"/>
  <c r="BE774" i="5"/>
  <c r="BE775" i="5"/>
  <c r="BE776" i="5"/>
  <c r="BE777" i="5"/>
  <c r="BE778" i="5"/>
  <c r="BE779" i="5"/>
  <c r="BE780" i="5"/>
  <c r="BE781" i="5"/>
  <c r="BE782" i="5"/>
  <c r="BE783" i="5"/>
  <c r="BE784" i="5"/>
  <c r="BE785" i="5"/>
  <c r="BE786" i="5"/>
  <c r="BE787" i="5"/>
  <c r="BE788" i="5"/>
  <c r="BE789" i="5"/>
  <c r="BE790" i="5"/>
  <c r="BE791" i="5"/>
  <c r="BE792" i="5"/>
  <c r="BE793" i="5"/>
  <c r="BE794" i="5"/>
  <c r="BE795" i="5"/>
  <c r="BE796" i="5"/>
  <c r="BE797" i="5"/>
  <c r="BE798" i="5"/>
  <c r="BE799" i="5"/>
  <c r="BE800" i="5"/>
  <c r="BE801" i="5"/>
  <c r="BE802" i="5"/>
  <c r="BE803" i="5"/>
  <c r="BE804" i="5"/>
  <c r="BE805" i="5"/>
  <c r="BE806" i="5"/>
  <c r="BE807" i="5"/>
  <c r="BE808" i="5"/>
  <c r="BE809" i="5"/>
  <c r="BE810" i="5"/>
  <c r="BE811" i="5"/>
  <c r="BE812" i="5"/>
  <c r="BE813" i="5"/>
  <c r="BE814" i="5"/>
  <c r="BE815" i="5"/>
  <c r="BE816" i="5"/>
  <c r="BE817" i="5"/>
  <c r="BE818" i="5"/>
  <c r="BE819" i="5"/>
  <c r="BE820" i="5"/>
  <c r="BE821" i="5"/>
  <c r="BE822" i="5"/>
  <c r="BE823" i="5"/>
  <c r="BE824" i="5"/>
  <c r="BE825" i="5"/>
  <c r="BE826" i="5"/>
  <c r="BE827" i="5"/>
  <c r="BE828" i="5"/>
  <c r="BE829" i="5"/>
  <c r="BE830" i="5"/>
  <c r="BE831" i="5"/>
  <c r="BE832" i="5"/>
  <c r="BE833" i="5"/>
  <c r="BE834" i="5"/>
  <c r="BE835" i="5"/>
  <c r="BE836" i="5"/>
  <c r="BE837" i="5"/>
  <c r="BE838" i="5"/>
  <c r="BE839" i="5"/>
  <c r="BE840" i="5"/>
  <c r="BE841" i="5"/>
  <c r="BE842" i="5"/>
  <c r="BE843" i="5"/>
  <c r="BE844" i="5"/>
  <c r="BE845" i="5"/>
  <c r="BE846" i="5"/>
  <c r="BE847" i="5"/>
  <c r="BE848" i="5"/>
  <c r="BE849" i="5"/>
  <c r="BE850" i="5"/>
  <c r="BE851" i="5"/>
  <c r="BE852" i="5"/>
  <c r="BE853" i="5"/>
  <c r="BE854" i="5"/>
  <c r="BE855" i="5"/>
  <c r="BE856" i="5"/>
  <c r="BE857" i="5"/>
  <c r="BE858" i="5"/>
  <c r="BE859" i="5"/>
  <c r="BE860" i="5"/>
  <c r="BE861" i="5"/>
  <c r="BE862" i="5"/>
  <c r="BE863" i="5"/>
  <c r="BE864" i="5"/>
  <c r="BE865" i="5"/>
  <c r="BE866" i="5"/>
  <c r="BE867" i="5"/>
  <c r="BE868" i="5"/>
  <c r="BE869" i="5"/>
  <c r="BE870" i="5"/>
  <c r="BE871" i="5"/>
  <c r="BE872" i="5"/>
  <c r="BE873" i="5"/>
  <c r="BE874" i="5"/>
  <c r="BE875" i="5"/>
  <c r="BE876" i="5"/>
  <c r="BE877" i="5"/>
  <c r="BE878" i="5"/>
  <c r="BE879" i="5"/>
  <c r="BE880" i="5"/>
  <c r="BE881" i="5"/>
  <c r="BE882" i="5"/>
  <c r="BE883" i="5"/>
  <c r="BE884" i="5"/>
  <c r="BE885" i="5"/>
  <c r="BE886" i="5"/>
  <c r="BE887" i="5"/>
  <c r="BE888" i="5"/>
  <c r="BE889" i="5"/>
  <c r="BE890" i="5"/>
  <c r="BE891" i="5"/>
  <c r="BE892" i="5"/>
  <c r="BE893" i="5"/>
  <c r="BE894" i="5"/>
  <c r="BE895" i="5"/>
  <c r="BE896" i="5"/>
  <c r="BE897" i="5"/>
  <c r="BE898" i="5"/>
  <c r="BE899" i="5"/>
  <c r="BE900" i="5"/>
  <c r="BE901" i="5"/>
  <c r="BE902" i="5"/>
  <c r="BE903" i="5"/>
  <c r="BE904" i="5"/>
  <c r="BE905" i="5"/>
  <c r="BE906" i="5"/>
  <c r="BE907" i="5"/>
  <c r="BE908" i="5"/>
  <c r="BE909" i="5"/>
  <c r="BE910" i="5"/>
  <c r="BE911" i="5"/>
  <c r="BE912" i="5"/>
  <c r="BE913" i="5"/>
  <c r="BE914" i="5"/>
  <c r="BE915" i="5"/>
  <c r="BE916" i="5"/>
  <c r="BE917" i="5"/>
  <c r="BE918" i="5"/>
  <c r="BE919" i="5"/>
  <c r="BE920" i="5"/>
  <c r="BE921" i="5"/>
  <c r="BE922" i="5"/>
  <c r="BE923" i="5"/>
  <c r="BE924" i="5"/>
  <c r="BE925" i="5"/>
  <c r="BE926" i="5"/>
  <c r="BE927" i="5"/>
  <c r="BE928" i="5"/>
  <c r="BE929" i="5"/>
  <c r="BE930" i="5"/>
  <c r="BE931" i="5"/>
  <c r="BE932" i="5"/>
  <c r="BE933" i="5"/>
  <c r="BE934" i="5"/>
  <c r="BE935" i="5"/>
  <c r="BE936" i="5"/>
  <c r="BE937" i="5"/>
  <c r="BE938" i="5"/>
  <c r="BE939" i="5"/>
  <c r="BE940" i="5"/>
  <c r="BE941" i="5"/>
  <c r="BE942" i="5"/>
  <c r="BE943" i="5"/>
  <c r="BE944" i="5"/>
  <c r="BE945" i="5"/>
  <c r="BE946" i="5"/>
  <c r="BE947" i="5"/>
  <c r="BE948" i="5"/>
  <c r="BE949" i="5"/>
  <c r="BE950" i="5"/>
  <c r="BE951" i="5"/>
  <c r="BE952" i="5"/>
  <c r="BE953" i="5"/>
  <c r="BE954" i="5"/>
  <c r="BE955" i="5"/>
  <c r="BE956" i="5"/>
  <c r="BE957" i="5"/>
  <c r="BE958" i="5"/>
  <c r="BE959" i="5"/>
  <c r="BE960" i="5"/>
  <c r="BE961" i="5"/>
  <c r="BE962" i="5"/>
  <c r="BE963" i="5"/>
  <c r="BE964" i="5"/>
  <c r="BE965" i="5"/>
  <c r="BE966" i="5"/>
  <c r="BE967" i="5"/>
  <c r="BE968" i="5"/>
  <c r="BE969" i="5"/>
  <c r="BE970" i="5"/>
  <c r="BE971" i="5"/>
  <c r="BE972" i="5"/>
  <c r="BE973" i="5"/>
  <c r="BE974" i="5"/>
  <c r="BE975" i="5"/>
  <c r="BE976" i="5"/>
  <c r="BE977" i="5"/>
  <c r="BE978" i="5"/>
  <c r="BE979" i="5"/>
  <c r="BE980" i="5"/>
  <c r="BE981" i="5"/>
  <c r="BE982" i="5"/>
  <c r="BE983" i="5"/>
  <c r="BE984" i="5"/>
  <c r="BE985" i="5"/>
  <c r="BE986" i="5"/>
  <c r="BE987" i="5"/>
  <c r="BE988" i="5"/>
  <c r="BE989" i="5"/>
  <c r="BE990" i="5"/>
  <c r="BE991" i="5"/>
  <c r="BE992" i="5"/>
  <c r="BE993" i="5"/>
  <c r="BE994" i="5"/>
  <c r="BE995" i="5"/>
  <c r="BE996" i="5"/>
  <c r="BE997" i="5"/>
  <c r="BE998" i="5"/>
  <c r="BE999" i="5"/>
  <c r="BE1000" i="5"/>
  <c r="BE1001" i="5"/>
  <c r="BE1002" i="5"/>
  <c r="BE1003" i="5"/>
  <c r="BE1004" i="5"/>
  <c r="BE1005" i="5"/>
  <c r="BE1006" i="5"/>
  <c r="BE1007" i="5"/>
  <c r="BE1008" i="5"/>
  <c r="BE1009" i="5"/>
  <c r="BE1010" i="5"/>
  <c r="BE1011" i="5"/>
  <c r="BE1012" i="5"/>
  <c r="BE1013" i="5"/>
  <c r="BE1014" i="5"/>
  <c r="BE1015" i="5"/>
  <c r="BE1016" i="5"/>
  <c r="BE1017" i="5"/>
  <c r="BE1018" i="5"/>
  <c r="BE1019" i="5"/>
  <c r="BE1020" i="5"/>
  <c r="BE1021" i="5"/>
  <c r="BE1022" i="5"/>
  <c r="BE1023" i="5"/>
  <c r="BE1024" i="5"/>
  <c r="BE1025" i="5"/>
  <c r="BE13" i="5"/>
  <c r="BD104" i="5"/>
  <c r="BD105" i="5"/>
  <c r="BD106" i="5"/>
  <c r="BD107" i="5"/>
  <c r="BD108" i="5"/>
  <c r="BD109" i="5"/>
  <c r="BD110" i="5"/>
  <c r="BD111" i="5"/>
  <c r="BD112" i="5"/>
  <c r="BD113" i="5"/>
  <c r="BD114" i="5"/>
  <c r="BD115" i="5"/>
  <c r="BD116" i="5"/>
  <c r="BD117" i="5"/>
  <c r="BD118" i="5"/>
  <c r="BD119" i="5"/>
  <c r="BD120" i="5"/>
  <c r="BD121" i="5"/>
  <c r="BD122" i="5"/>
  <c r="BD123" i="5"/>
  <c r="BD124" i="5"/>
  <c r="BD125" i="5"/>
  <c r="BD126" i="5"/>
  <c r="BD127" i="5"/>
  <c r="BD128" i="5"/>
  <c r="BD129" i="5"/>
  <c r="BD130" i="5"/>
  <c r="BD131" i="5"/>
  <c r="BD132" i="5"/>
  <c r="BD133" i="5"/>
  <c r="BD134" i="5"/>
  <c r="BD135" i="5"/>
  <c r="BD136" i="5"/>
  <c r="BD137" i="5"/>
  <c r="BD138" i="5"/>
  <c r="BD139" i="5"/>
  <c r="BD140" i="5"/>
  <c r="BD141" i="5"/>
  <c r="BD142" i="5"/>
  <c r="BD143" i="5"/>
  <c r="BD144" i="5"/>
  <c r="BD145" i="5"/>
  <c r="BD146" i="5"/>
  <c r="BD147" i="5"/>
  <c r="BD148" i="5"/>
  <c r="BD149" i="5"/>
  <c r="BD150" i="5"/>
  <c r="BD151" i="5"/>
  <c r="BD152" i="5"/>
  <c r="BD153" i="5"/>
  <c r="BD154" i="5"/>
  <c r="BD155" i="5"/>
  <c r="BD156" i="5"/>
  <c r="BD157" i="5"/>
  <c r="BD158" i="5"/>
  <c r="BD159" i="5"/>
  <c r="BD160" i="5"/>
  <c r="BD161" i="5"/>
  <c r="BD162" i="5"/>
  <c r="BD163" i="5"/>
  <c r="BD164" i="5"/>
  <c r="BD165" i="5"/>
  <c r="BD166" i="5"/>
  <c r="BD167" i="5"/>
  <c r="BD168" i="5"/>
  <c r="BD169" i="5"/>
  <c r="BD170" i="5"/>
  <c r="BD171" i="5"/>
  <c r="BD172" i="5"/>
  <c r="BD173" i="5"/>
  <c r="BD174" i="5"/>
  <c r="BD175" i="5"/>
  <c r="BD176" i="5"/>
  <c r="BD177" i="5"/>
  <c r="BD178" i="5"/>
  <c r="BD179" i="5"/>
  <c r="BD180" i="5"/>
  <c r="BD181" i="5"/>
  <c r="BD182" i="5"/>
  <c r="BD183" i="5"/>
  <c r="BD184" i="5"/>
  <c r="BD185" i="5"/>
  <c r="BD186" i="5"/>
  <c r="BD187" i="5"/>
  <c r="BD188" i="5"/>
  <c r="BD189" i="5"/>
  <c r="BD190" i="5"/>
  <c r="BD191" i="5"/>
  <c r="BD192" i="5"/>
  <c r="BD193" i="5"/>
  <c r="BD194" i="5"/>
  <c r="BD195" i="5"/>
  <c r="BD196" i="5"/>
  <c r="BD197" i="5"/>
  <c r="BD198" i="5"/>
  <c r="BD199" i="5"/>
  <c r="BD200" i="5"/>
  <c r="BD201" i="5"/>
  <c r="BD202" i="5"/>
  <c r="BD203" i="5"/>
  <c r="BD204" i="5"/>
  <c r="BD205" i="5"/>
  <c r="BD206" i="5"/>
  <c r="BD207" i="5"/>
  <c r="BD208" i="5"/>
  <c r="BD209" i="5"/>
  <c r="BD210" i="5"/>
  <c r="BD211" i="5"/>
  <c r="BD212" i="5"/>
  <c r="BD213" i="5"/>
  <c r="BD214" i="5"/>
  <c r="BD215" i="5"/>
  <c r="BD216" i="5"/>
  <c r="BD217" i="5"/>
  <c r="BD218" i="5"/>
  <c r="BD219" i="5"/>
  <c r="BD220" i="5"/>
  <c r="BD221" i="5"/>
  <c r="BD222" i="5"/>
  <c r="BD223" i="5"/>
  <c r="BD224" i="5"/>
  <c r="BD225" i="5"/>
  <c r="BD226" i="5"/>
  <c r="BD227" i="5"/>
  <c r="BD228" i="5"/>
  <c r="BD229" i="5"/>
  <c r="BD230" i="5"/>
  <c r="BD231" i="5"/>
  <c r="BD232" i="5"/>
  <c r="BD233" i="5"/>
  <c r="BD234" i="5"/>
  <c r="BD235" i="5"/>
  <c r="BD236" i="5"/>
  <c r="BD237" i="5"/>
  <c r="BD238" i="5"/>
  <c r="BD239" i="5"/>
  <c r="BD240" i="5"/>
  <c r="BD241" i="5"/>
  <c r="BD242" i="5"/>
  <c r="BD243" i="5"/>
  <c r="BD244" i="5"/>
  <c r="BD245" i="5"/>
  <c r="BD246" i="5"/>
  <c r="BD247" i="5"/>
  <c r="BD248" i="5"/>
  <c r="BD249" i="5"/>
  <c r="BD250" i="5"/>
  <c r="BD251" i="5"/>
  <c r="BD252" i="5"/>
  <c r="BD253" i="5"/>
  <c r="BD254" i="5"/>
  <c r="BD255" i="5"/>
  <c r="BD256" i="5"/>
  <c r="BD257" i="5"/>
  <c r="BD258" i="5"/>
  <c r="BD259" i="5"/>
  <c r="BD260" i="5"/>
  <c r="BD261" i="5"/>
  <c r="BD262" i="5"/>
  <c r="BD263" i="5"/>
  <c r="BD264" i="5"/>
  <c r="BD265" i="5"/>
  <c r="BD266" i="5"/>
  <c r="BD267" i="5"/>
  <c r="BD268" i="5"/>
  <c r="BD269" i="5"/>
  <c r="BD270" i="5"/>
  <c r="BD271" i="5"/>
  <c r="BD272" i="5"/>
  <c r="BD273" i="5"/>
  <c r="BD274" i="5"/>
  <c r="BD275" i="5"/>
  <c r="BD276" i="5"/>
  <c r="BD277" i="5"/>
  <c r="BD278" i="5"/>
  <c r="BD279" i="5"/>
  <c r="BD280" i="5"/>
  <c r="BD281" i="5"/>
  <c r="BD282" i="5"/>
  <c r="BD283" i="5"/>
  <c r="BD284" i="5"/>
  <c r="BD285" i="5"/>
  <c r="BD286" i="5"/>
  <c r="BD287" i="5"/>
  <c r="BD288" i="5"/>
  <c r="BD289" i="5"/>
  <c r="BD290" i="5"/>
  <c r="BD291" i="5"/>
  <c r="BD292" i="5"/>
  <c r="BD293" i="5"/>
  <c r="BD294" i="5"/>
  <c r="BD295" i="5"/>
  <c r="BD296" i="5"/>
  <c r="BD297" i="5"/>
  <c r="BD298" i="5"/>
  <c r="BD299" i="5"/>
  <c r="BD300" i="5"/>
  <c r="BD301" i="5"/>
  <c r="BD302" i="5"/>
  <c r="BD303" i="5"/>
  <c r="BD304" i="5"/>
  <c r="BD305" i="5"/>
  <c r="BD306" i="5"/>
  <c r="BD307" i="5"/>
  <c r="BD308" i="5"/>
  <c r="BD309" i="5"/>
  <c r="BD310" i="5"/>
  <c r="BD311" i="5"/>
  <c r="BD312" i="5"/>
  <c r="BD313" i="5"/>
  <c r="BD314" i="5"/>
  <c r="BD315" i="5"/>
  <c r="BD316" i="5"/>
  <c r="BD317" i="5"/>
  <c r="BD318" i="5"/>
  <c r="BD319" i="5"/>
  <c r="BD320" i="5"/>
  <c r="BD321" i="5"/>
  <c r="BD322" i="5"/>
  <c r="BD323" i="5"/>
  <c r="BD324" i="5"/>
  <c r="BD325" i="5"/>
  <c r="BD326" i="5"/>
  <c r="BD327" i="5"/>
  <c r="BD328" i="5"/>
  <c r="BD329" i="5"/>
  <c r="BD330" i="5"/>
  <c r="BD331" i="5"/>
  <c r="BD332" i="5"/>
  <c r="BD333" i="5"/>
  <c r="BD334" i="5"/>
  <c r="BD335" i="5"/>
  <c r="BD336" i="5"/>
  <c r="BD337" i="5"/>
  <c r="BD338" i="5"/>
  <c r="BD339" i="5"/>
  <c r="BD340" i="5"/>
  <c r="BD341" i="5"/>
  <c r="BD342" i="5"/>
  <c r="BD343" i="5"/>
  <c r="BD344" i="5"/>
  <c r="BD345" i="5"/>
  <c r="BD346" i="5"/>
  <c r="BD347" i="5"/>
  <c r="BD348" i="5"/>
  <c r="BD349" i="5"/>
  <c r="BD350" i="5"/>
  <c r="BD351" i="5"/>
  <c r="BD352" i="5"/>
  <c r="BD353" i="5"/>
  <c r="BD354" i="5"/>
  <c r="BD355" i="5"/>
  <c r="BD356" i="5"/>
  <c r="BD357" i="5"/>
  <c r="BD358" i="5"/>
  <c r="BD359" i="5"/>
  <c r="BD360" i="5"/>
  <c r="BD361" i="5"/>
  <c r="BD362" i="5"/>
  <c r="BD363" i="5"/>
  <c r="BD364" i="5"/>
  <c r="BD365" i="5"/>
  <c r="BD366" i="5"/>
  <c r="BD367" i="5"/>
  <c r="BD368" i="5"/>
  <c r="BD369" i="5"/>
  <c r="BD370" i="5"/>
  <c r="BD371" i="5"/>
  <c r="BD372" i="5"/>
  <c r="BD373" i="5"/>
  <c r="BD374" i="5"/>
  <c r="BD375" i="5"/>
  <c r="BD376" i="5"/>
  <c r="BD377" i="5"/>
  <c r="BD378" i="5"/>
  <c r="BD379" i="5"/>
  <c r="BD380" i="5"/>
  <c r="BD381" i="5"/>
  <c r="BD382" i="5"/>
  <c r="BD383" i="5"/>
  <c r="BD384" i="5"/>
  <c r="BD385" i="5"/>
  <c r="BD386" i="5"/>
  <c r="BD387" i="5"/>
  <c r="BD388" i="5"/>
  <c r="BD389" i="5"/>
  <c r="BD390" i="5"/>
  <c r="BD391" i="5"/>
  <c r="BD392" i="5"/>
  <c r="BD393" i="5"/>
  <c r="BD394" i="5"/>
  <c r="BD395" i="5"/>
  <c r="BD396" i="5"/>
  <c r="BD397" i="5"/>
  <c r="BD398" i="5"/>
  <c r="BD399" i="5"/>
  <c r="BD400" i="5"/>
  <c r="BD401" i="5"/>
  <c r="BD402" i="5"/>
  <c r="BD403" i="5"/>
  <c r="BD404" i="5"/>
  <c r="BD405" i="5"/>
  <c r="BD406" i="5"/>
  <c r="BD407" i="5"/>
  <c r="BD408" i="5"/>
  <c r="BD409" i="5"/>
  <c r="BD410" i="5"/>
  <c r="BD411" i="5"/>
  <c r="BD412" i="5"/>
  <c r="BD413" i="5"/>
  <c r="BD414" i="5"/>
  <c r="BD415" i="5"/>
  <c r="BD416" i="5"/>
  <c r="BD417" i="5"/>
  <c r="BD418" i="5"/>
  <c r="BD419" i="5"/>
  <c r="BD420" i="5"/>
  <c r="BD421" i="5"/>
  <c r="BD422" i="5"/>
  <c r="BD423" i="5"/>
  <c r="BD424" i="5"/>
  <c r="BD425" i="5"/>
  <c r="BD426" i="5"/>
  <c r="BD427" i="5"/>
  <c r="BD428" i="5"/>
  <c r="BD429" i="5"/>
  <c r="BD430" i="5"/>
  <c r="BD431" i="5"/>
  <c r="BD432" i="5"/>
  <c r="BD433" i="5"/>
  <c r="BD434" i="5"/>
  <c r="BD435" i="5"/>
  <c r="BD436" i="5"/>
  <c r="BD437" i="5"/>
  <c r="BD438" i="5"/>
  <c r="BD439" i="5"/>
  <c r="BD440" i="5"/>
  <c r="BD441" i="5"/>
  <c r="BD442" i="5"/>
  <c r="BD443" i="5"/>
  <c r="BD444" i="5"/>
  <c r="BD445" i="5"/>
  <c r="BD446" i="5"/>
  <c r="BD447" i="5"/>
  <c r="BD448" i="5"/>
  <c r="BD449" i="5"/>
  <c r="BD450" i="5"/>
  <c r="BD451" i="5"/>
  <c r="BD452" i="5"/>
  <c r="BD453" i="5"/>
  <c r="BD454" i="5"/>
  <c r="BD455" i="5"/>
  <c r="BD456" i="5"/>
  <c r="BD457" i="5"/>
  <c r="BD458" i="5"/>
  <c r="BD459" i="5"/>
  <c r="BD460" i="5"/>
  <c r="BD461" i="5"/>
  <c r="BD462" i="5"/>
  <c r="BD463" i="5"/>
  <c r="BD464" i="5"/>
  <c r="BD465" i="5"/>
  <c r="BD466" i="5"/>
  <c r="BD467" i="5"/>
  <c r="BD468" i="5"/>
  <c r="BD469" i="5"/>
  <c r="BD470" i="5"/>
  <c r="BD471" i="5"/>
  <c r="BD472" i="5"/>
  <c r="BD473" i="5"/>
  <c r="BD474" i="5"/>
  <c r="BD475" i="5"/>
  <c r="BD476" i="5"/>
  <c r="BD477" i="5"/>
  <c r="BD478" i="5"/>
  <c r="BD479" i="5"/>
  <c r="BD480" i="5"/>
  <c r="BD481" i="5"/>
  <c r="BD482" i="5"/>
  <c r="BD483" i="5"/>
  <c r="BD484" i="5"/>
  <c r="BD485" i="5"/>
  <c r="BD486" i="5"/>
  <c r="BD487" i="5"/>
  <c r="BD488" i="5"/>
  <c r="BD489" i="5"/>
  <c r="BD490" i="5"/>
  <c r="BD491" i="5"/>
  <c r="BD492" i="5"/>
  <c r="BD493" i="5"/>
  <c r="BD494" i="5"/>
  <c r="BD495" i="5"/>
  <c r="BD496" i="5"/>
  <c r="BD497" i="5"/>
  <c r="BD498" i="5"/>
  <c r="BD499" i="5"/>
  <c r="BD500" i="5"/>
  <c r="BD501" i="5"/>
  <c r="BD502" i="5"/>
  <c r="BD503" i="5"/>
  <c r="BD504" i="5"/>
  <c r="BD505" i="5"/>
  <c r="BD506" i="5"/>
  <c r="BD507" i="5"/>
  <c r="BD508" i="5"/>
  <c r="BD509" i="5"/>
  <c r="BD510" i="5"/>
  <c r="BD511" i="5"/>
  <c r="BD512" i="5"/>
  <c r="BD513" i="5"/>
  <c r="BD514" i="5"/>
  <c r="BD515" i="5"/>
  <c r="BD516" i="5"/>
  <c r="BD517" i="5"/>
  <c r="BD518" i="5"/>
  <c r="BD519" i="5"/>
  <c r="BD520" i="5"/>
  <c r="BD521" i="5"/>
  <c r="BD522" i="5"/>
  <c r="BD523" i="5"/>
  <c r="BD524" i="5"/>
  <c r="BD525" i="5"/>
  <c r="BD526" i="5"/>
  <c r="BD527" i="5"/>
  <c r="BD528" i="5"/>
  <c r="BD529" i="5"/>
  <c r="BD530" i="5"/>
  <c r="BD531" i="5"/>
  <c r="BD532" i="5"/>
  <c r="BD533" i="5"/>
  <c r="BD534" i="5"/>
  <c r="BD535" i="5"/>
  <c r="BD536" i="5"/>
  <c r="BD537" i="5"/>
  <c r="BD538" i="5"/>
  <c r="BD539" i="5"/>
  <c r="BD540" i="5"/>
  <c r="BD541" i="5"/>
  <c r="BD542" i="5"/>
  <c r="BD543" i="5"/>
  <c r="BD544" i="5"/>
  <c r="BD545" i="5"/>
  <c r="BD546" i="5"/>
  <c r="BD547" i="5"/>
  <c r="BD548" i="5"/>
  <c r="BD549" i="5"/>
  <c r="BD550" i="5"/>
  <c r="BD551" i="5"/>
  <c r="BD552" i="5"/>
  <c r="BD553" i="5"/>
  <c r="BD554" i="5"/>
  <c r="BD555" i="5"/>
  <c r="BD556" i="5"/>
  <c r="BD557" i="5"/>
  <c r="BD558" i="5"/>
  <c r="BD559" i="5"/>
  <c r="BD560" i="5"/>
  <c r="BD561" i="5"/>
  <c r="BD562" i="5"/>
  <c r="BD563" i="5"/>
  <c r="BD564" i="5"/>
  <c r="BD565" i="5"/>
  <c r="BD566" i="5"/>
  <c r="BD567" i="5"/>
  <c r="BD568" i="5"/>
  <c r="BD569" i="5"/>
  <c r="BD570" i="5"/>
  <c r="BD571" i="5"/>
  <c r="BD572" i="5"/>
  <c r="BD573" i="5"/>
  <c r="BD574" i="5"/>
  <c r="BD575" i="5"/>
  <c r="BD576" i="5"/>
  <c r="BD577" i="5"/>
  <c r="BD578" i="5"/>
  <c r="BD579" i="5"/>
  <c r="BD580" i="5"/>
  <c r="BD581" i="5"/>
  <c r="BD582" i="5"/>
  <c r="BD583" i="5"/>
  <c r="BD584" i="5"/>
  <c r="BD585" i="5"/>
  <c r="BD586" i="5"/>
  <c r="BD587" i="5"/>
  <c r="BD588" i="5"/>
  <c r="BD589" i="5"/>
  <c r="BD590" i="5"/>
  <c r="BD591" i="5"/>
  <c r="BD592" i="5"/>
  <c r="BD593" i="5"/>
  <c r="BD594" i="5"/>
  <c r="BD595" i="5"/>
  <c r="BD596" i="5"/>
  <c r="BD597" i="5"/>
  <c r="BD598" i="5"/>
  <c r="BD599" i="5"/>
  <c r="BD600" i="5"/>
  <c r="BD601" i="5"/>
  <c r="BD602" i="5"/>
  <c r="BD603" i="5"/>
  <c r="BD604" i="5"/>
  <c r="BD605" i="5"/>
  <c r="BD606" i="5"/>
  <c r="BD607" i="5"/>
  <c r="BD608" i="5"/>
  <c r="BD609" i="5"/>
  <c r="BD610" i="5"/>
  <c r="BD611" i="5"/>
  <c r="BD612" i="5"/>
  <c r="BD613" i="5"/>
  <c r="BD614" i="5"/>
  <c r="BD615" i="5"/>
  <c r="BD616" i="5"/>
  <c r="BD617" i="5"/>
  <c r="BD618" i="5"/>
  <c r="BD619" i="5"/>
  <c r="BD620" i="5"/>
  <c r="BD621" i="5"/>
  <c r="BD622" i="5"/>
  <c r="BD623" i="5"/>
  <c r="BD624" i="5"/>
  <c r="BD625" i="5"/>
  <c r="BD626" i="5"/>
  <c r="BD627" i="5"/>
  <c r="BD628" i="5"/>
  <c r="BD629" i="5"/>
  <c r="BD630" i="5"/>
  <c r="BD631" i="5"/>
  <c r="BD632" i="5"/>
  <c r="BD633" i="5"/>
  <c r="BD634" i="5"/>
  <c r="BD635" i="5"/>
  <c r="BD636" i="5"/>
  <c r="BD637" i="5"/>
  <c r="BD638" i="5"/>
  <c r="BD639" i="5"/>
  <c r="BD640" i="5"/>
  <c r="BD641" i="5"/>
  <c r="BD642" i="5"/>
  <c r="BD643" i="5"/>
  <c r="BD644" i="5"/>
  <c r="BD645" i="5"/>
  <c r="BD646" i="5"/>
  <c r="BD647" i="5"/>
  <c r="BD648" i="5"/>
  <c r="BD649" i="5"/>
  <c r="BD650" i="5"/>
  <c r="BD651" i="5"/>
  <c r="BD652" i="5"/>
  <c r="BD653" i="5"/>
  <c r="BD654" i="5"/>
  <c r="BD655" i="5"/>
  <c r="BD656" i="5"/>
  <c r="BD657" i="5"/>
  <c r="BD658" i="5"/>
  <c r="BD659" i="5"/>
  <c r="BD660" i="5"/>
  <c r="BD661" i="5"/>
  <c r="BD662" i="5"/>
  <c r="BD663" i="5"/>
  <c r="BD664" i="5"/>
  <c r="BD665" i="5"/>
  <c r="BD666" i="5"/>
  <c r="BD667" i="5"/>
  <c r="BD668" i="5"/>
  <c r="BD669" i="5"/>
  <c r="BD670" i="5"/>
  <c r="BD671" i="5"/>
  <c r="BD672" i="5"/>
  <c r="BD673" i="5"/>
  <c r="BD674" i="5"/>
  <c r="BD675" i="5"/>
  <c r="BD676" i="5"/>
  <c r="BD677" i="5"/>
  <c r="BD678" i="5"/>
  <c r="BD679" i="5"/>
  <c r="BD680" i="5"/>
  <c r="BD681" i="5"/>
  <c r="BD682" i="5"/>
  <c r="BD683" i="5"/>
  <c r="BD684" i="5"/>
  <c r="BD685" i="5"/>
  <c r="BD686" i="5"/>
  <c r="BD687" i="5"/>
  <c r="BD688" i="5"/>
  <c r="BD689" i="5"/>
  <c r="BD690" i="5"/>
  <c r="BD691" i="5"/>
  <c r="BD692" i="5"/>
  <c r="BD693" i="5"/>
  <c r="BD694" i="5"/>
  <c r="BD695" i="5"/>
  <c r="BD696" i="5"/>
  <c r="BD697" i="5"/>
  <c r="BD698" i="5"/>
  <c r="BD699" i="5"/>
  <c r="BD700" i="5"/>
  <c r="BD701" i="5"/>
  <c r="BD702" i="5"/>
  <c r="BD703" i="5"/>
  <c r="BD704" i="5"/>
  <c r="BD705" i="5"/>
  <c r="BD706" i="5"/>
  <c r="BD707" i="5"/>
  <c r="BD708" i="5"/>
  <c r="BD709" i="5"/>
  <c r="BD710" i="5"/>
  <c r="BD711" i="5"/>
  <c r="BD712" i="5"/>
  <c r="BD713" i="5"/>
  <c r="BD714" i="5"/>
  <c r="BD715" i="5"/>
  <c r="BD716" i="5"/>
  <c r="BD717" i="5"/>
  <c r="BD718" i="5"/>
  <c r="BD719" i="5"/>
  <c r="BD720" i="5"/>
  <c r="BD721" i="5"/>
  <c r="BD722" i="5"/>
  <c r="BD723" i="5"/>
  <c r="BD724" i="5"/>
  <c r="BD725" i="5"/>
  <c r="BD726" i="5"/>
  <c r="BD727" i="5"/>
  <c r="BD728" i="5"/>
  <c r="BD729" i="5"/>
  <c r="BD730" i="5"/>
  <c r="BD731" i="5"/>
  <c r="BD732" i="5"/>
  <c r="BD733" i="5"/>
  <c r="BD734" i="5"/>
  <c r="BD735" i="5"/>
  <c r="BD736" i="5"/>
  <c r="BD737" i="5"/>
  <c r="BD738" i="5"/>
  <c r="BD739" i="5"/>
  <c r="BD740" i="5"/>
  <c r="BD741" i="5"/>
  <c r="BD742" i="5"/>
  <c r="BD743" i="5"/>
  <c r="BD744" i="5"/>
  <c r="BD745" i="5"/>
  <c r="BD746" i="5"/>
  <c r="BD747" i="5"/>
  <c r="BD748" i="5"/>
  <c r="BD749" i="5"/>
  <c r="BD750" i="5"/>
  <c r="BD751" i="5"/>
  <c r="BD752" i="5"/>
  <c r="BD753" i="5"/>
  <c r="BD754" i="5"/>
  <c r="BD755" i="5"/>
  <c r="BD756" i="5"/>
  <c r="BD757" i="5"/>
  <c r="BD758" i="5"/>
  <c r="BD759" i="5"/>
  <c r="BD760" i="5"/>
  <c r="BD761" i="5"/>
  <c r="BD762" i="5"/>
  <c r="BD763" i="5"/>
  <c r="BD764" i="5"/>
  <c r="BD765" i="5"/>
  <c r="BD766" i="5"/>
  <c r="BD767" i="5"/>
  <c r="BD768" i="5"/>
  <c r="BD769" i="5"/>
  <c r="BD770" i="5"/>
  <c r="BD771" i="5"/>
  <c r="BD772" i="5"/>
  <c r="BD773" i="5"/>
  <c r="BD774" i="5"/>
  <c r="BD775" i="5"/>
  <c r="BD776" i="5"/>
  <c r="BD777" i="5"/>
  <c r="BD778" i="5"/>
  <c r="BD779" i="5"/>
  <c r="BD780" i="5"/>
  <c r="BD781" i="5"/>
  <c r="BD782" i="5"/>
  <c r="BD783" i="5"/>
  <c r="BD784" i="5"/>
  <c r="BD785" i="5"/>
  <c r="BD786" i="5"/>
  <c r="BD787" i="5"/>
  <c r="BD788" i="5"/>
  <c r="BD789" i="5"/>
  <c r="BD790" i="5"/>
  <c r="BD791" i="5"/>
  <c r="BD792" i="5"/>
  <c r="BD793" i="5"/>
  <c r="BD794" i="5"/>
  <c r="BD795" i="5"/>
  <c r="BD796" i="5"/>
  <c r="BD797" i="5"/>
  <c r="BD798" i="5"/>
  <c r="BD799" i="5"/>
  <c r="BD800" i="5"/>
  <c r="BD801" i="5"/>
  <c r="BD802" i="5"/>
  <c r="BD803" i="5"/>
  <c r="BD804" i="5"/>
  <c r="BD805" i="5"/>
  <c r="BD806" i="5"/>
  <c r="BD807" i="5"/>
  <c r="BD808" i="5"/>
  <c r="BD809" i="5"/>
  <c r="BD810" i="5"/>
  <c r="BD811" i="5"/>
  <c r="BD812" i="5"/>
  <c r="BD813" i="5"/>
  <c r="BD814" i="5"/>
  <c r="BD815" i="5"/>
  <c r="BD816" i="5"/>
  <c r="BD817" i="5"/>
  <c r="BD818" i="5"/>
  <c r="BD819" i="5"/>
  <c r="BD820" i="5"/>
  <c r="BD821" i="5"/>
  <c r="BD822" i="5"/>
  <c r="BD823" i="5"/>
  <c r="BD824" i="5"/>
  <c r="BD825" i="5"/>
  <c r="BD826" i="5"/>
  <c r="BD827" i="5"/>
  <c r="BD828" i="5"/>
  <c r="BD829" i="5"/>
  <c r="BD830" i="5"/>
  <c r="BD831" i="5"/>
  <c r="BD832" i="5"/>
  <c r="BD833" i="5"/>
  <c r="BD834" i="5"/>
  <c r="BD835" i="5"/>
  <c r="BD836" i="5"/>
  <c r="BD837" i="5"/>
  <c r="BD838" i="5"/>
  <c r="BD839" i="5"/>
  <c r="BD840" i="5"/>
  <c r="BD841" i="5"/>
  <c r="BD842" i="5"/>
  <c r="BD843" i="5"/>
  <c r="BD844" i="5"/>
  <c r="BD845" i="5"/>
  <c r="BD846" i="5"/>
  <c r="BD847" i="5"/>
  <c r="BD848" i="5"/>
  <c r="BD849" i="5"/>
  <c r="BD850" i="5"/>
  <c r="BD851" i="5"/>
  <c r="BD852" i="5"/>
  <c r="BD853" i="5"/>
  <c r="BD854" i="5"/>
  <c r="BD855" i="5"/>
  <c r="BD856" i="5"/>
  <c r="BD857" i="5"/>
  <c r="BD858" i="5"/>
  <c r="BD859" i="5"/>
  <c r="BD860" i="5"/>
  <c r="BD861" i="5"/>
  <c r="BD862" i="5"/>
  <c r="BD863" i="5"/>
  <c r="BD864" i="5"/>
  <c r="BD865" i="5"/>
  <c r="BD866" i="5"/>
  <c r="BD867" i="5"/>
  <c r="BD868" i="5"/>
  <c r="BD869" i="5"/>
  <c r="BD870" i="5"/>
  <c r="BD871" i="5"/>
  <c r="BD872" i="5"/>
  <c r="BD873" i="5"/>
  <c r="BD874" i="5"/>
  <c r="BD875" i="5"/>
  <c r="BD876" i="5"/>
  <c r="BD877" i="5"/>
  <c r="BD878" i="5"/>
  <c r="BD879" i="5"/>
  <c r="BD880" i="5"/>
  <c r="BD881" i="5"/>
  <c r="BD882" i="5"/>
  <c r="BD883" i="5"/>
  <c r="BD884" i="5"/>
  <c r="BD885" i="5"/>
  <c r="BD886" i="5"/>
  <c r="BD887" i="5"/>
  <c r="BD888" i="5"/>
  <c r="BD889" i="5"/>
  <c r="BD890" i="5"/>
  <c r="BD891" i="5"/>
  <c r="BD892" i="5"/>
  <c r="BD893" i="5"/>
  <c r="BD894" i="5"/>
  <c r="BD895" i="5"/>
  <c r="BD896" i="5"/>
  <c r="BD897" i="5"/>
  <c r="BD898" i="5"/>
  <c r="BD899" i="5"/>
  <c r="BD900" i="5"/>
  <c r="BD901" i="5"/>
  <c r="BD902" i="5"/>
  <c r="BD903" i="5"/>
  <c r="BD904" i="5"/>
  <c r="BD905" i="5"/>
  <c r="BD906" i="5"/>
  <c r="BD907" i="5"/>
  <c r="BD908" i="5"/>
  <c r="BD909" i="5"/>
  <c r="BD910" i="5"/>
  <c r="BD911" i="5"/>
  <c r="BD912" i="5"/>
  <c r="BD913" i="5"/>
  <c r="BD914" i="5"/>
  <c r="BD915" i="5"/>
  <c r="BD916" i="5"/>
  <c r="BD917" i="5"/>
  <c r="BD918" i="5"/>
  <c r="BD919" i="5"/>
  <c r="BD920" i="5"/>
  <c r="BD921" i="5"/>
  <c r="BD922" i="5"/>
  <c r="BD923" i="5"/>
  <c r="BD924" i="5"/>
  <c r="BD925" i="5"/>
  <c r="BD926" i="5"/>
  <c r="BD927" i="5"/>
  <c r="BD928" i="5"/>
  <c r="BD929" i="5"/>
  <c r="BD930" i="5"/>
  <c r="BD931" i="5"/>
  <c r="BD932" i="5"/>
  <c r="BD933" i="5"/>
  <c r="BD934" i="5"/>
  <c r="BD935" i="5"/>
  <c r="BD936" i="5"/>
  <c r="BD937" i="5"/>
  <c r="BD938" i="5"/>
  <c r="BD939" i="5"/>
  <c r="BD940" i="5"/>
  <c r="BD941" i="5"/>
  <c r="BD942" i="5"/>
  <c r="BD943" i="5"/>
  <c r="BD944" i="5"/>
  <c r="BD945" i="5"/>
  <c r="BD946" i="5"/>
  <c r="BD947" i="5"/>
  <c r="BD948" i="5"/>
  <c r="BD949" i="5"/>
  <c r="BD950" i="5"/>
  <c r="BD951" i="5"/>
  <c r="BD952" i="5"/>
  <c r="BD953" i="5"/>
  <c r="BD954" i="5"/>
  <c r="BD955" i="5"/>
  <c r="BD956" i="5"/>
  <c r="BD957" i="5"/>
  <c r="BD958" i="5"/>
  <c r="BD959" i="5"/>
  <c r="BD960" i="5"/>
  <c r="BD961" i="5"/>
  <c r="BD962" i="5"/>
  <c r="BD963" i="5"/>
  <c r="BD964" i="5"/>
  <c r="BD965" i="5"/>
  <c r="BD966" i="5"/>
  <c r="BD967" i="5"/>
  <c r="BD968" i="5"/>
  <c r="BD969" i="5"/>
  <c r="BD970" i="5"/>
  <c r="BD971" i="5"/>
  <c r="BD972" i="5"/>
  <c r="BD973" i="5"/>
  <c r="BD974" i="5"/>
  <c r="BD975" i="5"/>
  <c r="BD976" i="5"/>
  <c r="BD977" i="5"/>
  <c r="BD978" i="5"/>
  <c r="BD979" i="5"/>
  <c r="BD980" i="5"/>
  <c r="BD981" i="5"/>
  <c r="BD982" i="5"/>
  <c r="BD983" i="5"/>
  <c r="BD984" i="5"/>
  <c r="BD985" i="5"/>
  <c r="BD986" i="5"/>
  <c r="BD987" i="5"/>
  <c r="BD988" i="5"/>
  <c r="BD989" i="5"/>
  <c r="BD990" i="5"/>
  <c r="BD991" i="5"/>
  <c r="BD992" i="5"/>
  <c r="BD993" i="5"/>
  <c r="BD994" i="5"/>
  <c r="BD995" i="5"/>
  <c r="BD996" i="5"/>
  <c r="BD997" i="5"/>
  <c r="BD998" i="5"/>
  <c r="BD999" i="5"/>
  <c r="BD1000" i="5"/>
  <c r="BD1001" i="5"/>
  <c r="BD1002" i="5"/>
  <c r="BD1003" i="5"/>
  <c r="BD1004" i="5"/>
  <c r="BD1005" i="5"/>
  <c r="BD1006" i="5"/>
  <c r="BD1007" i="5"/>
  <c r="BD1008" i="5"/>
  <c r="BD1009" i="5"/>
  <c r="BD1010" i="5"/>
  <c r="BD1011" i="5"/>
  <c r="BD1012" i="5"/>
  <c r="BD1013" i="5"/>
  <c r="BD1014" i="5"/>
  <c r="BD1015" i="5"/>
  <c r="BD1016" i="5"/>
  <c r="BD1017" i="5"/>
  <c r="BD1018" i="5"/>
  <c r="BD1019" i="5"/>
  <c r="BD1020" i="5"/>
  <c r="BD1021" i="5"/>
  <c r="BD1022" i="5"/>
  <c r="BD1023" i="5"/>
  <c r="BD1024" i="5"/>
  <c r="BD1025" i="5"/>
  <c r="BD1026"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24" i="5"/>
  <c r="BD25" i="5"/>
  <c r="BD26" i="5"/>
  <c r="BD27" i="5"/>
  <c r="BD28" i="5"/>
  <c r="BD29" i="5"/>
  <c r="BD30" i="5"/>
  <c r="BD31" i="5"/>
  <c r="BD32" i="5"/>
  <c r="BD33" i="5"/>
  <c r="BD34" i="5"/>
  <c r="BD35" i="5"/>
  <c r="BD36" i="5"/>
  <c r="BD37" i="5"/>
  <c r="BD14" i="5"/>
  <c r="BD15" i="5"/>
  <c r="BD16" i="5"/>
  <c r="BD17" i="5"/>
  <c r="BD18" i="5"/>
  <c r="BD19" i="5"/>
  <c r="BD20" i="5"/>
  <c r="BD21" i="5"/>
  <c r="BD22" i="5"/>
  <c r="BD23" i="5"/>
  <c r="BD13" i="5"/>
  <c r="BC14" i="5"/>
  <c r="BC15" i="5"/>
  <c r="BC16" i="5"/>
  <c r="BC17" i="5"/>
  <c r="BC18" i="5"/>
  <c r="BC19" i="5"/>
  <c r="BC20" i="5"/>
  <c r="BC21" i="5"/>
  <c r="BC22" i="5"/>
  <c r="BC23" i="5"/>
  <c r="BC24" i="5"/>
  <c r="BC25" i="5"/>
  <c r="BC26" i="5"/>
  <c r="BC27" i="5"/>
  <c r="BC28" i="5"/>
  <c r="BC29" i="5"/>
  <c r="BC30" i="5"/>
  <c r="BC31" i="5"/>
  <c r="BC32" i="5"/>
  <c r="BC33" i="5"/>
  <c r="BC34" i="5"/>
  <c r="BC35" i="5"/>
  <c r="BC36" i="5"/>
  <c r="BC37" i="5"/>
  <c r="BC38" i="5"/>
  <c r="BC39" i="5"/>
  <c r="BC40" i="5"/>
  <c r="BC41" i="5"/>
  <c r="BC42" i="5"/>
  <c r="BC43" i="5"/>
  <c r="BC44" i="5"/>
  <c r="BC45" i="5"/>
  <c r="BC46" i="5"/>
  <c r="BC47" i="5"/>
  <c r="BC48" i="5"/>
  <c r="BC49" i="5"/>
  <c r="BC50" i="5"/>
  <c r="BC51" i="5"/>
  <c r="BC52" i="5"/>
  <c r="BC53" i="5"/>
  <c r="BC54" i="5"/>
  <c r="BC55" i="5"/>
  <c r="BC56" i="5"/>
  <c r="BC57" i="5"/>
  <c r="BC58" i="5"/>
  <c r="BC59" i="5"/>
  <c r="BC60" i="5"/>
  <c r="BC61" i="5"/>
  <c r="BC62" i="5"/>
  <c r="BC63" i="5"/>
  <c r="BC64" i="5"/>
  <c r="BC65" i="5"/>
  <c r="BC66" i="5"/>
  <c r="BC67" i="5"/>
  <c r="BC68" i="5"/>
  <c r="BC69" i="5"/>
  <c r="BC70" i="5"/>
  <c r="BC71" i="5"/>
  <c r="BC72" i="5"/>
  <c r="BC73" i="5"/>
  <c r="BC74" i="5"/>
  <c r="BC75" i="5"/>
  <c r="BC76" i="5"/>
  <c r="BC77" i="5"/>
  <c r="BC78" i="5"/>
  <c r="BC79" i="5"/>
  <c r="BC80" i="5"/>
  <c r="BC81" i="5"/>
  <c r="BC82" i="5"/>
  <c r="BC83" i="5"/>
  <c r="BC84" i="5"/>
  <c r="BC85" i="5"/>
  <c r="BC86" i="5"/>
  <c r="BC87" i="5"/>
  <c r="BC88" i="5"/>
  <c r="BC89" i="5"/>
  <c r="BC90" i="5"/>
  <c r="BC91" i="5"/>
  <c r="BC92" i="5"/>
  <c r="BC93" i="5"/>
  <c r="BC94" i="5"/>
  <c r="BC95" i="5"/>
  <c r="BC96" i="5"/>
  <c r="BC97" i="5"/>
  <c r="BC98" i="5"/>
  <c r="BC99" i="5"/>
  <c r="BC100" i="5"/>
  <c r="BC101" i="5"/>
  <c r="BC102" i="5"/>
  <c r="BC103" i="5"/>
  <c r="BC13" i="5"/>
  <c r="BC5" i="5"/>
  <c r="BG19" i="5" s="1"/>
  <c r="BC3" i="5"/>
  <c r="BC9" i="5"/>
  <c r="BC7" i="5"/>
  <c r="BG17" i="5" l="1"/>
  <c r="BG7" i="5"/>
  <c r="BI39" i="5"/>
  <c r="BF9" i="5"/>
  <c r="BI38" i="5"/>
  <c r="BG30" i="5"/>
  <c r="BG23" i="5"/>
  <c r="BG25" i="5"/>
  <c r="BF7" i="5"/>
  <c r="BE7" i="5"/>
  <c r="BD7" i="5"/>
  <c r="BE9" i="5"/>
  <c r="BG29" i="5"/>
  <c r="BG24" i="5"/>
  <c r="BG22" i="5"/>
  <c r="BG9" i="5"/>
  <c r="BD9" i="5"/>
  <c r="BF3" i="5"/>
  <c r="BE3" i="5"/>
  <c r="K721" i="4"/>
  <c r="K265" i="4"/>
  <c r="X10" i="4"/>
  <c r="X11" i="4"/>
  <c r="X12" i="4"/>
  <c r="X13" i="4"/>
  <c r="X14" i="4"/>
  <c r="X15" i="4"/>
  <c r="X16" i="4"/>
  <c r="X17" i="4"/>
  <c r="X18" i="4"/>
  <c r="X19" i="4"/>
  <c r="X20" i="4"/>
  <c r="X21" i="4"/>
  <c r="X22" i="4"/>
  <c r="X23" i="4"/>
  <c r="X24" i="4"/>
  <c r="X25" i="4"/>
  <c r="X26"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X252" i="4"/>
  <c r="X253" i="4"/>
  <c r="X254" i="4"/>
  <c r="X255" i="4"/>
  <c r="X256" i="4"/>
  <c r="X257" i="4"/>
  <c r="X258" i="4"/>
  <c r="X259" i="4"/>
  <c r="X260" i="4"/>
  <c r="X261" i="4"/>
  <c r="X262" i="4"/>
  <c r="X263" i="4"/>
  <c r="X264" i="4"/>
  <c r="X265" i="4"/>
  <c r="X266" i="4"/>
  <c r="X267" i="4"/>
  <c r="X268" i="4"/>
  <c r="X269" i="4"/>
  <c r="X270" i="4"/>
  <c r="X271" i="4"/>
  <c r="X272" i="4"/>
  <c r="X273" i="4"/>
  <c r="X274" i="4"/>
  <c r="X275" i="4"/>
  <c r="X276" i="4"/>
  <c r="X277" i="4"/>
  <c r="X278" i="4"/>
  <c r="X279" i="4"/>
  <c r="X280" i="4"/>
  <c r="X281" i="4"/>
  <c r="X282" i="4"/>
  <c r="X283" i="4"/>
  <c r="X284" i="4"/>
  <c r="X285" i="4"/>
  <c r="X286" i="4"/>
  <c r="X287" i="4"/>
  <c r="X288" i="4"/>
  <c r="X289" i="4"/>
  <c r="X290" i="4"/>
  <c r="X291" i="4"/>
  <c r="X292" i="4"/>
  <c r="X293" i="4"/>
  <c r="X294" i="4"/>
  <c r="X295" i="4"/>
  <c r="X296" i="4"/>
  <c r="X297" i="4"/>
  <c r="X298" i="4"/>
  <c r="X299" i="4"/>
  <c r="X300" i="4"/>
  <c r="X301" i="4"/>
  <c r="X302" i="4"/>
  <c r="X303" i="4"/>
  <c r="X304" i="4"/>
  <c r="X305" i="4"/>
  <c r="X306" i="4"/>
  <c r="X307" i="4"/>
  <c r="X308" i="4"/>
  <c r="X309" i="4"/>
  <c r="X310" i="4"/>
  <c r="X311" i="4"/>
  <c r="X312" i="4"/>
  <c r="X313" i="4"/>
  <c r="X314" i="4"/>
  <c r="X315" i="4"/>
  <c r="X316" i="4"/>
  <c r="X317" i="4"/>
  <c r="X318" i="4"/>
  <c r="X319" i="4"/>
  <c r="X320" i="4"/>
  <c r="X321" i="4"/>
  <c r="X322" i="4"/>
  <c r="X323" i="4"/>
  <c r="X324" i="4"/>
  <c r="X325" i="4"/>
  <c r="X326" i="4"/>
  <c r="X327" i="4"/>
  <c r="X328" i="4"/>
  <c r="X329" i="4"/>
  <c r="X330" i="4"/>
  <c r="X331" i="4"/>
  <c r="X332" i="4"/>
  <c r="X333" i="4"/>
  <c r="X334" i="4"/>
  <c r="X335" i="4"/>
  <c r="X336" i="4"/>
  <c r="X337" i="4"/>
  <c r="X338" i="4"/>
  <c r="X339" i="4"/>
  <c r="X340" i="4"/>
  <c r="X341" i="4"/>
  <c r="X342" i="4"/>
  <c r="X343" i="4"/>
  <c r="X344" i="4"/>
  <c r="X345" i="4"/>
  <c r="X346" i="4"/>
  <c r="X347" i="4"/>
  <c r="X348" i="4"/>
  <c r="X349" i="4"/>
  <c r="X350" i="4"/>
  <c r="X351" i="4"/>
  <c r="X352" i="4"/>
  <c r="X353" i="4"/>
  <c r="X354" i="4"/>
  <c r="X355" i="4"/>
  <c r="X356" i="4"/>
  <c r="X357" i="4"/>
  <c r="X358" i="4"/>
  <c r="X359" i="4"/>
  <c r="X360" i="4"/>
  <c r="X361" i="4"/>
  <c r="X362" i="4"/>
  <c r="X363" i="4"/>
  <c r="X364" i="4"/>
  <c r="X365" i="4"/>
  <c r="X366" i="4"/>
  <c r="X367" i="4"/>
  <c r="X368" i="4"/>
  <c r="X369" i="4"/>
  <c r="X370" i="4"/>
  <c r="X371" i="4"/>
  <c r="X372" i="4"/>
  <c r="X373" i="4"/>
  <c r="X374" i="4"/>
  <c r="X375" i="4"/>
  <c r="X376" i="4"/>
  <c r="X377" i="4"/>
  <c r="X378" i="4"/>
  <c r="X379" i="4"/>
  <c r="X380" i="4"/>
  <c r="X381" i="4"/>
  <c r="X382" i="4"/>
  <c r="X383" i="4"/>
  <c r="X384" i="4"/>
  <c r="X385" i="4"/>
  <c r="X386" i="4"/>
  <c r="X387" i="4"/>
  <c r="X388" i="4"/>
  <c r="X389" i="4"/>
  <c r="X390" i="4"/>
  <c r="X391" i="4"/>
  <c r="X392" i="4"/>
  <c r="X393" i="4"/>
  <c r="X394" i="4"/>
  <c r="X395" i="4"/>
  <c r="X396" i="4"/>
  <c r="X397" i="4"/>
  <c r="X398" i="4"/>
  <c r="X399" i="4"/>
  <c r="X400" i="4"/>
  <c r="X401" i="4"/>
  <c r="X402" i="4"/>
  <c r="X403" i="4"/>
  <c r="X404" i="4"/>
  <c r="X405" i="4"/>
  <c r="X406" i="4"/>
  <c r="X407" i="4"/>
  <c r="X408" i="4"/>
  <c r="X409" i="4"/>
  <c r="X410" i="4"/>
  <c r="X411" i="4"/>
  <c r="X412" i="4"/>
  <c r="X413" i="4"/>
  <c r="X414" i="4"/>
  <c r="X415" i="4"/>
  <c r="X416" i="4"/>
  <c r="X417" i="4"/>
  <c r="X418" i="4"/>
  <c r="X419" i="4"/>
  <c r="X420" i="4"/>
  <c r="X421" i="4"/>
  <c r="X422" i="4"/>
  <c r="X423" i="4"/>
  <c r="X424" i="4"/>
  <c r="X425" i="4"/>
  <c r="X426" i="4"/>
  <c r="X427" i="4"/>
  <c r="X428" i="4"/>
  <c r="X429" i="4"/>
  <c r="X430" i="4"/>
  <c r="X431" i="4"/>
  <c r="X432" i="4"/>
  <c r="X433" i="4"/>
  <c r="X434" i="4"/>
  <c r="X435" i="4"/>
  <c r="X436" i="4"/>
  <c r="X437" i="4"/>
  <c r="X438" i="4"/>
  <c r="X439" i="4"/>
  <c r="X440" i="4"/>
  <c r="X441" i="4"/>
  <c r="X442" i="4"/>
  <c r="X443" i="4"/>
  <c r="X444" i="4"/>
  <c r="X445" i="4"/>
  <c r="X446" i="4"/>
  <c r="X447" i="4"/>
  <c r="X448" i="4"/>
  <c r="X449" i="4"/>
  <c r="X450" i="4"/>
  <c r="X451" i="4"/>
  <c r="X452" i="4"/>
  <c r="X453" i="4"/>
  <c r="X454" i="4"/>
  <c r="X455" i="4"/>
  <c r="X456" i="4"/>
  <c r="X457" i="4"/>
  <c r="X458" i="4"/>
  <c r="X459" i="4"/>
  <c r="X460" i="4"/>
  <c r="X461" i="4"/>
  <c r="X462" i="4"/>
  <c r="X463" i="4"/>
  <c r="X464" i="4"/>
  <c r="X465" i="4"/>
  <c r="X466" i="4"/>
  <c r="X467" i="4"/>
  <c r="X468" i="4"/>
  <c r="X469" i="4"/>
  <c r="X470" i="4"/>
  <c r="X471" i="4"/>
  <c r="X472" i="4"/>
  <c r="X473" i="4"/>
  <c r="X474" i="4"/>
  <c r="X475" i="4"/>
  <c r="X476" i="4"/>
  <c r="X477" i="4"/>
  <c r="X478" i="4"/>
  <c r="X479" i="4"/>
  <c r="X480" i="4"/>
  <c r="X481" i="4"/>
  <c r="X482" i="4"/>
  <c r="X483" i="4"/>
  <c r="X484" i="4"/>
  <c r="X485" i="4"/>
  <c r="X486" i="4"/>
  <c r="X487" i="4"/>
  <c r="X488" i="4"/>
  <c r="X489" i="4"/>
  <c r="X490" i="4"/>
  <c r="X491" i="4"/>
  <c r="X492" i="4"/>
  <c r="X493" i="4"/>
  <c r="X494" i="4"/>
  <c r="X495" i="4"/>
  <c r="X496" i="4"/>
  <c r="X497" i="4"/>
  <c r="X498" i="4"/>
  <c r="X499" i="4"/>
  <c r="X500" i="4"/>
  <c r="X501" i="4"/>
  <c r="X502" i="4"/>
  <c r="X503" i="4"/>
  <c r="X504" i="4"/>
  <c r="X505" i="4"/>
  <c r="X506" i="4"/>
  <c r="X507" i="4"/>
  <c r="X508" i="4"/>
  <c r="X509" i="4"/>
  <c r="X510" i="4"/>
  <c r="X511" i="4"/>
  <c r="X512" i="4"/>
  <c r="X513" i="4"/>
  <c r="X514" i="4"/>
  <c r="X515" i="4"/>
  <c r="X516" i="4"/>
  <c r="X517" i="4"/>
  <c r="X518" i="4"/>
  <c r="X519" i="4"/>
  <c r="X520" i="4"/>
  <c r="X521" i="4"/>
  <c r="X522" i="4"/>
  <c r="X523" i="4"/>
  <c r="X524" i="4"/>
  <c r="X525" i="4"/>
  <c r="X526" i="4"/>
  <c r="X527" i="4"/>
  <c r="X528" i="4"/>
  <c r="X529" i="4"/>
  <c r="X530" i="4"/>
  <c r="X531" i="4"/>
  <c r="X532" i="4"/>
  <c r="X533" i="4"/>
  <c r="X534" i="4"/>
  <c r="X535" i="4"/>
  <c r="X536" i="4"/>
  <c r="X537" i="4"/>
  <c r="X538" i="4"/>
  <c r="X539" i="4"/>
  <c r="X540" i="4"/>
  <c r="X541" i="4"/>
  <c r="X542" i="4"/>
  <c r="X543" i="4"/>
  <c r="X544" i="4"/>
  <c r="X545" i="4"/>
  <c r="X546" i="4"/>
  <c r="X547" i="4"/>
  <c r="X548" i="4"/>
  <c r="X549" i="4"/>
  <c r="X550" i="4"/>
  <c r="X551" i="4"/>
  <c r="X552" i="4"/>
  <c r="X553" i="4"/>
  <c r="X554" i="4"/>
  <c r="X555" i="4"/>
  <c r="X556" i="4"/>
  <c r="X557" i="4"/>
  <c r="X558" i="4"/>
  <c r="X559" i="4"/>
  <c r="X560" i="4"/>
  <c r="X561" i="4"/>
  <c r="X562" i="4"/>
  <c r="X563" i="4"/>
  <c r="X564" i="4"/>
  <c r="X565" i="4"/>
  <c r="X566" i="4"/>
  <c r="X567" i="4"/>
  <c r="X568" i="4"/>
  <c r="X569" i="4"/>
  <c r="X570" i="4"/>
  <c r="X571" i="4"/>
  <c r="X572" i="4"/>
  <c r="X573" i="4"/>
  <c r="X574" i="4"/>
  <c r="X575" i="4"/>
  <c r="X576" i="4"/>
  <c r="X577" i="4"/>
  <c r="X578" i="4"/>
  <c r="X579" i="4"/>
  <c r="X580" i="4"/>
  <c r="X581" i="4"/>
  <c r="X582" i="4"/>
  <c r="X583" i="4"/>
  <c r="X584" i="4"/>
  <c r="X585" i="4"/>
  <c r="X586" i="4"/>
  <c r="X587" i="4"/>
  <c r="X588" i="4"/>
  <c r="X589" i="4"/>
  <c r="X590" i="4"/>
  <c r="X591" i="4"/>
  <c r="X592" i="4"/>
  <c r="X593" i="4"/>
  <c r="X594" i="4"/>
  <c r="X595" i="4"/>
  <c r="X596" i="4"/>
  <c r="X597" i="4"/>
  <c r="X598" i="4"/>
  <c r="X599" i="4"/>
  <c r="X600" i="4"/>
  <c r="X601" i="4"/>
  <c r="X602" i="4"/>
  <c r="X603" i="4"/>
  <c r="X604" i="4"/>
  <c r="X605" i="4"/>
  <c r="X606" i="4"/>
  <c r="X607" i="4"/>
  <c r="X608" i="4"/>
  <c r="X609" i="4"/>
  <c r="X610" i="4"/>
  <c r="X611" i="4"/>
  <c r="X612" i="4"/>
  <c r="X613" i="4"/>
  <c r="X614" i="4"/>
  <c r="X615" i="4"/>
  <c r="X616" i="4"/>
  <c r="X617" i="4"/>
  <c r="X618" i="4"/>
  <c r="X619" i="4"/>
  <c r="X620" i="4"/>
  <c r="X621" i="4"/>
  <c r="X622" i="4"/>
  <c r="X623" i="4"/>
  <c r="X624" i="4"/>
  <c r="X625" i="4"/>
  <c r="X626" i="4"/>
  <c r="X627" i="4"/>
  <c r="X628" i="4"/>
  <c r="X629" i="4"/>
  <c r="X630" i="4"/>
  <c r="X631" i="4"/>
  <c r="X632" i="4"/>
  <c r="X633" i="4"/>
  <c r="X634" i="4"/>
  <c r="X635" i="4"/>
  <c r="X636" i="4"/>
  <c r="X637" i="4"/>
  <c r="X638" i="4"/>
  <c r="X639" i="4"/>
  <c r="X640" i="4"/>
  <c r="X641" i="4"/>
  <c r="X642" i="4"/>
  <c r="X643" i="4"/>
  <c r="X644" i="4"/>
  <c r="X645" i="4"/>
  <c r="X646" i="4"/>
  <c r="X647" i="4"/>
  <c r="X648" i="4"/>
  <c r="X649" i="4"/>
  <c r="X650" i="4"/>
  <c r="X651" i="4"/>
  <c r="X652" i="4"/>
  <c r="X653" i="4"/>
  <c r="X654" i="4"/>
  <c r="X655" i="4"/>
  <c r="X656" i="4"/>
  <c r="X657" i="4"/>
  <c r="X658" i="4"/>
  <c r="X659" i="4"/>
  <c r="X660" i="4"/>
  <c r="X661" i="4"/>
  <c r="X662" i="4"/>
  <c r="X663" i="4"/>
  <c r="X664" i="4"/>
  <c r="X665" i="4"/>
  <c r="X666" i="4"/>
  <c r="X667" i="4"/>
  <c r="X668" i="4"/>
  <c r="X669" i="4"/>
  <c r="X670" i="4"/>
  <c r="X671" i="4"/>
  <c r="X672" i="4"/>
  <c r="X673" i="4"/>
  <c r="X674" i="4"/>
  <c r="X675" i="4"/>
  <c r="X676" i="4"/>
  <c r="X677" i="4"/>
  <c r="X678" i="4"/>
  <c r="X679" i="4"/>
  <c r="X680" i="4"/>
  <c r="X681" i="4"/>
  <c r="X682" i="4"/>
  <c r="X683" i="4"/>
  <c r="X684" i="4"/>
  <c r="X685" i="4"/>
  <c r="X686" i="4"/>
  <c r="X687" i="4"/>
  <c r="X688" i="4"/>
  <c r="X689" i="4"/>
  <c r="X690" i="4"/>
  <c r="X691" i="4"/>
  <c r="X692" i="4"/>
  <c r="X693" i="4"/>
  <c r="X694" i="4"/>
  <c r="X695" i="4"/>
  <c r="X696" i="4"/>
  <c r="X697" i="4"/>
  <c r="X698" i="4"/>
  <c r="X699" i="4"/>
  <c r="X700" i="4"/>
  <c r="X701" i="4"/>
  <c r="X702" i="4"/>
  <c r="X703" i="4"/>
  <c r="X704" i="4"/>
  <c r="X705" i="4"/>
  <c r="X706" i="4"/>
  <c r="X707" i="4"/>
  <c r="X708" i="4"/>
  <c r="X709" i="4"/>
  <c r="X710" i="4"/>
  <c r="X711" i="4"/>
  <c r="X712" i="4"/>
  <c r="X713" i="4"/>
  <c r="X714" i="4"/>
  <c r="X715" i="4"/>
  <c r="X716" i="4"/>
  <c r="X717" i="4"/>
  <c r="X718" i="4"/>
  <c r="X719" i="4"/>
  <c r="X720" i="4"/>
  <c r="X721" i="4"/>
  <c r="X722" i="4"/>
  <c r="X723" i="4"/>
  <c r="X724" i="4"/>
  <c r="X725" i="4"/>
  <c r="X726" i="4"/>
  <c r="X727" i="4"/>
  <c r="X728" i="4"/>
  <c r="X729" i="4"/>
  <c r="X730" i="4"/>
  <c r="X731" i="4"/>
  <c r="X732" i="4"/>
  <c r="X733" i="4"/>
  <c r="X734" i="4"/>
  <c r="X735" i="4"/>
  <c r="X736" i="4"/>
  <c r="X737" i="4"/>
  <c r="X738" i="4"/>
  <c r="X739" i="4"/>
  <c r="X740" i="4"/>
  <c r="X741" i="4"/>
  <c r="X742" i="4"/>
  <c r="X743" i="4"/>
  <c r="X744" i="4"/>
  <c r="X745" i="4"/>
  <c r="X746" i="4"/>
  <c r="X747" i="4"/>
  <c r="X748" i="4"/>
  <c r="X749" i="4"/>
  <c r="X750" i="4"/>
  <c r="X751" i="4"/>
  <c r="X752" i="4"/>
  <c r="X753" i="4"/>
  <c r="X754" i="4"/>
  <c r="X755" i="4"/>
  <c r="X756" i="4"/>
  <c r="X757" i="4"/>
  <c r="X758" i="4"/>
  <c r="X759" i="4"/>
  <c r="X760" i="4"/>
  <c r="X761" i="4"/>
  <c r="X762" i="4"/>
  <c r="X763" i="4"/>
  <c r="X764" i="4"/>
  <c r="X765" i="4"/>
  <c r="X766" i="4"/>
  <c r="X767" i="4"/>
  <c r="X768" i="4"/>
  <c r="X769" i="4"/>
  <c r="X770" i="4"/>
  <c r="X771" i="4"/>
  <c r="X772" i="4"/>
  <c r="X773" i="4"/>
  <c r="X774" i="4"/>
  <c r="X775" i="4"/>
  <c r="X776" i="4"/>
  <c r="X777" i="4"/>
  <c r="X778" i="4"/>
  <c r="X779" i="4"/>
  <c r="X780" i="4"/>
  <c r="X781" i="4"/>
  <c r="X782" i="4"/>
  <c r="X783" i="4"/>
  <c r="X784" i="4"/>
  <c r="X785" i="4"/>
  <c r="X786" i="4"/>
  <c r="X787" i="4"/>
  <c r="X788" i="4"/>
  <c r="X789" i="4"/>
  <c r="X790" i="4"/>
  <c r="X791" i="4"/>
  <c r="X792" i="4"/>
  <c r="X793" i="4"/>
  <c r="X794" i="4"/>
  <c r="X795" i="4"/>
  <c r="X796" i="4"/>
  <c r="X797" i="4"/>
  <c r="X798" i="4"/>
  <c r="X799" i="4"/>
  <c r="X800" i="4"/>
  <c r="X801" i="4"/>
  <c r="X802" i="4"/>
  <c r="X803" i="4"/>
  <c r="X804" i="4"/>
  <c r="X805" i="4"/>
  <c r="X806" i="4"/>
  <c r="X807" i="4"/>
  <c r="X808" i="4"/>
  <c r="X809" i="4"/>
  <c r="X810" i="4"/>
  <c r="X811" i="4"/>
  <c r="X812" i="4"/>
  <c r="X813" i="4"/>
  <c r="X814" i="4"/>
  <c r="X815" i="4"/>
  <c r="X816" i="4"/>
  <c r="X817" i="4"/>
  <c r="X818" i="4"/>
  <c r="X819" i="4"/>
  <c r="X820" i="4"/>
  <c r="X821" i="4"/>
  <c r="X822" i="4"/>
  <c r="X823" i="4"/>
  <c r="X824" i="4"/>
  <c r="X825" i="4"/>
  <c r="X826" i="4"/>
  <c r="X827" i="4"/>
  <c r="X828" i="4"/>
  <c r="X829" i="4"/>
  <c r="X830" i="4"/>
  <c r="X831" i="4"/>
  <c r="X832" i="4"/>
  <c r="X833" i="4"/>
  <c r="X834" i="4"/>
  <c r="X835" i="4"/>
  <c r="X836" i="4"/>
  <c r="X837" i="4"/>
  <c r="X838" i="4"/>
  <c r="X839" i="4"/>
  <c r="X840" i="4"/>
  <c r="X841" i="4"/>
  <c r="X842" i="4"/>
  <c r="X843" i="4"/>
  <c r="X844" i="4"/>
  <c r="X845" i="4"/>
  <c r="X846" i="4"/>
  <c r="X847" i="4"/>
  <c r="X848" i="4"/>
  <c r="X849" i="4"/>
  <c r="X850" i="4"/>
  <c r="X851" i="4"/>
  <c r="X852" i="4"/>
  <c r="X853" i="4"/>
  <c r="X854" i="4"/>
  <c r="X855" i="4"/>
  <c r="X856" i="4"/>
  <c r="X857" i="4"/>
  <c r="X858" i="4"/>
  <c r="X859" i="4"/>
  <c r="X860" i="4"/>
  <c r="X861" i="4"/>
  <c r="X862" i="4"/>
  <c r="X863" i="4"/>
  <c r="X864" i="4"/>
  <c r="X865" i="4"/>
  <c r="X866" i="4"/>
  <c r="X867" i="4"/>
  <c r="X868" i="4"/>
  <c r="X869" i="4"/>
  <c r="X870" i="4"/>
  <c r="X871" i="4"/>
  <c r="X872" i="4"/>
  <c r="X873" i="4"/>
  <c r="X874" i="4"/>
  <c r="X875" i="4"/>
  <c r="X876" i="4"/>
  <c r="X877" i="4"/>
  <c r="X878" i="4"/>
  <c r="X879" i="4"/>
  <c r="X880" i="4"/>
  <c r="X881" i="4"/>
  <c r="X882" i="4"/>
  <c r="X883" i="4"/>
  <c r="X884" i="4"/>
  <c r="X885" i="4"/>
  <c r="X886" i="4"/>
  <c r="X887" i="4"/>
  <c r="X888" i="4"/>
  <c r="X889" i="4"/>
  <c r="X890" i="4"/>
  <c r="X891" i="4"/>
  <c r="X892" i="4"/>
  <c r="X893" i="4"/>
  <c r="X894" i="4"/>
  <c r="X895" i="4"/>
  <c r="X896" i="4"/>
  <c r="X897" i="4"/>
  <c r="X898" i="4"/>
  <c r="X899" i="4"/>
  <c r="X900" i="4"/>
  <c r="X901" i="4"/>
  <c r="X902" i="4"/>
  <c r="X903" i="4"/>
  <c r="X904" i="4"/>
  <c r="X905" i="4"/>
  <c r="X906" i="4"/>
  <c r="X907" i="4"/>
  <c r="X908" i="4"/>
  <c r="X909" i="4"/>
  <c r="X910" i="4"/>
  <c r="X911" i="4"/>
  <c r="X912" i="4"/>
  <c r="X913" i="4"/>
  <c r="X914" i="4"/>
  <c r="X915" i="4"/>
  <c r="X916" i="4"/>
  <c r="X917" i="4"/>
  <c r="X918" i="4"/>
  <c r="X919" i="4"/>
  <c r="X920" i="4"/>
  <c r="X921" i="4"/>
  <c r="X922" i="4"/>
  <c r="X923" i="4"/>
  <c r="X924" i="4"/>
  <c r="X925" i="4"/>
  <c r="X926" i="4"/>
  <c r="X927" i="4"/>
  <c r="X928" i="4"/>
  <c r="X929" i="4"/>
  <c r="X930" i="4"/>
  <c r="X931" i="4"/>
  <c r="X932" i="4"/>
  <c r="X933" i="4"/>
  <c r="X934" i="4"/>
  <c r="X935" i="4"/>
  <c r="X936" i="4"/>
  <c r="X937" i="4"/>
  <c r="X938" i="4"/>
  <c r="X939" i="4"/>
  <c r="X940" i="4"/>
  <c r="X941" i="4"/>
  <c r="X942" i="4"/>
  <c r="X943" i="4"/>
  <c r="X944" i="4"/>
  <c r="X945" i="4"/>
  <c r="X946" i="4"/>
  <c r="X947" i="4"/>
  <c r="X948" i="4"/>
  <c r="X949" i="4"/>
  <c r="X950" i="4"/>
  <c r="X951" i="4"/>
  <c r="X952" i="4"/>
  <c r="X953" i="4"/>
  <c r="X954" i="4"/>
  <c r="X955" i="4"/>
  <c r="X956" i="4"/>
  <c r="X957" i="4"/>
  <c r="X958" i="4"/>
  <c r="X959" i="4"/>
  <c r="X960" i="4"/>
  <c r="X961" i="4"/>
  <c r="X962" i="4"/>
  <c r="X963" i="4"/>
  <c r="X964" i="4"/>
  <c r="X965" i="4"/>
  <c r="X966" i="4"/>
  <c r="X967" i="4"/>
  <c r="X968" i="4"/>
  <c r="X969" i="4"/>
  <c r="X970" i="4"/>
  <c r="X971" i="4"/>
  <c r="X972" i="4"/>
  <c r="X973" i="4"/>
  <c r="X974" i="4"/>
  <c r="X975" i="4"/>
  <c r="X976" i="4"/>
  <c r="X977" i="4"/>
  <c r="X978" i="4"/>
  <c r="X979" i="4"/>
  <c r="X980" i="4"/>
  <c r="X981" i="4"/>
  <c r="X982" i="4"/>
  <c r="X983" i="4"/>
  <c r="X984" i="4"/>
  <c r="X985" i="4"/>
  <c r="X986" i="4"/>
  <c r="X987" i="4"/>
  <c r="X988" i="4"/>
  <c r="X989" i="4"/>
  <c r="X990" i="4"/>
  <c r="X991" i="4"/>
  <c r="X992" i="4"/>
  <c r="X993" i="4"/>
  <c r="X994" i="4"/>
  <c r="X995" i="4"/>
  <c r="X996" i="4"/>
  <c r="X997" i="4"/>
  <c r="X998" i="4"/>
  <c r="X999" i="4"/>
  <c r="X1000" i="4"/>
  <c r="X1001" i="4"/>
  <c r="X1002" i="4"/>
  <c r="X1003" i="4"/>
  <c r="X1004" i="4"/>
  <c r="X1005" i="4"/>
  <c r="X1006" i="4"/>
  <c r="X1007" i="4"/>
  <c r="X1008" i="4"/>
  <c r="X1009" i="4"/>
  <c r="X1010" i="4"/>
  <c r="X1011" i="4"/>
  <c r="X1012" i="4"/>
  <c r="X1013" i="4"/>
  <c r="X1014" i="4"/>
  <c r="X1015" i="4"/>
  <c r="X1016" i="4"/>
  <c r="X1017" i="4"/>
  <c r="X1018" i="4"/>
  <c r="X1019" i="4"/>
  <c r="X1020" i="4"/>
  <c r="X1021" i="4"/>
  <c r="X9" i="4"/>
  <c r="U1021" i="4"/>
  <c r="U1020" i="4"/>
  <c r="U1019" i="4"/>
  <c r="U1018" i="4"/>
  <c r="U1017" i="4"/>
  <c r="U1016" i="4"/>
  <c r="U1015" i="4"/>
  <c r="U1014" i="4"/>
  <c r="U1013" i="4"/>
  <c r="U1012" i="4"/>
  <c r="U1011" i="4"/>
  <c r="U1010" i="4"/>
  <c r="U1009" i="4"/>
  <c r="U1008" i="4"/>
  <c r="U1007" i="4"/>
  <c r="U1006" i="4"/>
  <c r="U1005" i="4"/>
  <c r="U1004" i="4"/>
  <c r="U1003" i="4"/>
  <c r="U1002" i="4"/>
  <c r="U1001" i="4"/>
  <c r="U1000" i="4"/>
  <c r="U999" i="4"/>
  <c r="U998" i="4"/>
  <c r="U997" i="4"/>
  <c r="U996" i="4"/>
  <c r="U995" i="4"/>
  <c r="U994" i="4"/>
  <c r="U993" i="4"/>
  <c r="U992" i="4"/>
  <c r="U991" i="4"/>
  <c r="U990" i="4"/>
  <c r="U989" i="4"/>
  <c r="U988" i="4"/>
  <c r="U987" i="4"/>
  <c r="U986" i="4"/>
  <c r="U985" i="4"/>
  <c r="U984" i="4"/>
  <c r="U983" i="4"/>
  <c r="U982" i="4"/>
  <c r="U981" i="4"/>
  <c r="U980" i="4"/>
  <c r="U979" i="4"/>
  <c r="U978" i="4"/>
  <c r="U977" i="4"/>
  <c r="U976" i="4"/>
  <c r="U975" i="4"/>
  <c r="U974" i="4"/>
  <c r="U973" i="4"/>
  <c r="U972" i="4"/>
  <c r="U971" i="4"/>
  <c r="U970" i="4"/>
  <c r="U969" i="4"/>
  <c r="U968" i="4"/>
  <c r="U967" i="4"/>
  <c r="U966" i="4"/>
  <c r="U965" i="4"/>
  <c r="U964" i="4"/>
  <c r="U963" i="4"/>
  <c r="U962" i="4"/>
  <c r="U961" i="4"/>
  <c r="U960" i="4"/>
  <c r="U959" i="4"/>
  <c r="U958" i="4"/>
  <c r="U957" i="4"/>
  <c r="U956" i="4"/>
  <c r="U955" i="4"/>
  <c r="U954" i="4"/>
  <c r="U953" i="4"/>
  <c r="U952" i="4"/>
  <c r="U951" i="4"/>
  <c r="U950" i="4"/>
  <c r="U949" i="4"/>
  <c r="U948" i="4"/>
  <c r="U947" i="4"/>
  <c r="U946" i="4"/>
  <c r="U945" i="4"/>
  <c r="U944" i="4"/>
  <c r="U943" i="4"/>
  <c r="U942" i="4"/>
  <c r="U941" i="4"/>
  <c r="U940" i="4"/>
  <c r="K940" i="4" s="1"/>
  <c r="U939" i="4"/>
  <c r="U938" i="4"/>
  <c r="U937" i="4"/>
  <c r="U936" i="4"/>
  <c r="U935" i="4"/>
  <c r="U934" i="4"/>
  <c r="U933" i="4"/>
  <c r="U932" i="4"/>
  <c r="U931" i="4"/>
  <c r="U930" i="4"/>
  <c r="U929" i="4"/>
  <c r="U928" i="4"/>
  <c r="U927" i="4"/>
  <c r="U926" i="4"/>
  <c r="U925" i="4"/>
  <c r="U924" i="4"/>
  <c r="U923" i="4"/>
  <c r="U922" i="4"/>
  <c r="U921" i="4"/>
  <c r="U920" i="4"/>
  <c r="U919" i="4"/>
  <c r="U918" i="4"/>
  <c r="U917" i="4"/>
  <c r="U916" i="4"/>
  <c r="U915" i="4"/>
  <c r="U914" i="4"/>
  <c r="U913" i="4"/>
  <c r="U912" i="4"/>
  <c r="U911" i="4"/>
  <c r="U910" i="4"/>
  <c r="U909" i="4"/>
  <c r="U908" i="4"/>
  <c r="U907" i="4"/>
  <c r="U906" i="4"/>
  <c r="U905" i="4"/>
  <c r="U904" i="4"/>
  <c r="U903" i="4"/>
  <c r="U902" i="4"/>
  <c r="U901" i="4"/>
  <c r="U900" i="4"/>
  <c r="U899" i="4"/>
  <c r="U898" i="4"/>
  <c r="U897" i="4"/>
  <c r="U896" i="4"/>
  <c r="U895" i="4"/>
  <c r="U894" i="4"/>
  <c r="U893" i="4"/>
  <c r="U892" i="4"/>
  <c r="K892" i="4" s="1"/>
  <c r="U891" i="4"/>
  <c r="U890" i="4"/>
  <c r="U889" i="4"/>
  <c r="U888" i="4"/>
  <c r="U887" i="4"/>
  <c r="U886" i="4"/>
  <c r="U885" i="4"/>
  <c r="U884" i="4"/>
  <c r="U883" i="4"/>
  <c r="U882" i="4"/>
  <c r="U881" i="4"/>
  <c r="U880" i="4"/>
  <c r="U879" i="4"/>
  <c r="U878" i="4"/>
  <c r="U877" i="4"/>
  <c r="U876" i="4"/>
  <c r="U875" i="4"/>
  <c r="U874" i="4"/>
  <c r="U873" i="4"/>
  <c r="U872" i="4"/>
  <c r="U871" i="4"/>
  <c r="U870" i="4"/>
  <c r="U869" i="4"/>
  <c r="U868" i="4"/>
  <c r="U867" i="4"/>
  <c r="U866" i="4"/>
  <c r="U865" i="4"/>
  <c r="U864" i="4"/>
  <c r="U863" i="4"/>
  <c r="U862" i="4"/>
  <c r="U861" i="4"/>
  <c r="U860" i="4"/>
  <c r="K860" i="4" s="1"/>
  <c r="U859" i="4"/>
  <c r="U858" i="4"/>
  <c r="U857" i="4"/>
  <c r="U856" i="4"/>
  <c r="U855" i="4"/>
  <c r="U854" i="4"/>
  <c r="U853" i="4"/>
  <c r="U852" i="4"/>
  <c r="U851" i="4"/>
  <c r="U850" i="4"/>
  <c r="U849" i="4"/>
  <c r="K849" i="4" s="1"/>
  <c r="U848" i="4"/>
  <c r="U847" i="4"/>
  <c r="U846" i="4"/>
  <c r="U845" i="4"/>
  <c r="U844" i="4"/>
  <c r="U843" i="4"/>
  <c r="U842" i="4"/>
  <c r="U841" i="4"/>
  <c r="U840" i="4"/>
  <c r="U839" i="4"/>
  <c r="U838" i="4"/>
  <c r="U837" i="4"/>
  <c r="U836" i="4"/>
  <c r="U835" i="4"/>
  <c r="U834" i="4"/>
  <c r="U833" i="4"/>
  <c r="U832" i="4"/>
  <c r="U831" i="4"/>
  <c r="U830" i="4"/>
  <c r="U829" i="4"/>
  <c r="U828" i="4"/>
  <c r="U827" i="4"/>
  <c r="U826" i="4"/>
  <c r="U825" i="4"/>
  <c r="U824" i="4"/>
  <c r="U823" i="4"/>
  <c r="U822" i="4"/>
  <c r="U821" i="4"/>
  <c r="U820" i="4"/>
  <c r="U819" i="4"/>
  <c r="U818" i="4"/>
  <c r="U817" i="4"/>
  <c r="K817" i="4" s="1"/>
  <c r="U816" i="4"/>
  <c r="U815" i="4"/>
  <c r="U814" i="4"/>
  <c r="U813" i="4"/>
  <c r="U812" i="4"/>
  <c r="U811" i="4"/>
  <c r="U810" i="4"/>
  <c r="U809" i="4"/>
  <c r="U808" i="4"/>
  <c r="U807" i="4"/>
  <c r="I807" i="4" s="1"/>
  <c r="U806" i="4"/>
  <c r="U805" i="4"/>
  <c r="U804" i="4"/>
  <c r="U803" i="4"/>
  <c r="U802" i="4"/>
  <c r="U801" i="4"/>
  <c r="U800" i="4"/>
  <c r="U799" i="4"/>
  <c r="U798" i="4"/>
  <c r="U797" i="4"/>
  <c r="U796" i="4"/>
  <c r="U795" i="4"/>
  <c r="U794" i="4"/>
  <c r="U793" i="4"/>
  <c r="U792" i="4"/>
  <c r="U791" i="4"/>
  <c r="U790" i="4"/>
  <c r="U789" i="4"/>
  <c r="U788" i="4"/>
  <c r="U787" i="4"/>
  <c r="U786" i="4"/>
  <c r="U785" i="4"/>
  <c r="K785" i="4" s="1"/>
  <c r="U784" i="4"/>
  <c r="U783" i="4"/>
  <c r="U782" i="4"/>
  <c r="U781" i="4"/>
  <c r="U780" i="4"/>
  <c r="U779" i="4"/>
  <c r="U778" i="4"/>
  <c r="U777" i="4"/>
  <c r="U776" i="4"/>
  <c r="U775" i="4"/>
  <c r="U774" i="4"/>
  <c r="U773" i="4"/>
  <c r="U772" i="4"/>
  <c r="U771" i="4"/>
  <c r="U770" i="4"/>
  <c r="U769" i="4"/>
  <c r="U768" i="4"/>
  <c r="U767" i="4"/>
  <c r="U766" i="4"/>
  <c r="U765" i="4"/>
  <c r="U764" i="4"/>
  <c r="K764" i="4" s="1"/>
  <c r="U763" i="4"/>
  <c r="U762" i="4"/>
  <c r="U761" i="4"/>
  <c r="U760" i="4"/>
  <c r="U759" i="4"/>
  <c r="U758" i="4"/>
  <c r="U757" i="4"/>
  <c r="U756" i="4"/>
  <c r="U755" i="4"/>
  <c r="U754" i="4"/>
  <c r="U753" i="4"/>
  <c r="U752" i="4"/>
  <c r="U751" i="4"/>
  <c r="U750" i="4"/>
  <c r="U749" i="4"/>
  <c r="U748" i="4"/>
  <c r="U747" i="4"/>
  <c r="U746" i="4"/>
  <c r="U745" i="4"/>
  <c r="U744" i="4"/>
  <c r="U743" i="4"/>
  <c r="U742" i="4"/>
  <c r="U741" i="4"/>
  <c r="U740" i="4"/>
  <c r="U739" i="4"/>
  <c r="U738" i="4"/>
  <c r="U737" i="4"/>
  <c r="U736" i="4"/>
  <c r="U735" i="4"/>
  <c r="U734" i="4"/>
  <c r="U733" i="4"/>
  <c r="U732" i="4"/>
  <c r="K732" i="4" s="1"/>
  <c r="U731" i="4"/>
  <c r="U730" i="4"/>
  <c r="U729" i="4"/>
  <c r="U728" i="4"/>
  <c r="U727" i="4"/>
  <c r="U726" i="4"/>
  <c r="U725" i="4"/>
  <c r="U724" i="4"/>
  <c r="U723" i="4"/>
  <c r="U722" i="4"/>
  <c r="U721" i="4"/>
  <c r="U720" i="4"/>
  <c r="U719" i="4"/>
  <c r="U718" i="4"/>
  <c r="U717" i="4"/>
  <c r="U716" i="4"/>
  <c r="U715" i="4"/>
  <c r="U714" i="4"/>
  <c r="U713" i="4"/>
  <c r="U712" i="4"/>
  <c r="U711" i="4"/>
  <c r="U710" i="4"/>
  <c r="U709" i="4"/>
  <c r="U708" i="4"/>
  <c r="U707" i="4"/>
  <c r="U706" i="4"/>
  <c r="U705" i="4"/>
  <c r="U704" i="4"/>
  <c r="U703" i="4"/>
  <c r="U702" i="4"/>
  <c r="U701" i="4"/>
  <c r="K701" i="4" s="1"/>
  <c r="U700" i="4"/>
  <c r="U699" i="4"/>
  <c r="U698" i="4"/>
  <c r="U697" i="4"/>
  <c r="U696" i="4"/>
  <c r="U695" i="4"/>
  <c r="U694" i="4"/>
  <c r="U693" i="4"/>
  <c r="U692" i="4"/>
  <c r="K692" i="4" s="1"/>
  <c r="U691" i="4"/>
  <c r="U690" i="4"/>
  <c r="U689" i="4"/>
  <c r="U688" i="4"/>
  <c r="U687" i="4"/>
  <c r="U686" i="4"/>
  <c r="U685" i="4"/>
  <c r="U684" i="4"/>
  <c r="U683" i="4"/>
  <c r="U682" i="4"/>
  <c r="U681" i="4"/>
  <c r="U680" i="4"/>
  <c r="U679" i="4"/>
  <c r="U678" i="4"/>
  <c r="U677" i="4"/>
  <c r="K677" i="4" s="1"/>
  <c r="U676" i="4"/>
  <c r="U675" i="4"/>
  <c r="U674" i="4"/>
  <c r="U673" i="4"/>
  <c r="U672" i="4"/>
  <c r="U671" i="4"/>
  <c r="U670" i="4"/>
  <c r="U669" i="4"/>
  <c r="U668" i="4"/>
  <c r="U667" i="4"/>
  <c r="U666" i="4"/>
  <c r="U665" i="4"/>
  <c r="U664" i="4"/>
  <c r="U663" i="4"/>
  <c r="U662" i="4"/>
  <c r="U661" i="4"/>
  <c r="U660" i="4"/>
  <c r="U659" i="4"/>
  <c r="U658" i="4"/>
  <c r="U657" i="4"/>
  <c r="U656" i="4"/>
  <c r="U655" i="4"/>
  <c r="U654" i="4"/>
  <c r="U653" i="4"/>
  <c r="U652" i="4"/>
  <c r="U651" i="4"/>
  <c r="U650" i="4"/>
  <c r="U649" i="4"/>
  <c r="U648" i="4"/>
  <c r="U647" i="4"/>
  <c r="U646" i="4"/>
  <c r="U645" i="4"/>
  <c r="U644" i="4"/>
  <c r="U643" i="4"/>
  <c r="U642" i="4"/>
  <c r="U641" i="4"/>
  <c r="U640" i="4"/>
  <c r="U639" i="4"/>
  <c r="U638" i="4"/>
  <c r="U637" i="4"/>
  <c r="U636" i="4"/>
  <c r="U635" i="4"/>
  <c r="U634" i="4"/>
  <c r="U633" i="4"/>
  <c r="U632" i="4"/>
  <c r="U631" i="4"/>
  <c r="U630" i="4"/>
  <c r="U629" i="4"/>
  <c r="U628" i="4"/>
  <c r="U627" i="4"/>
  <c r="U626" i="4"/>
  <c r="U625" i="4"/>
  <c r="K625" i="4" s="1"/>
  <c r="U624" i="4"/>
  <c r="U623" i="4"/>
  <c r="U622" i="4"/>
  <c r="U621" i="4"/>
  <c r="U620" i="4"/>
  <c r="U619" i="4"/>
  <c r="U618" i="4"/>
  <c r="U617" i="4"/>
  <c r="U616" i="4"/>
  <c r="U615" i="4"/>
  <c r="U614" i="4"/>
  <c r="U613" i="4"/>
  <c r="U612" i="4"/>
  <c r="U611" i="4"/>
  <c r="U610" i="4"/>
  <c r="U609" i="4"/>
  <c r="U608" i="4"/>
  <c r="U607" i="4"/>
  <c r="U606" i="4"/>
  <c r="U605" i="4"/>
  <c r="U604" i="4"/>
  <c r="U603" i="4"/>
  <c r="U602" i="4"/>
  <c r="U601" i="4"/>
  <c r="U600" i="4"/>
  <c r="U599" i="4"/>
  <c r="U598" i="4"/>
  <c r="U597" i="4"/>
  <c r="U596" i="4"/>
  <c r="U595" i="4"/>
  <c r="U594" i="4"/>
  <c r="U593" i="4"/>
  <c r="U592" i="4"/>
  <c r="U591" i="4"/>
  <c r="U590" i="4"/>
  <c r="U589" i="4"/>
  <c r="U588" i="4"/>
  <c r="U587" i="4"/>
  <c r="U586" i="4"/>
  <c r="U585" i="4"/>
  <c r="U584" i="4"/>
  <c r="U583" i="4"/>
  <c r="U582" i="4"/>
  <c r="U581" i="4"/>
  <c r="U580" i="4"/>
  <c r="U579" i="4"/>
  <c r="U578" i="4"/>
  <c r="U577" i="4"/>
  <c r="U576" i="4"/>
  <c r="U575" i="4"/>
  <c r="U574" i="4"/>
  <c r="U573" i="4"/>
  <c r="U572" i="4"/>
  <c r="U571" i="4"/>
  <c r="U570" i="4"/>
  <c r="U569" i="4"/>
  <c r="U568" i="4"/>
  <c r="U567" i="4"/>
  <c r="U566" i="4"/>
  <c r="U565" i="4"/>
  <c r="U564" i="4"/>
  <c r="U563" i="4"/>
  <c r="U562" i="4"/>
  <c r="U561" i="4"/>
  <c r="U560" i="4"/>
  <c r="U559" i="4"/>
  <c r="U558" i="4"/>
  <c r="U557" i="4"/>
  <c r="U556" i="4"/>
  <c r="U555" i="4"/>
  <c r="U554" i="4"/>
  <c r="U553" i="4"/>
  <c r="U552" i="4"/>
  <c r="U551" i="4"/>
  <c r="U550" i="4"/>
  <c r="U549" i="4"/>
  <c r="U548" i="4"/>
  <c r="U547" i="4"/>
  <c r="U546" i="4"/>
  <c r="U545" i="4"/>
  <c r="U544" i="4"/>
  <c r="U543" i="4"/>
  <c r="U542" i="4"/>
  <c r="U541" i="4"/>
  <c r="U540" i="4"/>
  <c r="U539" i="4"/>
  <c r="U538" i="4"/>
  <c r="U537" i="4"/>
  <c r="U536" i="4"/>
  <c r="U535" i="4"/>
  <c r="U534" i="4"/>
  <c r="U533" i="4"/>
  <c r="U532" i="4"/>
  <c r="U531" i="4"/>
  <c r="U530" i="4"/>
  <c r="U529" i="4"/>
  <c r="U528" i="4"/>
  <c r="U527" i="4"/>
  <c r="U526" i="4"/>
  <c r="U525" i="4"/>
  <c r="U524" i="4"/>
  <c r="U523" i="4"/>
  <c r="U522" i="4"/>
  <c r="U521" i="4"/>
  <c r="U520" i="4"/>
  <c r="U519" i="4"/>
  <c r="U518" i="4"/>
  <c r="U517" i="4"/>
  <c r="U516" i="4"/>
  <c r="U515" i="4"/>
  <c r="U514" i="4"/>
  <c r="U513" i="4"/>
  <c r="K513" i="4" s="1"/>
  <c r="U512" i="4"/>
  <c r="U511" i="4"/>
  <c r="U510" i="4"/>
  <c r="U509" i="4"/>
  <c r="U508" i="4"/>
  <c r="U507" i="4"/>
  <c r="U506" i="4"/>
  <c r="U505" i="4"/>
  <c r="U504" i="4"/>
  <c r="U503" i="4"/>
  <c r="U502" i="4"/>
  <c r="U501" i="4"/>
  <c r="U500" i="4"/>
  <c r="U499" i="4"/>
  <c r="U498" i="4"/>
  <c r="U497" i="4"/>
  <c r="U496" i="4"/>
  <c r="U495" i="4"/>
  <c r="U494" i="4"/>
  <c r="U493" i="4"/>
  <c r="U492" i="4"/>
  <c r="U491" i="4"/>
  <c r="U490" i="4"/>
  <c r="U489" i="4"/>
  <c r="U488" i="4"/>
  <c r="U487" i="4"/>
  <c r="U486" i="4"/>
  <c r="U485" i="4"/>
  <c r="U484" i="4"/>
  <c r="U483" i="4"/>
  <c r="U482" i="4"/>
  <c r="U481" i="4"/>
  <c r="K481" i="4" s="1"/>
  <c r="U480" i="4"/>
  <c r="U479" i="4"/>
  <c r="U478" i="4"/>
  <c r="U477" i="4"/>
  <c r="U476" i="4"/>
  <c r="U475" i="4"/>
  <c r="U474" i="4"/>
  <c r="U473" i="4"/>
  <c r="U472" i="4"/>
  <c r="K472" i="4" s="1"/>
  <c r="U471" i="4"/>
  <c r="U470" i="4"/>
  <c r="U469" i="4"/>
  <c r="U468" i="4"/>
  <c r="U467" i="4"/>
  <c r="H467" i="4" s="1"/>
  <c r="U466" i="4"/>
  <c r="U465" i="4"/>
  <c r="U464" i="4"/>
  <c r="U463" i="4"/>
  <c r="U462" i="4"/>
  <c r="U461" i="4"/>
  <c r="U460" i="4"/>
  <c r="U459" i="4"/>
  <c r="U458" i="4"/>
  <c r="U457" i="4"/>
  <c r="U456" i="4"/>
  <c r="U455" i="4"/>
  <c r="U454" i="4"/>
  <c r="U453" i="4"/>
  <c r="U452" i="4"/>
  <c r="U451" i="4"/>
  <c r="U450" i="4"/>
  <c r="U449" i="4"/>
  <c r="U448" i="4"/>
  <c r="U447" i="4"/>
  <c r="U446" i="4"/>
  <c r="U445" i="4"/>
  <c r="U444" i="4"/>
  <c r="U443" i="4"/>
  <c r="U442" i="4"/>
  <c r="U441" i="4"/>
  <c r="U440" i="4"/>
  <c r="K440" i="4" s="1"/>
  <c r="U439" i="4"/>
  <c r="U438" i="4"/>
  <c r="U437" i="4"/>
  <c r="U436" i="4"/>
  <c r="U435" i="4"/>
  <c r="U434" i="4"/>
  <c r="U433" i="4"/>
  <c r="U432" i="4"/>
  <c r="U431" i="4"/>
  <c r="U430" i="4"/>
  <c r="U429" i="4"/>
  <c r="U428" i="4"/>
  <c r="U427" i="4"/>
  <c r="U426" i="4"/>
  <c r="U425" i="4"/>
  <c r="U424" i="4"/>
  <c r="U423" i="4"/>
  <c r="U422" i="4"/>
  <c r="U421" i="4"/>
  <c r="U420" i="4"/>
  <c r="U419" i="4"/>
  <c r="U418" i="4"/>
  <c r="U417" i="4"/>
  <c r="K417" i="4" s="1"/>
  <c r="U416" i="4"/>
  <c r="U415" i="4"/>
  <c r="U414" i="4"/>
  <c r="U413" i="4"/>
  <c r="U412" i="4"/>
  <c r="U411" i="4"/>
  <c r="U410" i="4"/>
  <c r="U409" i="4"/>
  <c r="U408" i="4"/>
  <c r="U407" i="4"/>
  <c r="U406" i="4"/>
  <c r="U405" i="4"/>
  <c r="U404" i="4"/>
  <c r="U403" i="4"/>
  <c r="U402" i="4"/>
  <c r="U401" i="4"/>
  <c r="U400" i="4"/>
  <c r="U399" i="4"/>
  <c r="K399" i="4" s="1"/>
  <c r="U398" i="4"/>
  <c r="U397" i="4"/>
  <c r="U396" i="4"/>
  <c r="U395" i="4"/>
  <c r="U394" i="4"/>
  <c r="U393" i="4"/>
  <c r="U392" i="4"/>
  <c r="U391" i="4"/>
  <c r="U390" i="4"/>
  <c r="U389" i="4"/>
  <c r="U388" i="4"/>
  <c r="U387" i="4"/>
  <c r="U386" i="4"/>
  <c r="U385" i="4"/>
  <c r="K385" i="4" s="1"/>
  <c r="U384" i="4"/>
  <c r="U383" i="4"/>
  <c r="U382" i="4"/>
  <c r="U381" i="4"/>
  <c r="U380" i="4"/>
  <c r="U379" i="4"/>
  <c r="U378" i="4"/>
  <c r="U377" i="4"/>
  <c r="U376" i="4"/>
  <c r="U375" i="4"/>
  <c r="U374" i="4"/>
  <c r="U373" i="4"/>
  <c r="U372" i="4"/>
  <c r="U371" i="4"/>
  <c r="U370" i="4"/>
  <c r="U369" i="4"/>
  <c r="U368" i="4"/>
  <c r="K368" i="4" s="1"/>
  <c r="U367" i="4"/>
  <c r="U366" i="4"/>
  <c r="U365" i="4"/>
  <c r="U364" i="4"/>
  <c r="U363" i="4"/>
  <c r="U362" i="4"/>
  <c r="U361" i="4"/>
  <c r="K361" i="4" s="1"/>
  <c r="U360" i="4"/>
  <c r="U359" i="4"/>
  <c r="U358" i="4"/>
  <c r="U357" i="4"/>
  <c r="U356" i="4"/>
  <c r="U355" i="4"/>
  <c r="U354" i="4"/>
  <c r="U353" i="4"/>
  <c r="U352" i="4"/>
  <c r="U351" i="4"/>
  <c r="U350" i="4"/>
  <c r="U349" i="4"/>
  <c r="U348" i="4"/>
  <c r="U347" i="4"/>
  <c r="U346" i="4"/>
  <c r="U345" i="4"/>
  <c r="U344" i="4"/>
  <c r="U343" i="4"/>
  <c r="U342" i="4"/>
  <c r="U341" i="4"/>
  <c r="U340" i="4"/>
  <c r="U339" i="4"/>
  <c r="U338" i="4"/>
  <c r="U337" i="4"/>
  <c r="U336" i="4"/>
  <c r="U335" i="4"/>
  <c r="U334" i="4"/>
  <c r="U333" i="4"/>
  <c r="U332" i="4"/>
  <c r="U331" i="4"/>
  <c r="U330" i="4"/>
  <c r="U329" i="4"/>
  <c r="K329" i="4" s="1"/>
  <c r="U328" i="4"/>
  <c r="U327" i="4"/>
  <c r="U326" i="4"/>
  <c r="U325" i="4"/>
  <c r="U324" i="4"/>
  <c r="U323" i="4"/>
  <c r="U322" i="4"/>
  <c r="U321" i="4"/>
  <c r="U320" i="4"/>
  <c r="K320" i="4" s="1"/>
  <c r="U319" i="4"/>
  <c r="U318" i="4"/>
  <c r="U317" i="4"/>
  <c r="U316" i="4"/>
  <c r="U315" i="4"/>
  <c r="U314" i="4"/>
  <c r="U313" i="4"/>
  <c r="K313" i="4" s="1"/>
  <c r="U312" i="4"/>
  <c r="U311" i="4"/>
  <c r="K311" i="4" s="1"/>
  <c r="U310" i="4"/>
  <c r="U309" i="4"/>
  <c r="U308" i="4"/>
  <c r="U307" i="4"/>
  <c r="U306" i="4"/>
  <c r="U305" i="4"/>
  <c r="U304" i="4"/>
  <c r="K304" i="4" s="1"/>
  <c r="U303" i="4"/>
  <c r="U302" i="4"/>
  <c r="U301" i="4"/>
  <c r="U300" i="4"/>
  <c r="U299" i="4"/>
  <c r="U298" i="4"/>
  <c r="U297" i="4"/>
  <c r="K297" i="4" s="1"/>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K256" i="4" s="1"/>
  <c r="U255" i="4"/>
  <c r="H255" i="4" s="1"/>
  <c r="U254" i="4"/>
  <c r="U253" i="4"/>
  <c r="U252" i="4"/>
  <c r="U251" i="4"/>
  <c r="U250" i="4"/>
  <c r="U249" i="4"/>
  <c r="K249" i="4" s="1"/>
  <c r="U248" i="4"/>
  <c r="U247" i="4"/>
  <c r="K247" i="4" s="1"/>
  <c r="U246" i="4"/>
  <c r="U245" i="4"/>
  <c r="U244" i="4"/>
  <c r="U243" i="4"/>
  <c r="U242" i="4"/>
  <c r="U241" i="4"/>
  <c r="U240" i="4"/>
  <c r="K240" i="4" s="1"/>
  <c r="U239" i="4"/>
  <c r="U238" i="4"/>
  <c r="U237" i="4"/>
  <c r="U236" i="4"/>
  <c r="U235" i="4"/>
  <c r="U234" i="4"/>
  <c r="U233" i="4"/>
  <c r="K233" i="4" s="1"/>
  <c r="U232" i="4"/>
  <c r="U231" i="4"/>
  <c r="U230"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K201" i="4" s="1"/>
  <c r="U200" i="4"/>
  <c r="U199" i="4"/>
  <c r="U198" i="4"/>
  <c r="U197" i="4"/>
  <c r="U196" i="4"/>
  <c r="U195" i="4"/>
  <c r="U194" i="4"/>
  <c r="U193" i="4"/>
  <c r="K193" i="4" s="1"/>
  <c r="U192" i="4"/>
  <c r="U191" i="4"/>
  <c r="K191" i="4" s="1"/>
  <c r="U190" i="4"/>
  <c r="U189" i="4"/>
  <c r="U188" i="4"/>
  <c r="U187" i="4"/>
  <c r="U186" i="4"/>
  <c r="U185" i="4"/>
  <c r="U184" i="4"/>
  <c r="U183" i="4"/>
  <c r="U182" i="4"/>
  <c r="U181" i="4"/>
  <c r="U180" i="4"/>
  <c r="U179" i="4"/>
  <c r="U178" i="4"/>
  <c r="U177" i="4"/>
  <c r="U176" i="4"/>
  <c r="H176" i="4" s="1"/>
  <c r="U175" i="4"/>
  <c r="U174" i="4"/>
  <c r="U173" i="4"/>
  <c r="U172" i="4"/>
  <c r="K172" i="4" s="1"/>
  <c r="U171" i="4"/>
  <c r="U170" i="4"/>
  <c r="U169" i="4"/>
  <c r="U168" i="4"/>
  <c r="U167" i="4"/>
  <c r="U166" i="4"/>
  <c r="U165" i="4"/>
  <c r="K165" i="4" s="1"/>
  <c r="U164" i="4"/>
  <c r="U163" i="4"/>
  <c r="U162" i="4"/>
  <c r="U161" i="4"/>
  <c r="U160" i="4"/>
  <c r="H160" i="4" s="1"/>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K133" i="4" s="1"/>
  <c r="U132" i="4"/>
  <c r="U131" i="4"/>
  <c r="U130" i="4"/>
  <c r="U129" i="4"/>
  <c r="U128" i="4"/>
  <c r="U127" i="4"/>
  <c r="U126" i="4"/>
  <c r="U125" i="4"/>
  <c r="U124" i="4"/>
  <c r="K124" i="4" s="1"/>
  <c r="U123" i="4"/>
  <c r="U122" i="4"/>
  <c r="U121" i="4"/>
  <c r="U120" i="4"/>
  <c r="U119" i="4"/>
  <c r="U118" i="4"/>
  <c r="U117" i="4"/>
  <c r="K117" i="4" s="1"/>
  <c r="U116" i="4"/>
  <c r="U115" i="4"/>
  <c r="K115" i="4" s="1"/>
  <c r="U114" i="4"/>
  <c r="U113" i="4"/>
  <c r="U112" i="4"/>
  <c r="H112" i="4" s="1"/>
  <c r="U111" i="4"/>
  <c r="U110" i="4"/>
  <c r="U109" i="4"/>
  <c r="U108" i="4"/>
  <c r="K108" i="4" s="1"/>
  <c r="U107" i="4"/>
  <c r="U106" i="4"/>
  <c r="U105" i="4"/>
  <c r="U104" i="4"/>
  <c r="U103" i="4"/>
  <c r="U102" i="4"/>
  <c r="U101" i="4"/>
  <c r="K101" i="4" s="1"/>
  <c r="U100" i="4"/>
  <c r="U99" i="4"/>
  <c r="U98" i="4"/>
  <c r="U97" i="4"/>
  <c r="U96" i="4"/>
  <c r="H96" i="4" s="1"/>
  <c r="U95" i="4"/>
  <c r="U94" i="4"/>
  <c r="U93" i="4"/>
  <c r="U92" i="4"/>
  <c r="U91" i="4"/>
  <c r="U90" i="4"/>
  <c r="U89" i="4"/>
  <c r="U88" i="4"/>
  <c r="U87" i="4"/>
  <c r="U86" i="4"/>
  <c r="U85" i="4"/>
  <c r="U84" i="4"/>
  <c r="U83" i="4"/>
  <c r="U82" i="4"/>
  <c r="U81" i="4"/>
  <c r="U80" i="4"/>
  <c r="U79" i="4"/>
  <c r="U78" i="4"/>
  <c r="U77" i="4"/>
  <c r="U76" i="4"/>
  <c r="U75" i="4"/>
  <c r="U74" i="4"/>
  <c r="U73" i="4"/>
  <c r="U72" i="4"/>
  <c r="U71" i="4"/>
  <c r="U70" i="4"/>
  <c r="U69" i="4"/>
  <c r="K69" i="4" s="1"/>
  <c r="U68" i="4"/>
  <c r="U67" i="4"/>
  <c r="U66" i="4"/>
  <c r="U65" i="4"/>
  <c r="U64" i="4"/>
  <c r="U63" i="4"/>
  <c r="U62" i="4"/>
  <c r="U61" i="4"/>
  <c r="U60" i="4"/>
  <c r="K60" i="4" s="1"/>
  <c r="U59" i="4"/>
  <c r="U58" i="4"/>
  <c r="U57" i="4"/>
  <c r="U56" i="4"/>
  <c r="U55" i="4"/>
  <c r="U54" i="4"/>
  <c r="U53" i="4"/>
  <c r="K53" i="4" s="1"/>
  <c r="U52" i="4"/>
  <c r="U51" i="4"/>
  <c r="K51" i="4" s="1"/>
  <c r="U50" i="4"/>
  <c r="U49" i="4"/>
  <c r="U48" i="4"/>
  <c r="H48" i="4" s="1"/>
  <c r="U47" i="4"/>
  <c r="U46" i="4"/>
  <c r="U45" i="4"/>
  <c r="U44" i="4"/>
  <c r="K44" i="4" s="1"/>
  <c r="U43" i="4"/>
  <c r="U42" i="4"/>
  <c r="U41" i="4"/>
  <c r="U40" i="4"/>
  <c r="U39" i="4"/>
  <c r="U38" i="4"/>
  <c r="U37" i="4"/>
  <c r="U36" i="4"/>
  <c r="U35" i="4"/>
  <c r="U34" i="4"/>
  <c r="U33" i="4"/>
  <c r="U32" i="4"/>
  <c r="U31" i="4"/>
  <c r="U30" i="4"/>
  <c r="U29" i="4"/>
  <c r="U28" i="4"/>
  <c r="U27" i="4"/>
  <c r="K27" i="4" s="1"/>
  <c r="U26" i="4"/>
  <c r="U25" i="4"/>
  <c r="U24" i="4"/>
  <c r="U23" i="4"/>
  <c r="U22" i="4"/>
  <c r="U21" i="4"/>
  <c r="U20" i="4"/>
  <c r="U19" i="4"/>
  <c r="U18" i="4"/>
  <c r="U17" i="4"/>
  <c r="U16" i="4"/>
  <c r="U15" i="4"/>
  <c r="U14" i="4"/>
  <c r="U13" i="4"/>
  <c r="U12" i="4"/>
  <c r="U11" i="4"/>
  <c r="U10" i="4"/>
  <c r="U9" i="4"/>
  <c r="S1021" i="4"/>
  <c r="S1020" i="4"/>
  <c r="S1019" i="4"/>
  <c r="S1018" i="4"/>
  <c r="S1017" i="4"/>
  <c r="S1016" i="4"/>
  <c r="S1015" i="4"/>
  <c r="S1014" i="4"/>
  <c r="S1013" i="4"/>
  <c r="S1012" i="4"/>
  <c r="S1011" i="4"/>
  <c r="S1010" i="4"/>
  <c r="S1009" i="4"/>
  <c r="S1008" i="4"/>
  <c r="S1007" i="4"/>
  <c r="S1006" i="4"/>
  <c r="S1005" i="4"/>
  <c r="S1004" i="4"/>
  <c r="S1003" i="4"/>
  <c r="S1002" i="4"/>
  <c r="S1001" i="4"/>
  <c r="S1000" i="4"/>
  <c r="S999" i="4"/>
  <c r="S998" i="4"/>
  <c r="S997" i="4"/>
  <c r="S996" i="4"/>
  <c r="S995" i="4"/>
  <c r="S994" i="4"/>
  <c r="S993" i="4"/>
  <c r="S992" i="4"/>
  <c r="S991" i="4"/>
  <c r="S990" i="4"/>
  <c r="S989" i="4"/>
  <c r="S988" i="4"/>
  <c r="S987" i="4"/>
  <c r="S986" i="4"/>
  <c r="S985" i="4"/>
  <c r="S984" i="4"/>
  <c r="S983" i="4"/>
  <c r="S982" i="4"/>
  <c r="S981" i="4"/>
  <c r="S980" i="4"/>
  <c r="S979" i="4"/>
  <c r="S978" i="4"/>
  <c r="S977" i="4"/>
  <c r="S976" i="4"/>
  <c r="S975" i="4"/>
  <c r="S974" i="4"/>
  <c r="S973" i="4"/>
  <c r="S972" i="4"/>
  <c r="S971" i="4"/>
  <c r="S970" i="4"/>
  <c r="S969" i="4"/>
  <c r="S968" i="4"/>
  <c r="S967" i="4"/>
  <c r="S966" i="4"/>
  <c r="S965" i="4"/>
  <c r="S964" i="4"/>
  <c r="S963" i="4"/>
  <c r="S962" i="4"/>
  <c r="S961" i="4"/>
  <c r="S960" i="4"/>
  <c r="S959" i="4"/>
  <c r="S958" i="4"/>
  <c r="S957" i="4"/>
  <c r="S956" i="4"/>
  <c r="S955" i="4"/>
  <c r="S954" i="4"/>
  <c r="S953" i="4"/>
  <c r="S952" i="4"/>
  <c r="S951" i="4"/>
  <c r="S950" i="4"/>
  <c r="S949" i="4"/>
  <c r="S948" i="4"/>
  <c r="S947" i="4"/>
  <c r="S946" i="4"/>
  <c r="S945" i="4"/>
  <c r="S944" i="4"/>
  <c r="S943" i="4"/>
  <c r="S942" i="4"/>
  <c r="S941" i="4"/>
  <c r="S940" i="4"/>
  <c r="S939" i="4"/>
  <c r="S938" i="4"/>
  <c r="S937" i="4"/>
  <c r="S936" i="4"/>
  <c r="S935" i="4"/>
  <c r="S934" i="4"/>
  <c r="S933" i="4"/>
  <c r="S932" i="4"/>
  <c r="S931" i="4"/>
  <c r="S930" i="4"/>
  <c r="S929" i="4"/>
  <c r="S928" i="4"/>
  <c r="S927" i="4"/>
  <c r="S926" i="4"/>
  <c r="S925" i="4"/>
  <c r="S924" i="4"/>
  <c r="S923" i="4"/>
  <c r="S922" i="4"/>
  <c r="S921" i="4"/>
  <c r="S920" i="4"/>
  <c r="S919" i="4"/>
  <c r="S918" i="4"/>
  <c r="S917" i="4"/>
  <c r="S916" i="4"/>
  <c r="S915" i="4"/>
  <c r="S914" i="4"/>
  <c r="S913" i="4"/>
  <c r="S912" i="4"/>
  <c r="S911" i="4"/>
  <c r="S910" i="4"/>
  <c r="S909" i="4"/>
  <c r="S908" i="4"/>
  <c r="S907" i="4"/>
  <c r="S906" i="4"/>
  <c r="S905" i="4"/>
  <c r="S904" i="4"/>
  <c r="S903" i="4"/>
  <c r="S902" i="4"/>
  <c r="S901" i="4"/>
  <c r="S900" i="4"/>
  <c r="S899" i="4"/>
  <c r="S898" i="4"/>
  <c r="S897" i="4"/>
  <c r="S896" i="4"/>
  <c r="S895" i="4"/>
  <c r="S894" i="4"/>
  <c r="S893" i="4"/>
  <c r="S892" i="4"/>
  <c r="S891" i="4"/>
  <c r="S890" i="4"/>
  <c r="S889" i="4"/>
  <c r="S888" i="4"/>
  <c r="S887" i="4"/>
  <c r="S886" i="4"/>
  <c r="S885" i="4"/>
  <c r="S884" i="4"/>
  <c r="S883" i="4"/>
  <c r="S882" i="4"/>
  <c r="S881" i="4"/>
  <c r="S880" i="4"/>
  <c r="S879" i="4"/>
  <c r="S878" i="4"/>
  <c r="S877" i="4"/>
  <c r="S876" i="4"/>
  <c r="S875" i="4"/>
  <c r="S874" i="4"/>
  <c r="S873" i="4"/>
  <c r="S872" i="4"/>
  <c r="S871" i="4"/>
  <c r="S870" i="4"/>
  <c r="S869" i="4"/>
  <c r="S868" i="4"/>
  <c r="S867" i="4"/>
  <c r="S866" i="4"/>
  <c r="S865" i="4"/>
  <c r="S864" i="4"/>
  <c r="S863" i="4"/>
  <c r="S862" i="4"/>
  <c r="S861" i="4"/>
  <c r="S860" i="4"/>
  <c r="S859" i="4"/>
  <c r="S858" i="4"/>
  <c r="S857" i="4"/>
  <c r="S856" i="4"/>
  <c r="S855" i="4"/>
  <c r="S854" i="4"/>
  <c r="S853" i="4"/>
  <c r="S852" i="4"/>
  <c r="S851" i="4"/>
  <c r="S850" i="4"/>
  <c r="S849" i="4"/>
  <c r="S848" i="4"/>
  <c r="S847" i="4"/>
  <c r="S846" i="4"/>
  <c r="S845" i="4"/>
  <c r="S844" i="4"/>
  <c r="S843" i="4"/>
  <c r="S842" i="4"/>
  <c r="S841" i="4"/>
  <c r="S840" i="4"/>
  <c r="S839" i="4"/>
  <c r="S838" i="4"/>
  <c r="S837" i="4"/>
  <c r="S836" i="4"/>
  <c r="S835" i="4"/>
  <c r="S834" i="4"/>
  <c r="S833" i="4"/>
  <c r="S832" i="4"/>
  <c r="S831" i="4"/>
  <c r="S830" i="4"/>
  <c r="S829" i="4"/>
  <c r="S828" i="4"/>
  <c r="S827" i="4"/>
  <c r="S826" i="4"/>
  <c r="S825" i="4"/>
  <c r="S824" i="4"/>
  <c r="S823" i="4"/>
  <c r="S822" i="4"/>
  <c r="S821" i="4"/>
  <c r="S820" i="4"/>
  <c r="S819" i="4"/>
  <c r="S818" i="4"/>
  <c r="S817" i="4"/>
  <c r="S816" i="4"/>
  <c r="S815" i="4"/>
  <c r="S814" i="4"/>
  <c r="S813" i="4"/>
  <c r="S812" i="4"/>
  <c r="S811" i="4"/>
  <c r="S810" i="4"/>
  <c r="S809" i="4"/>
  <c r="S808" i="4"/>
  <c r="S807" i="4"/>
  <c r="S806" i="4"/>
  <c r="S805" i="4"/>
  <c r="S804" i="4"/>
  <c r="S803" i="4"/>
  <c r="S802" i="4"/>
  <c r="S801" i="4"/>
  <c r="S800" i="4"/>
  <c r="S799" i="4"/>
  <c r="S798" i="4"/>
  <c r="S797" i="4"/>
  <c r="S796" i="4"/>
  <c r="S795" i="4"/>
  <c r="S794" i="4"/>
  <c r="S793" i="4"/>
  <c r="S792" i="4"/>
  <c r="S791" i="4"/>
  <c r="S790" i="4"/>
  <c r="S789" i="4"/>
  <c r="S788" i="4"/>
  <c r="S787" i="4"/>
  <c r="S786" i="4"/>
  <c r="S785" i="4"/>
  <c r="S784" i="4"/>
  <c r="S783" i="4"/>
  <c r="S782" i="4"/>
  <c r="S781" i="4"/>
  <c r="S780" i="4"/>
  <c r="S779" i="4"/>
  <c r="S778" i="4"/>
  <c r="S777" i="4"/>
  <c r="S776" i="4"/>
  <c r="S775" i="4"/>
  <c r="S774" i="4"/>
  <c r="S773" i="4"/>
  <c r="S772" i="4"/>
  <c r="S771" i="4"/>
  <c r="S770" i="4"/>
  <c r="S769" i="4"/>
  <c r="S768" i="4"/>
  <c r="S767" i="4"/>
  <c r="S766" i="4"/>
  <c r="S765" i="4"/>
  <c r="S764" i="4"/>
  <c r="S763" i="4"/>
  <c r="S762" i="4"/>
  <c r="S761" i="4"/>
  <c r="S760" i="4"/>
  <c r="S759" i="4"/>
  <c r="S758" i="4"/>
  <c r="S757" i="4"/>
  <c r="S756" i="4"/>
  <c r="S755" i="4"/>
  <c r="S754" i="4"/>
  <c r="S753" i="4"/>
  <c r="S752" i="4"/>
  <c r="S751" i="4"/>
  <c r="S750" i="4"/>
  <c r="S749" i="4"/>
  <c r="S748" i="4"/>
  <c r="S747" i="4"/>
  <c r="S746" i="4"/>
  <c r="S745" i="4"/>
  <c r="S744" i="4"/>
  <c r="S743" i="4"/>
  <c r="S742" i="4"/>
  <c r="S741" i="4"/>
  <c r="S740" i="4"/>
  <c r="S739" i="4"/>
  <c r="S738"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77" i="4"/>
  <c r="S676" i="4"/>
  <c r="S675" i="4"/>
  <c r="S674" i="4"/>
  <c r="S673" i="4"/>
  <c r="S672" i="4"/>
  <c r="S671" i="4"/>
  <c r="S670" i="4"/>
  <c r="S669" i="4"/>
  <c r="S668" i="4"/>
  <c r="S667" i="4"/>
  <c r="S666" i="4"/>
  <c r="S665" i="4"/>
  <c r="S664" i="4"/>
  <c r="S663" i="4"/>
  <c r="S662" i="4"/>
  <c r="S661" i="4"/>
  <c r="S660" i="4"/>
  <c r="S659" i="4"/>
  <c r="S658" i="4"/>
  <c r="S657" i="4"/>
  <c r="S656" i="4"/>
  <c r="S655" i="4"/>
  <c r="S654" i="4"/>
  <c r="S653" i="4"/>
  <c r="S652" i="4"/>
  <c r="S651" i="4"/>
  <c r="S650" i="4"/>
  <c r="S649" i="4"/>
  <c r="S648" i="4"/>
  <c r="S647" i="4"/>
  <c r="S646" i="4"/>
  <c r="S645" i="4"/>
  <c r="S644" i="4"/>
  <c r="S643" i="4"/>
  <c r="S642" i="4"/>
  <c r="S641" i="4"/>
  <c r="S640" i="4"/>
  <c r="S639"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S561" i="4"/>
  <c r="S560" i="4"/>
  <c r="S559" i="4"/>
  <c r="S558" i="4"/>
  <c r="S557" i="4"/>
  <c r="S556" i="4"/>
  <c r="S555" i="4"/>
  <c r="S554" i="4"/>
  <c r="S553" i="4"/>
  <c r="S552" i="4"/>
  <c r="S551" i="4"/>
  <c r="S550" i="4"/>
  <c r="S549" i="4"/>
  <c r="S548" i="4"/>
  <c r="S547" i="4"/>
  <c r="S546" i="4"/>
  <c r="S545" i="4"/>
  <c r="S544" i="4"/>
  <c r="S543" i="4"/>
  <c r="S542" i="4"/>
  <c r="S541" i="4"/>
  <c r="S540" i="4"/>
  <c r="S539" i="4"/>
  <c r="S538" i="4"/>
  <c r="S537" i="4"/>
  <c r="S536" i="4"/>
  <c r="S535" i="4"/>
  <c r="S534" i="4"/>
  <c r="S533" i="4"/>
  <c r="S532" i="4"/>
  <c r="S531" i="4"/>
  <c r="S530" i="4"/>
  <c r="S529" i="4"/>
  <c r="S528" i="4"/>
  <c r="S527" i="4"/>
  <c r="S526" i="4"/>
  <c r="S525" i="4"/>
  <c r="S524" i="4"/>
  <c r="S523" i="4"/>
  <c r="S522" i="4"/>
  <c r="S521" i="4"/>
  <c r="S520" i="4"/>
  <c r="S519" i="4"/>
  <c r="S518" i="4"/>
  <c r="S517" i="4"/>
  <c r="S516" i="4"/>
  <c r="S515" i="4"/>
  <c r="S514" i="4"/>
  <c r="S513" i="4"/>
  <c r="S512" i="4"/>
  <c r="S511" i="4"/>
  <c r="S510" i="4"/>
  <c r="S509" i="4"/>
  <c r="S508" i="4"/>
  <c r="S507" i="4"/>
  <c r="S506" i="4"/>
  <c r="S505" i="4"/>
  <c r="S504" i="4"/>
  <c r="S503" i="4"/>
  <c r="S502" i="4"/>
  <c r="S501" i="4"/>
  <c r="S500" i="4"/>
  <c r="S499" i="4"/>
  <c r="S498" i="4"/>
  <c r="S497" i="4"/>
  <c r="S496" i="4"/>
  <c r="S495" i="4"/>
  <c r="S494" i="4"/>
  <c r="S493" i="4"/>
  <c r="S492" i="4"/>
  <c r="S491" i="4"/>
  <c r="S490" i="4"/>
  <c r="S489" i="4"/>
  <c r="S488" i="4"/>
  <c r="S487" i="4"/>
  <c r="S486" i="4"/>
  <c r="S485" i="4"/>
  <c r="S484" i="4"/>
  <c r="S483" i="4"/>
  <c r="S482" i="4"/>
  <c r="S481" i="4"/>
  <c r="S480" i="4"/>
  <c r="S479" i="4"/>
  <c r="S478" i="4"/>
  <c r="S477" i="4"/>
  <c r="S476" i="4"/>
  <c r="S475" i="4"/>
  <c r="S474" i="4"/>
  <c r="S473" i="4"/>
  <c r="S472" i="4"/>
  <c r="S471" i="4"/>
  <c r="S470" i="4"/>
  <c r="S469" i="4"/>
  <c r="S468" i="4"/>
  <c r="S467" i="4"/>
  <c r="S466" i="4"/>
  <c r="S465" i="4"/>
  <c r="S464" i="4"/>
  <c r="S463" i="4"/>
  <c r="S462" i="4"/>
  <c r="S461" i="4"/>
  <c r="S460" i="4"/>
  <c r="S459" i="4"/>
  <c r="S458" i="4"/>
  <c r="S457" i="4"/>
  <c r="S456" i="4"/>
  <c r="S455" i="4"/>
  <c r="S454" i="4"/>
  <c r="S453" i="4"/>
  <c r="S452" i="4"/>
  <c r="S451" i="4"/>
  <c r="S450" i="4"/>
  <c r="S449" i="4"/>
  <c r="S448" i="4"/>
  <c r="S447" i="4"/>
  <c r="S446" i="4"/>
  <c r="S445" i="4"/>
  <c r="S444" i="4"/>
  <c r="S443" i="4"/>
  <c r="S442" i="4"/>
  <c r="S441" i="4"/>
  <c r="S440" i="4"/>
  <c r="S439" i="4"/>
  <c r="S438" i="4"/>
  <c r="S437" i="4"/>
  <c r="S436" i="4"/>
  <c r="S435" i="4"/>
  <c r="S434" i="4"/>
  <c r="S433" i="4"/>
  <c r="S432" i="4"/>
  <c r="S431" i="4"/>
  <c r="S430" i="4"/>
  <c r="S429" i="4"/>
  <c r="S428" i="4"/>
  <c r="S427" i="4"/>
  <c r="S426" i="4"/>
  <c r="S425" i="4"/>
  <c r="S424" i="4"/>
  <c r="S423" i="4"/>
  <c r="S422" i="4"/>
  <c r="S421" i="4"/>
  <c r="S420" i="4"/>
  <c r="S419" i="4"/>
  <c r="S418" i="4"/>
  <c r="S417" i="4"/>
  <c r="S416" i="4"/>
  <c r="S415" i="4"/>
  <c r="S414" i="4"/>
  <c r="S413" i="4"/>
  <c r="S412" i="4"/>
  <c r="S411" i="4"/>
  <c r="S410" i="4"/>
  <c r="S409" i="4"/>
  <c r="S408" i="4"/>
  <c r="S407" i="4"/>
  <c r="S406" i="4"/>
  <c r="S405" i="4"/>
  <c r="S404" i="4"/>
  <c r="S403" i="4"/>
  <c r="S402" i="4"/>
  <c r="S401" i="4"/>
  <c r="S400" i="4"/>
  <c r="S399" i="4"/>
  <c r="S398" i="4"/>
  <c r="S397" i="4"/>
  <c r="S396" i="4"/>
  <c r="S395" i="4"/>
  <c r="S394" i="4"/>
  <c r="S393" i="4"/>
  <c r="S392" i="4"/>
  <c r="S391" i="4"/>
  <c r="S390" i="4"/>
  <c r="S389" i="4"/>
  <c r="S388" i="4"/>
  <c r="S387" i="4"/>
  <c r="S386" i="4"/>
  <c r="S385" i="4"/>
  <c r="S384" i="4"/>
  <c r="S383" i="4"/>
  <c r="S382" i="4"/>
  <c r="S381" i="4"/>
  <c r="S380" i="4"/>
  <c r="S379" i="4"/>
  <c r="S378" i="4"/>
  <c r="S377" i="4"/>
  <c r="S376" i="4"/>
  <c r="S375" i="4"/>
  <c r="S374" i="4"/>
  <c r="S373" i="4"/>
  <c r="S372" i="4"/>
  <c r="S371" i="4"/>
  <c r="S370" i="4"/>
  <c r="S369" i="4"/>
  <c r="S368" i="4"/>
  <c r="S367"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Q1021" i="4"/>
  <c r="P1021" i="4"/>
  <c r="O1021" i="4"/>
  <c r="Q1020" i="4"/>
  <c r="P1020" i="4"/>
  <c r="O1020" i="4"/>
  <c r="Q1019" i="4"/>
  <c r="P1019" i="4"/>
  <c r="O1019" i="4"/>
  <c r="Q1018" i="4"/>
  <c r="P1018" i="4"/>
  <c r="O1018" i="4"/>
  <c r="Q1017" i="4"/>
  <c r="P1017" i="4"/>
  <c r="O1017" i="4"/>
  <c r="Q1016" i="4"/>
  <c r="P1016" i="4"/>
  <c r="O1016" i="4"/>
  <c r="Q1015" i="4"/>
  <c r="P1015" i="4"/>
  <c r="O1015" i="4"/>
  <c r="Q1014" i="4"/>
  <c r="P1014" i="4"/>
  <c r="O1014" i="4"/>
  <c r="Q1013" i="4"/>
  <c r="P1013" i="4"/>
  <c r="O1013" i="4"/>
  <c r="Q1012" i="4"/>
  <c r="P1012" i="4"/>
  <c r="O1012" i="4"/>
  <c r="Q1011" i="4"/>
  <c r="P1011" i="4"/>
  <c r="O1011" i="4"/>
  <c r="Q1010" i="4"/>
  <c r="P1010" i="4"/>
  <c r="O1010" i="4"/>
  <c r="Q1009" i="4"/>
  <c r="P1009" i="4"/>
  <c r="O1009" i="4"/>
  <c r="Q1008" i="4"/>
  <c r="P1008" i="4"/>
  <c r="O1008" i="4"/>
  <c r="Q1007" i="4"/>
  <c r="P1007" i="4"/>
  <c r="O1007" i="4"/>
  <c r="Q1006" i="4"/>
  <c r="P1006" i="4"/>
  <c r="O1006" i="4"/>
  <c r="Q1005" i="4"/>
  <c r="P1005" i="4"/>
  <c r="O1005" i="4"/>
  <c r="Q1004" i="4"/>
  <c r="P1004" i="4"/>
  <c r="O1004" i="4"/>
  <c r="Q1003" i="4"/>
  <c r="P1003" i="4"/>
  <c r="O1003" i="4"/>
  <c r="Q1002" i="4"/>
  <c r="P1002" i="4"/>
  <c r="O1002" i="4"/>
  <c r="Q1001" i="4"/>
  <c r="P1001" i="4"/>
  <c r="O1001" i="4"/>
  <c r="Q1000" i="4"/>
  <c r="P1000" i="4"/>
  <c r="O1000" i="4"/>
  <c r="Q999" i="4"/>
  <c r="P999" i="4"/>
  <c r="O999" i="4"/>
  <c r="Q998" i="4"/>
  <c r="P998" i="4"/>
  <c r="O998" i="4"/>
  <c r="Q997" i="4"/>
  <c r="P997" i="4"/>
  <c r="O997" i="4"/>
  <c r="Q996" i="4"/>
  <c r="P996" i="4"/>
  <c r="O996" i="4"/>
  <c r="Q995" i="4"/>
  <c r="P995" i="4"/>
  <c r="O995" i="4"/>
  <c r="Q994" i="4"/>
  <c r="P994" i="4"/>
  <c r="O994" i="4"/>
  <c r="Q993" i="4"/>
  <c r="P993" i="4"/>
  <c r="O993" i="4"/>
  <c r="Q992" i="4"/>
  <c r="P992" i="4"/>
  <c r="O992" i="4"/>
  <c r="Q991" i="4"/>
  <c r="P991" i="4"/>
  <c r="O991" i="4"/>
  <c r="Q990" i="4"/>
  <c r="P990" i="4"/>
  <c r="O990" i="4"/>
  <c r="Q989" i="4"/>
  <c r="P989" i="4"/>
  <c r="O989" i="4"/>
  <c r="Q988" i="4"/>
  <c r="P988" i="4"/>
  <c r="O988" i="4"/>
  <c r="Q987" i="4"/>
  <c r="P987" i="4"/>
  <c r="O987" i="4"/>
  <c r="Q986" i="4"/>
  <c r="P986" i="4"/>
  <c r="O986" i="4"/>
  <c r="Q985" i="4"/>
  <c r="P985" i="4"/>
  <c r="O985" i="4"/>
  <c r="Q984" i="4"/>
  <c r="P984" i="4"/>
  <c r="O984" i="4"/>
  <c r="Q983" i="4"/>
  <c r="P983" i="4"/>
  <c r="O983" i="4"/>
  <c r="Q982" i="4"/>
  <c r="P982" i="4"/>
  <c r="O982" i="4"/>
  <c r="Q981" i="4"/>
  <c r="P981" i="4"/>
  <c r="O981" i="4"/>
  <c r="Q980" i="4"/>
  <c r="P980" i="4"/>
  <c r="O980" i="4"/>
  <c r="Q979" i="4"/>
  <c r="P979" i="4"/>
  <c r="O979" i="4"/>
  <c r="Q978" i="4"/>
  <c r="P978" i="4"/>
  <c r="O978" i="4"/>
  <c r="Q977" i="4"/>
  <c r="P977" i="4"/>
  <c r="O977" i="4"/>
  <c r="Q976" i="4"/>
  <c r="P976" i="4"/>
  <c r="O976" i="4"/>
  <c r="Q975" i="4"/>
  <c r="P975" i="4"/>
  <c r="O975" i="4"/>
  <c r="Q974" i="4"/>
  <c r="P974" i="4"/>
  <c r="O974" i="4"/>
  <c r="Q973" i="4"/>
  <c r="P973" i="4"/>
  <c r="O973" i="4"/>
  <c r="Q972" i="4"/>
  <c r="P972" i="4"/>
  <c r="O972" i="4"/>
  <c r="Q971" i="4"/>
  <c r="P971" i="4"/>
  <c r="O971" i="4"/>
  <c r="Q970" i="4"/>
  <c r="P970" i="4"/>
  <c r="O970" i="4"/>
  <c r="Q969" i="4"/>
  <c r="P969" i="4"/>
  <c r="O969" i="4"/>
  <c r="Q968" i="4"/>
  <c r="P968" i="4"/>
  <c r="O968" i="4"/>
  <c r="Q967" i="4"/>
  <c r="P967" i="4"/>
  <c r="O967" i="4"/>
  <c r="Q966" i="4"/>
  <c r="P966" i="4"/>
  <c r="O966" i="4"/>
  <c r="Q965" i="4"/>
  <c r="P965" i="4"/>
  <c r="O965" i="4"/>
  <c r="Q964" i="4"/>
  <c r="P964" i="4"/>
  <c r="O964" i="4"/>
  <c r="Q963" i="4"/>
  <c r="P963" i="4"/>
  <c r="O963" i="4"/>
  <c r="Q962" i="4"/>
  <c r="P962" i="4"/>
  <c r="O962" i="4"/>
  <c r="Q961" i="4"/>
  <c r="P961" i="4"/>
  <c r="O961" i="4"/>
  <c r="Q960" i="4"/>
  <c r="P960" i="4"/>
  <c r="O960" i="4"/>
  <c r="Q959" i="4"/>
  <c r="P959" i="4"/>
  <c r="O959" i="4"/>
  <c r="Q958" i="4"/>
  <c r="P958" i="4"/>
  <c r="O958" i="4"/>
  <c r="Q957" i="4"/>
  <c r="P957" i="4"/>
  <c r="O957" i="4"/>
  <c r="Q956" i="4"/>
  <c r="P956" i="4"/>
  <c r="O956" i="4"/>
  <c r="Q955" i="4"/>
  <c r="P955" i="4"/>
  <c r="O955" i="4"/>
  <c r="Q954" i="4"/>
  <c r="P954" i="4"/>
  <c r="O954" i="4"/>
  <c r="Q953" i="4"/>
  <c r="P953" i="4"/>
  <c r="O953" i="4"/>
  <c r="Q952" i="4"/>
  <c r="P952" i="4"/>
  <c r="O952" i="4"/>
  <c r="Q951" i="4"/>
  <c r="P951" i="4"/>
  <c r="O951" i="4"/>
  <c r="Q950" i="4"/>
  <c r="P950" i="4"/>
  <c r="O950" i="4"/>
  <c r="Q949" i="4"/>
  <c r="P949" i="4"/>
  <c r="O949" i="4"/>
  <c r="Q948" i="4"/>
  <c r="P948" i="4"/>
  <c r="O948" i="4"/>
  <c r="Q947" i="4"/>
  <c r="P947" i="4"/>
  <c r="O947" i="4"/>
  <c r="Q946" i="4"/>
  <c r="P946" i="4"/>
  <c r="O946" i="4"/>
  <c r="Q945" i="4"/>
  <c r="P945" i="4"/>
  <c r="O945" i="4"/>
  <c r="Q944" i="4"/>
  <c r="P944" i="4"/>
  <c r="O944" i="4"/>
  <c r="Q943" i="4"/>
  <c r="P943" i="4"/>
  <c r="O943" i="4"/>
  <c r="Q942" i="4"/>
  <c r="P942" i="4"/>
  <c r="O942" i="4"/>
  <c r="Q941" i="4"/>
  <c r="P941" i="4"/>
  <c r="O941" i="4"/>
  <c r="Q940" i="4"/>
  <c r="P940" i="4"/>
  <c r="O940" i="4"/>
  <c r="Q939" i="4"/>
  <c r="P939" i="4"/>
  <c r="O939" i="4"/>
  <c r="Q938" i="4"/>
  <c r="P938" i="4"/>
  <c r="O938" i="4"/>
  <c r="Q937" i="4"/>
  <c r="P937" i="4"/>
  <c r="O937" i="4"/>
  <c r="Q936" i="4"/>
  <c r="P936" i="4"/>
  <c r="O936" i="4"/>
  <c r="Q935" i="4"/>
  <c r="P935" i="4"/>
  <c r="O935" i="4"/>
  <c r="Q934" i="4"/>
  <c r="P934" i="4"/>
  <c r="O934" i="4"/>
  <c r="Q933" i="4"/>
  <c r="P933" i="4"/>
  <c r="O933" i="4"/>
  <c r="Q932" i="4"/>
  <c r="P932" i="4"/>
  <c r="O932" i="4"/>
  <c r="Q931" i="4"/>
  <c r="P931" i="4"/>
  <c r="O931" i="4"/>
  <c r="Q930" i="4"/>
  <c r="P930" i="4"/>
  <c r="O930" i="4"/>
  <c r="Q929" i="4"/>
  <c r="P929" i="4"/>
  <c r="O929" i="4"/>
  <c r="Q928" i="4"/>
  <c r="P928" i="4"/>
  <c r="O928" i="4"/>
  <c r="Q927" i="4"/>
  <c r="P927" i="4"/>
  <c r="O927" i="4"/>
  <c r="Q926" i="4"/>
  <c r="P926" i="4"/>
  <c r="O926" i="4"/>
  <c r="Q925" i="4"/>
  <c r="P925" i="4"/>
  <c r="O925" i="4"/>
  <c r="Q924" i="4"/>
  <c r="P924" i="4"/>
  <c r="O924" i="4"/>
  <c r="Q923" i="4"/>
  <c r="P923" i="4"/>
  <c r="O923" i="4"/>
  <c r="Q922" i="4"/>
  <c r="P922" i="4"/>
  <c r="O922" i="4"/>
  <c r="Q921" i="4"/>
  <c r="P921" i="4"/>
  <c r="O921" i="4"/>
  <c r="Q920" i="4"/>
  <c r="P920" i="4"/>
  <c r="O920" i="4"/>
  <c r="Q919" i="4"/>
  <c r="P919" i="4"/>
  <c r="O919" i="4"/>
  <c r="Q918" i="4"/>
  <c r="P918" i="4"/>
  <c r="O918" i="4"/>
  <c r="Q917" i="4"/>
  <c r="P917" i="4"/>
  <c r="O917" i="4"/>
  <c r="Q916" i="4"/>
  <c r="P916" i="4"/>
  <c r="O916" i="4"/>
  <c r="Q915" i="4"/>
  <c r="P915" i="4"/>
  <c r="O915" i="4"/>
  <c r="Q914" i="4"/>
  <c r="P914" i="4"/>
  <c r="O914" i="4"/>
  <c r="Q913" i="4"/>
  <c r="P913" i="4"/>
  <c r="O913" i="4"/>
  <c r="Q912" i="4"/>
  <c r="P912" i="4"/>
  <c r="O912" i="4"/>
  <c r="Q911" i="4"/>
  <c r="P911" i="4"/>
  <c r="O911" i="4"/>
  <c r="Q910" i="4"/>
  <c r="P910" i="4"/>
  <c r="O910" i="4"/>
  <c r="Q909" i="4"/>
  <c r="P909" i="4"/>
  <c r="O909" i="4"/>
  <c r="Q908" i="4"/>
  <c r="P908" i="4"/>
  <c r="O908" i="4"/>
  <c r="Q907" i="4"/>
  <c r="P907" i="4"/>
  <c r="O907" i="4"/>
  <c r="Q906" i="4"/>
  <c r="P906" i="4"/>
  <c r="O906" i="4"/>
  <c r="Q905" i="4"/>
  <c r="P905" i="4"/>
  <c r="O905" i="4"/>
  <c r="Q904" i="4"/>
  <c r="P904" i="4"/>
  <c r="O904" i="4"/>
  <c r="Q903" i="4"/>
  <c r="P903" i="4"/>
  <c r="O903" i="4"/>
  <c r="Q902" i="4"/>
  <c r="P902" i="4"/>
  <c r="O902" i="4"/>
  <c r="Q901" i="4"/>
  <c r="P901" i="4"/>
  <c r="O901" i="4"/>
  <c r="Q900" i="4"/>
  <c r="P900" i="4"/>
  <c r="O900" i="4"/>
  <c r="Q899" i="4"/>
  <c r="P899" i="4"/>
  <c r="O899" i="4"/>
  <c r="Q898" i="4"/>
  <c r="P898" i="4"/>
  <c r="O898" i="4"/>
  <c r="Q897" i="4"/>
  <c r="P897" i="4"/>
  <c r="O897" i="4"/>
  <c r="Q896" i="4"/>
  <c r="P896" i="4"/>
  <c r="O896" i="4"/>
  <c r="Q895" i="4"/>
  <c r="P895" i="4"/>
  <c r="O895" i="4"/>
  <c r="Q894" i="4"/>
  <c r="P894" i="4"/>
  <c r="O894" i="4"/>
  <c r="Q893" i="4"/>
  <c r="P893" i="4"/>
  <c r="O893" i="4"/>
  <c r="Q892" i="4"/>
  <c r="P892" i="4"/>
  <c r="O892" i="4"/>
  <c r="Q891" i="4"/>
  <c r="P891" i="4"/>
  <c r="O891" i="4"/>
  <c r="Q890" i="4"/>
  <c r="P890" i="4"/>
  <c r="O890" i="4"/>
  <c r="Q889" i="4"/>
  <c r="P889" i="4"/>
  <c r="O889" i="4"/>
  <c r="Q888" i="4"/>
  <c r="P888" i="4"/>
  <c r="O888" i="4"/>
  <c r="Q887" i="4"/>
  <c r="P887" i="4"/>
  <c r="O887" i="4"/>
  <c r="Q886" i="4"/>
  <c r="P886" i="4"/>
  <c r="O886" i="4"/>
  <c r="Q885" i="4"/>
  <c r="P885" i="4"/>
  <c r="O885" i="4"/>
  <c r="Q884" i="4"/>
  <c r="P884" i="4"/>
  <c r="O884" i="4"/>
  <c r="Q883" i="4"/>
  <c r="P883" i="4"/>
  <c r="O883" i="4"/>
  <c r="Q882" i="4"/>
  <c r="P882" i="4"/>
  <c r="O882" i="4"/>
  <c r="Q881" i="4"/>
  <c r="P881" i="4"/>
  <c r="O881" i="4"/>
  <c r="Q880" i="4"/>
  <c r="P880" i="4"/>
  <c r="O880" i="4"/>
  <c r="Q879" i="4"/>
  <c r="P879" i="4"/>
  <c r="O879" i="4"/>
  <c r="Q878" i="4"/>
  <c r="P878" i="4"/>
  <c r="O878" i="4"/>
  <c r="Q877" i="4"/>
  <c r="P877" i="4"/>
  <c r="O877" i="4"/>
  <c r="Q876" i="4"/>
  <c r="P876" i="4"/>
  <c r="O876" i="4"/>
  <c r="Q875" i="4"/>
  <c r="P875" i="4"/>
  <c r="O875" i="4"/>
  <c r="Q874" i="4"/>
  <c r="P874" i="4"/>
  <c r="O874" i="4"/>
  <c r="Q873" i="4"/>
  <c r="P873" i="4"/>
  <c r="O873" i="4"/>
  <c r="Q872" i="4"/>
  <c r="P872" i="4"/>
  <c r="O872" i="4"/>
  <c r="Q871" i="4"/>
  <c r="P871" i="4"/>
  <c r="O871" i="4"/>
  <c r="Q870" i="4"/>
  <c r="P870" i="4"/>
  <c r="O870" i="4"/>
  <c r="Q869" i="4"/>
  <c r="P869" i="4"/>
  <c r="O869" i="4"/>
  <c r="Q868" i="4"/>
  <c r="P868" i="4"/>
  <c r="O868" i="4"/>
  <c r="Q867" i="4"/>
  <c r="P867" i="4"/>
  <c r="O867" i="4"/>
  <c r="Q866" i="4"/>
  <c r="P866" i="4"/>
  <c r="O866" i="4"/>
  <c r="Q865" i="4"/>
  <c r="P865" i="4"/>
  <c r="O865" i="4"/>
  <c r="Q864" i="4"/>
  <c r="P864" i="4"/>
  <c r="O864" i="4"/>
  <c r="Q863" i="4"/>
  <c r="P863" i="4"/>
  <c r="O863" i="4"/>
  <c r="Q862" i="4"/>
  <c r="P862" i="4"/>
  <c r="O862" i="4"/>
  <c r="Q861" i="4"/>
  <c r="P861" i="4"/>
  <c r="O861" i="4"/>
  <c r="Q860" i="4"/>
  <c r="P860" i="4"/>
  <c r="O860" i="4"/>
  <c r="Q859" i="4"/>
  <c r="P859" i="4"/>
  <c r="O859" i="4"/>
  <c r="Q858" i="4"/>
  <c r="P858" i="4"/>
  <c r="O858" i="4"/>
  <c r="Q857" i="4"/>
  <c r="P857" i="4"/>
  <c r="O857" i="4"/>
  <c r="Q856" i="4"/>
  <c r="P856" i="4"/>
  <c r="O856" i="4"/>
  <c r="Q855" i="4"/>
  <c r="P855" i="4"/>
  <c r="O855" i="4"/>
  <c r="Q854" i="4"/>
  <c r="P854" i="4"/>
  <c r="O854" i="4"/>
  <c r="Q853" i="4"/>
  <c r="P853" i="4"/>
  <c r="O853" i="4"/>
  <c r="Q852" i="4"/>
  <c r="P852" i="4"/>
  <c r="O852" i="4"/>
  <c r="Q851" i="4"/>
  <c r="P851" i="4"/>
  <c r="O851" i="4"/>
  <c r="Q850" i="4"/>
  <c r="P850" i="4"/>
  <c r="O850" i="4"/>
  <c r="Q849" i="4"/>
  <c r="P849" i="4"/>
  <c r="O849" i="4"/>
  <c r="Q848" i="4"/>
  <c r="P848" i="4"/>
  <c r="O848" i="4"/>
  <c r="Q847" i="4"/>
  <c r="P847" i="4"/>
  <c r="O847" i="4"/>
  <c r="Q846" i="4"/>
  <c r="P846" i="4"/>
  <c r="O846" i="4"/>
  <c r="Q845" i="4"/>
  <c r="P845" i="4"/>
  <c r="O845" i="4"/>
  <c r="Q844" i="4"/>
  <c r="P844" i="4"/>
  <c r="O844" i="4"/>
  <c r="Q843" i="4"/>
  <c r="P843" i="4"/>
  <c r="O843" i="4"/>
  <c r="Q842" i="4"/>
  <c r="P842" i="4"/>
  <c r="O842" i="4"/>
  <c r="Q841" i="4"/>
  <c r="P841" i="4"/>
  <c r="O841" i="4"/>
  <c r="Q840" i="4"/>
  <c r="P840" i="4"/>
  <c r="O840" i="4"/>
  <c r="Q839" i="4"/>
  <c r="P839" i="4"/>
  <c r="O839" i="4"/>
  <c r="Q838" i="4"/>
  <c r="P838" i="4"/>
  <c r="O838" i="4"/>
  <c r="Q837" i="4"/>
  <c r="P837" i="4"/>
  <c r="O837" i="4"/>
  <c r="Q836" i="4"/>
  <c r="P836" i="4"/>
  <c r="O836" i="4"/>
  <c r="Q835" i="4"/>
  <c r="P835" i="4"/>
  <c r="O835" i="4"/>
  <c r="Q834" i="4"/>
  <c r="P834" i="4"/>
  <c r="O834" i="4"/>
  <c r="Q833" i="4"/>
  <c r="P833" i="4"/>
  <c r="O833" i="4"/>
  <c r="Q832" i="4"/>
  <c r="P832" i="4"/>
  <c r="O832" i="4"/>
  <c r="Q831" i="4"/>
  <c r="P831" i="4"/>
  <c r="O831" i="4"/>
  <c r="Q830" i="4"/>
  <c r="P830" i="4"/>
  <c r="O830" i="4"/>
  <c r="Q829" i="4"/>
  <c r="P829" i="4"/>
  <c r="O829" i="4"/>
  <c r="Q828" i="4"/>
  <c r="P828" i="4"/>
  <c r="O828" i="4"/>
  <c r="Q827" i="4"/>
  <c r="P827" i="4"/>
  <c r="O827" i="4"/>
  <c r="Q826" i="4"/>
  <c r="P826" i="4"/>
  <c r="O826" i="4"/>
  <c r="Q825" i="4"/>
  <c r="P825" i="4"/>
  <c r="O825" i="4"/>
  <c r="Q824" i="4"/>
  <c r="P824" i="4"/>
  <c r="O824" i="4"/>
  <c r="Q823" i="4"/>
  <c r="P823" i="4"/>
  <c r="O823" i="4"/>
  <c r="Q822" i="4"/>
  <c r="P822" i="4"/>
  <c r="O822" i="4"/>
  <c r="Q821" i="4"/>
  <c r="P821" i="4"/>
  <c r="O821" i="4"/>
  <c r="Q820" i="4"/>
  <c r="P820" i="4"/>
  <c r="O820" i="4"/>
  <c r="Q819" i="4"/>
  <c r="P819" i="4"/>
  <c r="O819" i="4"/>
  <c r="Q818" i="4"/>
  <c r="P818" i="4"/>
  <c r="O818" i="4"/>
  <c r="Q817" i="4"/>
  <c r="P817" i="4"/>
  <c r="O817" i="4"/>
  <c r="Q816" i="4"/>
  <c r="P816" i="4"/>
  <c r="O816" i="4"/>
  <c r="Q815" i="4"/>
  <c r="P815" i="4"/>
  <c r="O815" i="4"/>
  <c r="Q814" i="4"/>
  <c r="P814" i="4"/>
  <c r="O814" i="4"/>
  <c r="Q813" i="4"/>
  <c r="P813" i="4"/>
  <c r="O813" i="4"/>
  <c r="Q812" i="4"/>
  <c r="P812" i="4"/>
  <c r="O812" i="4"/>
  <c r="Q811" i="4"/>
  <c r="P811" i="4"/>
  <c r="O811" i="4"/>
  <c r="Q810" i="4"/>
  <c r="P810" i="4"/>
  <c r="O810" i="4"/>
  <c r="Q809" i="4"/>
  <c r="P809" i="4"/>
  <c r="O809" i="4"/>
  <c r="Q808" i="4"/>
  <c r="P808" i="4"/>
  <c r="O808" i="4"/>
  <c r="Q807" i="4"/>
  <c r="P807" i="4"/>
  <c r="O807" i="4"/>
  <c r="Q806" i="4"/>
  <c r="P806" i="4"/>
  <c r="O806" i="4"/>
  <c r="Q805" i="4"/>
  <c r="P805" i="4"/>
  <c r="O805" i="4"/>
  <c r="Q804" i="4"/>
  <c r="P804" i="4"/>
  <c r="O804" i="4"/>
  <c r="Q803" i="4"/>
  <c r="P803" i="4"/>
  <c r="O803" i="4"/>
  <c r="Q802" i="4"/>
  <c r="P802" i="4"/>
  <c r="O802" i="4"/>
  <c r="Q801" i="4"/>
  <c r="P801" i="4"/>
  <c r="O801" i="4"/>
  <c r="Q800" i="4"/>
  <c r="P800" i="4"/>
  <c r="O800" i="4"/>
  <c r="Q799" i="4"/>
  <c r="P799" i="4"/>
  <c r="O799" i="4"/>
  <c r="Q798" i="4"/>
  <c r="P798" i="4"/>
  <c r="O798" i="4"/>
  <c r="Q797" i="4"/>
  <c r="P797" i="4"/>
  <c r="O797" i="4"/>
  <c r="Q796" i="4"/>
  <c r="P796" i="4"/>
  <c r="O796" i="4"/>
  <c r="Q795" i="4"/>
  <c r="P795" i="4"/>
  <c r="O795" i="4"/>
  <c r="Q794" i="4"/>
  <c r="P794" i="4"/>
  <c r="O794" i="4"/>
  <c r="Q793" i="4"/>
  <c r="P793" i="4"/>
  <c r="O793" i="4"/>
  <c r="Q792" i="4"/>
  <c r="P792" i="4"/>
  <c r="O792" i="4"/>
  <c r="Q791" i="4"/>
  <c r="P791" i="4"/>
  <c r="O791" i="4"/>
  <c r="Q790" i="4"/>
  <c r="P790" i="4"/>
  <c r="O790" i="4"/>
  <c r="Q789" i="4"/>
  <c r="P789" i="4"/>
  <c r="O789" i="4"/>
  <c r="Q788" i="4"/>
  <c r="P788" i="4"/>
  <c r="O788" i="4"/>
  <c r="Q787" i="4"/>
  <c r="P787" i="4"/>
  <c r="O787" i="4"/>
  <c r="Q786" i="4"/>
  <c r="P786" i="4"/>
  <c r="O786" i="4"/>
  <c r="Q785" i="4"/>
  <c r="P785" i="4"/>
  <c r="O785" i="4"/>
  <c r="Q784" i="4"/>
  <c r="P784" i="4"/>
  <c r="O784" i="4"/>
  <c r="Q783" i="4"/>
  <c r="P783" i="4"/>
  <c r="O783" i="4"/>
  <c r="Q782" i="4"/>
  <c r="P782" i="4"/>
  <c r="O782" i="4"/>
  <c r="Q781" i="4"/>
  <c r="P781" i="4"/>
  <c r="O781" i="4"/>
  <c r="Q780" i="4"/>
  <c r="P780" i="4"/>
  <c r="O780" i="4"/>
  <c r="Q779" i="4"/>
  <c r="P779" i="4"/>
  <c r="O779" i="4"/>
  <c r="Q778" i="4"/>
  <c r="P778" i="4"/>
  <c r="O778" i="4"/>
  <c r="Q777" i="4"/>
  <c r="P777" i="4"/>
  <c r="O777" i="4"/>
  <c r="Q776" i="4"/>
  <c r="P776" i="4"/>
  <c r="O776" i="4"/>
  <c r="Q775" i="4"/>
  <c r="P775" i="4"/>
  <c r="O775" i="4"/>
  <c r="Q774" i="4"/>
  <c r="P774" i="4"/>
  <c r="O774" i="4"/>
  <c r="Q773" i="4"/>
  <c r="P773" i="4"/>
  <c r="O773" i="4"/>
  <c r="Q772" i="4"/>
  <c r="P772" i="4"/>
  <c r="O772" i="4"/>
  <c r="Q771" i="4"/>
  <c r="P771" i="4"/>
  <c r="O771" i="4"/>
  <c r="Q770" i="4"/>
  <c r="P770" i="4"/>
  <c r="O770" i="4"/>
  <c r="Q769" i="4"/>
  <c r="P769" i="4"/>
  <c r="O769" i="4"/>
  <c r="Q768" i="4"/>
  <c r="P768" i="4"/>
  <c r="O768" i="4"/>
  <c r="Q767" i="4"/>
  <c r="P767" i="4"/>
  <c r="O767" i="4"/>
  <c r="Q766" i="4"/>
  <c r="P766" i="4"/>
  <c r="O766" i="4"/>
  <c r="Q765" i="4"/>
  <c r="P765" i="4"/>
  <c r="O765" i="4"/>
  <c r="Q764" i="4"/>
  <c r="P764" i="4"/>
  <c r="O764" i="4"/>
  <c r="Q763" i="4"/>
  <c r="P763" i="4"/>
  <c r="O763" i="4"/>
  <c r="Q762" i="4"/>
  <c r="P762" i="4"/>
  <c r="O762" i="4"/>
  <c r="Q761" i="4"/>
  <c r="P761" i="4"/>
  <c r="O761" i="4"/>
  <c r="Q760" i="4"/>
  <c r="P760" i="4"/>
  <c r="O760" i="4"/>
  <c r="Q759" i="4"/>
  <c r="P759" i="4"/>
  <c r="O759" i="4"/>
  <c r="Q758" i="4"/>
  <c r="P758" i="4"/>
  <c r="O758" i="4"/>
  <c r="Q757" i="4"/>
  <c r="P757" i="4"/>
  <c r="O757" i="4"/>
  <c r="Q756" i="4"/>
  <c r="P756" i="4"/>
  <c r="O756" i="4"/>
  <c r="Q755" i="4"/>
  <c r="P755" i="4"/>
  <c r="O755" i="4"/>
  <c r="Q754" i="4"/>
  <c r="P754" i="4"/>
  <c r="O754" i="4"/>
  <c r="Q753" i="4"/>
  <c r="P753" i="4"/>
  <c r="O753" i="4"/>
  <c r="Q752" i="4"/>
  <c r="P752" i="4"/>
  <c r="O752" i="4"/>
  <c r="Q751" i="4"/>
  <c r="P751" i="4"/>
  <c r="O751" i="4"/>
  <c r="Q750" i="4"/>
  <c r="P750" i="4"/>
  <c r="O750" i="4"/>
  <c r="Q749" i="4"/>
  <c r="P749" i="4"/>
  <c r="O749" i="4"/>
  <c r="Q748" i="4"/>
  <c r="P748" i="4"/>
  <c r="O748" i="4"/>
  <c r="Q747" i="4"/>
  <c r="P747" i="4"/>
  <c r="O747" i="4"/>
  <c r="Q746" i="4"/>
  <c r="P746" i="4"/>
  <c r="O746" i="4"/>
  <c r="Q745" i="4"/>
  <c r="P745" i="4"/>
  <c r="O745" i="4"/>
  <c r="Q744" i="4"/>
  <c r="P744" i="4"/>
  <c r="O744" i="4"/>
  <c r="Q743" i="4"/>
  <c r="P743" i="4"/>
  <c r="O743" i="4"/>
  <c r="Q742" i="4"/>
  <c r="P742" i="4"/>
  <c r="O742" i="4"/>
  <c r="Q741" i="4"/>
  <c r="P741" i="4"/>
  <c r="O741" i="4"/>
  <c r="Q740" i="4"/>
  <c r="P740" i="4"/>
  <c r="O740" i="4"/>
  <c r="Q739" i="4"/>
  <c r="P739" i="4"/>
  <c r="O739" i="4"/>
  <c r="Q738" i="4"/>
  <c r="P738" i="4"/>
  <c r="O738" i="4"/>
  <c r="Q737" i="4"/>
  <c r="P737" i="4"/>
  <c r="O737" i="4"/>
  <c r="Q736" i="4"/>
  <c r="P736" i="4"/>
  <c r="O736" i="4"/>
  <c r="Q735" i="4"/>
  <c r="P735" i="4"/>
  <c r="O735" i="4"/>
  <c r="Q734" i="4"/>
  <c r="P734" i="4"/>
  <c r="O734" i="4"/>
  <c r="Q733" i="4"/>
  <c r="P733" i="4"/>
  <c r="O733" i="4"/>
  <c r="Q732" i="4"/>
  <c r="P732" i="4"/>
  <c r="O732" i="4"/>
  <c r="Q731" i="4"/>
  <c r="P731" i="4"/>
  <c r="O731" i="4"/>
  <c r="Q730" i="4"/>
  <c r="P730" i="4"/>
  <c r="O730" i="4"/>
  <c r="Q729" i="4"/>
  <c r="P729" i="4"/>
  <c r="O729" i="4"/>
  <c r="Q728" i="4"/>
  <c r="P728" i="4"/>
  <c r="O728" i="4"/>
  <c r="Q727" i="4"/>
  <c r="P727" i="4"/>
  <c r="O727" i="4"/>
  <c r="Q726" i="4"/>
  <c r="P726" i="4"/>
  <c r="O726" i="4"/>
  <c r="Q725" i="4"/>
  <c r="P725" i="4"/>
  <c r="O725" i="4"/>
  <c r="Q724" i="4"/>
  <c r="P724" i="4"/>
  <c r="O724" i="4"/>
  <c r="Q723" i="4"/>
  <c r="P723" i="4"/>
  <c r="O723" i="4"/>
  <c r="Q722" i="4"/>
  <c r="P722" i="4"/>
  <c r="O722" i="4"/>
  <c r="Q721" i="4"/>
  <c r="P721" i="4"/>
  <c r="O721" i="4"/>
  <c r="Q720" i="4"/>
  <c r="P720" i="4"/>
  <c r="O720" i="4"/>
  <c r="Q719" i="4"/>
  <c r="P719" i="4"/>
  <c r="O719" i="4"/>
  <c r="Q718" i="4"/>
  <c r="P718" i="4"/>
  <c r="O718" i="4"/>
  <c r="Q717" i="4"/>
  <c r="P717" i="4"/>
  <c r="O717" i="4"/>
  <c r="Q716" i="4"/>
  <c r="P716" i="4"/>
  <c r="O716" i="4"/>
  <c r="Q715" i="4"/>
  <c r="P715" i="4"/>
  <c r="O715" i="4"/>
  <c r="Q714" i="4"/>
  <c r="P714" i="4"/>
  <c r="O714" i="4"/>
  <c r="Q713" i="4"/>
  <c r="P713" i="4"/>
  <c r="O713" i="4"/>
  <c r="Q712" i="4"/>
  <c r="P712" i="4"/>
  <c r="O712" i="4"/>
  <c r="Q711" i="4"/>
  <c r="P711" i="4"/>
  <c r="O711" i="4"/>
  <c r="Q710" i="4"/>
  <c r="P710" i="4"/>
  <c r="O710" i="4"/>
  <c r="Q709" i="4"/>
  <c r="P709" i="4"/>
  <c r="O709" i="4"/>
  <c r="Q708" i="4"/>
  <c r="P708" i="4"/>
  <c r="O708" i="4"/>
  <c r="Q707" i="4"/>
  <c r="P707" i="4"/>
  <c r="O707" i="4"/>
  <c r="Q706" i="4"/>
  <c r="P706" i="4"/>
  <c r="O706" i="4"/>
  <c r="Q705" i="4"/>
  <c r="P705" i="4"/>
  <c r="O705" i="4"/>
  <c r="Q704" i="4"/>
  <c r="P704" i="4"/>
  <c r="O704" i="4"/>
  <c r="Q703" i="4"/>
  <c r="P703" i="4"/>
  <c r="O703" i="4"/>
  <c r="Q702" i="4"/>
  <c r="P702" i="4"/>
  <c r="O702" i="4"/>
  <c r="Q701" i="4"/>
  <c r="P701" i="4"/>
  <c r="O701" i="4"/>
  <c r="Q700" i="4"/>
  <c r="P700" i="4"/>
  <c r="O700" i="4"/>
  <c r="Q699" i="4"/>
  <c r="P699" i="4"/>
  <c r="O699" i="4"/>
  <c r="Q698" i="4"/>
  <c r="P698" i="4"/>
  <c r="O698" i="4"/>
  <c r="Q697" i="4"/>
  <c r="P697" i="4"/>
  <c r="O697" i="4"/>
  <c r="Q696" i="4"/>
  <c r="P696" i="4"/>
  <c r="O696" i="4"/>
  <c r="Q695" i="4"/>
  <c r="P695" i="4"/>
  <c r="O695" i="4"/>
  <c r="Q694" i="4"/>
  <c r="P694" i="4"/>
  <c r="O694" i="4"/>
  <c r="Q693" i="4"/>
  <c r="P693" i="4"/>
  <c r="O693" i="4"/>
  <c r="Q692" i="4"/>
  <c r="P692" i="4"/>
  <c r="O692" i="4"/>
  <c r="Q691" i="4"/>
  <c r="P691" i="4"/>
  <c r="O691" i="4"/>
  <c r="Q690" i="4"/>
  <c r="P690" i="4"/>
  <c r="O690" i="4"/>
  <c r="Q689" i="4"/>
  <c r="P689" i="4"/>
  <c r="O689" i="4"/>
  <c r="Q688" i="4"/>
  <c r="P688" i="4"/>
  <c r="O688" i="4"/>
  <c r="Q687" i="4"/>
  <c r="P687" i="4"/>
  <c r="O687" i="4"/>
  <c r="Q686" i="4"/>
  <c r="P686" i="4"/>
  <c r="O686" i="4"/>
  <c r="Q685" i="4"/>
  <c r="P685" i="4"/>
  <c r="O685" i="4"/>
  <c r="Q684" i="4"/>
  <c r="P684" i="4"/>
  <c r="O684" i="4"/>
  <c r="Q683" i="4"/>
  <c r="P683" i="4"/>
  <c r="O683" i="4"/>
  <c r="Q682" i="4"/>
  <c r="P682" i="4"/>
  <c r="O682" i="4"/>
  <c r="Q681" i="4"/>
  <c r="P681" i="4"/>
  <c r="O681" i="4"/>
  <c r="Q680" i="4"/>
  <c r="P680" i="4"/>
  <c r="O680" i="4"/>
  <c r="Q679" i="4"/>
  <c r="P679" i="4"/>
  <c r="O679" i="4"/>
  <c r="Q678" i="4"/>
  <c r="P678" i="4"/>
  <c r="O678" i="4"/>
  <c r="Q677" i="4"/>
  <c r="P677" i="4"/>
  <c r="O677" i="4"/>
  <c r="Q676" i="4"/>
  <c r="P676" i="4"/>
  <c r="O676" i="4"/>
  <c r="Q675" i="4"/>
  <c r="P675" i="4"/>
  <c r="O675" i="4"/>
  <c r="Q674" i="4"/>
  <c r="P674" i="4"/>
  <c r="O674" i="4"/>
  <c r="Q673" i="4"/>
  <c r="P673" i="4"/>
  <c r="O673" i="4"/>
  <c r="Q672" i="4"/>
  <c r="P672" i="4"/>
  <c r="O672" i="4"/>
  <c r="Q671" i="4"/>
  <c r="P671" i="4"/>
  <c r="O671" i="4"/>
  <c r="Q670" i="4"/>
  <c r="P670" i="4"/>
  <c r="O670" i="4"/>
  <c r="Q669" i="4"/>
  <c r="P669" i="4"/>
  <c r="O669" i="4"/>
  <c r="Q668" i="4"/>
  <c r="P668" i="4"/>
  <c r="O668" i="4"/>
  <c r="Q667" i="4"/>
  <c r="P667" i="4"/>
  <c r="O667" i="4"/>
  <c r="Q666" i="4"/>
  <c r="P666" i="4"/>
  <c r="O666" i="4"/>
  <c r="Q665" i="4"/>
  <c r="P665" i="4"/>
  <c r="O665" i="4"/>
  <c r="Q664" i="4"/>
  <c r="P664" i="4"/>
  <c r="O664" i="4"/>
  <c r="Q663" i="4"/>
  <c r="P663" i="4"/>
  <c r="O663" i="4"/>
  <c r="Q662" i="4"/>
  <c r="P662" i="4"/>
  <c r="O662" i="4"/>
  <c r="Q661" i="4"/>
  <c r="P661" i="4"/>
  <c r="O661" i="4"/>
  <c r="Q660" i="4"/>
  <c r="P660" i="4"/>
  <c r="O660" i="4"/>
  <c r="Q659" i="4"/>
  <c r="P659" i="4"/>
  <c r="O659" i="4"/>
  <c r="Q658" i="4"/>
  <c r="P658" i="4"/>
  <c r="O658" i="4"/>
  <c r="Q657" i="4"/>
  <c r="P657" i="4"/>
  <c r="O657" i="4"/>
  <c r="Q656" i="4"/>
  <c r="P656" i="4"/>
  <c r="O656" i="4"/>
  <c r="Q655" i="4"/>
  <c r="P655" i="4"/>
  <c r="O655" i="4"/>
  <c r="Q654" i="4"/>
  <c r="P654" i="4"/>
  <c r="O654" i="4"/>
  <c r="Q653" i="4"/>
  <c r="P653" i="4"/>
  <c r="O653" i="4"/>
  <c r="Q652" i="4"/>
  <c r="P652" i="4"/>
  <c r="O652" i="4"/>
  <c r="Q651" i="4"/>
  <c r="P651" i="4"/>
  <c r="O651" i="4"/>
  <c r="Q650" i="4"/>
  <c r="P650" i="4"/>
  <c r="O650" i="4"/>
  <c r="Q649" i="4"/>
  <c r="P649" i="4"/>
  <c r="O649" i="4"/>
  <c r="Q648" i="4"/>
  <c r="P648" i="4"/>
  <c r="O648" i="4"/>
  <c r="Q647" i="4"/>
  <c r="P647" i="4"/>
  <c r="O647" i="4"/>
  <c r="Q646" i="4"/>
  <c r="P646" i="4"/>
  <c r="O646" i="4"/>
  <c r="Q645" i="4"/>
  <c r="P645" i="4"/>
  <c r="O645" i="4"/>
  <c r="Q644" i="4"/>
  <c r="P644" i="4"/>
  <c r="O644" i="4"/>
  <c r="Q643" i="4"/>
  <c r="P643" i="4"/>
  <c r="O643" i="4"/>
  <c r="Q642" i="4"/>
  <c r="P642" i="4"/>
  <c r="O642" i="4"/>
  <c r="Q641" i="4"/>
  <c r="P641" i="4"/>
  <c r="O641" i="4"/>
  <c r="Q640" i="4"/>
  <c r="P640" i="4"/>
  <c r="O640" i="4"/>
  <c r="Q639" i="4"/>
  <c r="P639" i="4"/>
  <c r="O639" i="4"/>
  <c r="Q638" i="4"/>
  <c r="P638" i="4"/>
  <c r="O638" i="4"/>
  <c r="Q637" i="4"/>
  <c r="P637" i="4"/>
  <c r="O637" i="4"/>
  <c r="Q636" i="4"/>
  <c r="P636" i="4"/>
  <c r="O636" i="4"/>
  <c r="Q635" i="4"/>
  <c r="P635" i="4"/>
  <c r="O635" i="4"/>
  <c r="Q634" i="4"/>
  <c r="P634" i="4"/>
  <c r="O634" i="4"/>
  <c r="Q633" i="4"/>
  <c r="P633" i="4"/>
  <c r="O633" i="4"/>
  <c r="Q632" i="4"/>
  <c r="P632" i="4"/>
  <c r="O632" i="4"/>
  <c r="Q631" i="4"/>
  <c r="P631" i="4"/>
  <c r="O631" i="4"/>
  <c r="Q630" i="4"/>
  <c r="P630" i="4"/>
  <c r="O630" i="4"/>
  <c r="Q629" i="4"/>
  <c r="P629" i="4"/>
  <c r="O629" i="4"/>
  <c r="Q628" i="4"/>
  <c r="P628" i="4"/>
  <c r="O628" i="4"/>
  <c r="Q627" i="4"/>
  <c r="P627" i="4"/>
  <c r="O627" i="4"/>
  <c r="Q626" i="4"/>
  <c r="P626" i="4"/>
  <c r="O626" i="4"/>
  <c r="Q625" i="4"/>
  <c r="P625" i="4"/>
  <c r="O625" i="4"/>
  <c r="Q624" i="4"/>
  <c r="P624" i="4"/>
  <c r="O624" i="4"/>
  <c r="Q623" i="4"/>
  <c r="P623" i="4"/>
  <c r="O623" i="4"/>
  <c r="Q622" i="4"/>
  <c r="P622" i="4"/>
  <c r="O622" i="4"/>
  <c r="Q621" i="4"/>
  <c r="P621" i="4"/>
  <c r="O621" i="4"/>
  <c r="Q620" i="4"/>
  <c r="P620" i="4"/>
  <c r="O620" i="4"/>
  <c r="Q619" i="4"/>
  <c r="P619" i="4"/>
  <c r="O619" i="4"/>
  <c r="Q618" i="4"/>
  <c r="P618" i="4"/>
  <c r="O618" i="4"/>
  <c r="Q617" i="4"/>
  <c r="P617" i="4"/>
  <c r="O617" i="4"/>
  <c r="Q616" i="4"/>
  <c r="P616" i="4"/>
  <c r="O616" i="4"/>
  <c r="Q615" i="4"/>
  <c r="P615" i="4"/>
  <c r="O615" i="4"/>
  <c r="Q614" i="4"/>
  <c r="P614" i="4"/>
  <c r="O614" i="4"/>
  <c r="Q613" i="4"/>
  <c r="P613" i="4"/>
  <c r="O613" i="4"/>
  <c r="Q612" i="4"/>
  <c r="P612" i="4"/>
  <c r="O612" i="4"/>
  <c r="Q611" i="4"/>
  <c r="P611" i="4"/>
  <c r="O611" i="4"/>
  <c r="Q610" i="4"/>
  <c r="P610" i="4"/>
  <c r="O610" i="4"/>
  <c r="Q609" i="4"/>
  <c r="P609" i="4"/>
  <c r="O609" i="4"/>
  <c r="Q608" i="4"/>
  <c r="P608" i="4"/>
  <c r="O608" i="4"/>
  <c r="Q607" i="4"/>
  <c r="P607" i="4"/>
  <c r="O607" i="4"/>
  <c r="Q606" i="4"/>
  <c r="P606" i="4"/>
  <c r="O606" i="4"/>
  <c r="Q605" i="4"/>
  <c r="P605" i="4"/>
  <c r="O605" i="4"/>
  <c r="Q604" i="4"/>
  <c r="P604" i="4"/>
  <c r="O604" i="4"/>
  <c r="Q603" i="4"/>
  <c r="P603" i="4"/>
  <c r="O603" i="4"/>
  <c r="Q602" i="4"/>
  <c r="P602" i="4"/>
  <c r="O602" i="4"/>
  <c r="Q601" i="4"/>
  <c r="P601" i="4"/>
  <c r="O601" i="4"/>
  <c r="Q600" i="4"/>
  <c r="P600" i="4"/>
  <c r="O600" i="4"/>
  <c r="Q599" i="4"/>
  <c r="P599" i="4"/>
  <c r="O599" i="4"/>
  <c r="Q598" i="4"/>
  <c r="P598" i="4"/>
  <c r="O598" i="4"/>
  <c r="Q597" i="4"/>
  <c r="P597" i="4"/>
  <c r="O597" i="4"/>
  <c r="Q596" i="4"/>
  <c r="P596" i="4"/>
  <c r="O596" i="4"/>
  <c r="Q595" i="4"/>
  <c r="P595" i="4"/>
  <c r="O595" i="4"/>
  <c r="Q594" i="4"/>
  <c r="P594" i="4"/>
  <c r="O594" i="4"/>
  <c r="Q593" i="4"/>
  <c r="P593" i="4"/>
  <c r="O593" i="4"/>
  <c r="Q592" i="4"/>
  <c r="P592" i="4"/>
  <c r="O592" i="4"/>
  <c r="Q591" i="4"/>
  <c r="P591" i="4"/>
  <c r="O591" i="4"/>
  <c r="Q590" i="4"/>
  <c r="P590" i="4"/>
  <c r="O590" i="4"/>
  <c r="Q589" i="4"/>
  <c r="P589" i="4"/>
  <c r="O589" i="4"/>
  <c r="Q588" i="4"/>
  <c r="P588" i="4"/>
  <c r="O588" i="4"/>
  <c r="Q587" i="4"/>
  <c r="P587" i="4"/>
  <c r="O587" i="4"/>
  <c r="Q586" i="4"/>
  <c r="P586" i="4"/>
  <c r="O586" i="4"/>
  <c r="Q585" i="4"/>
  <c r="P585" i="4"/>
  <c r="O585" i="4"/>
  <c r="Q584" i="4"/>
  <c r="P584" i="4"/>
  <c r="O584" i="4"/>
  <c r="Q583" i="4"/>
  <c r="P583" i="4"/>
  <c r="O583" i="4"/>
  <c r="Q582" i="4"/>
  <c r="P582" i="4"/>
  <c r="O582" i="4"/>
  <c r="Q581" i="4"/>
  <c r="P581" i="4"/>
  <c r="O581" i="4"/>
  <c r="Q580" i="4"/>
  <c r="P580" i="4"/>
  <c r="O580" i="4"/>
  <c r="Q579" i="4"/>
  <c r="P579" i="4"/>
  <c r="O579" i="4"/>
  <c r="Q578" i="4"/>
  <c r="P578" i="4"/>
  <c r="O578" i="4"/>
  <c r="Q577" i="4"/>
  <c r="P577" i="4"/>
  <c r="O577" i="4"/>
  <c r="Q576" i="4"/>
  <c r="P576" i="4"/>
  <c r="O576" i="4"/>
  <c r="Q575" i="4"/>
  <c r="P575" i="4"/>
  <c r="O575" i="4"/>
  <c r="Q574" i="4"/>
  <c r="P574" i="4"/>
  <c r="O574" i="4"/>
  <c r="Q573" i="4"/>
  <c r="P573" i="4"/>
  <c r="O573" i="4"/>
  <c r="Q572" i="4"/>
  <c r="P572" i="4"/>
  <c r="O572" i="4"/>
  <c r="Q571" i="4"/>
  <c r="P571" i="4"/>
  <c r="O571" i="4"/>
  <c r="Q570" i="4"/>
  <c r="P570" i="4"/>
  <c r="O570" i="4"/>
  <c r="Q569" i="4"/>
  <c r="P569" i="4"/>
  <c r="O569" i="4"/>
  <c r="Q568" i="4"/>
  <c r="P568" i="4"/>
  <c r="O568" i="4"/>
  <c r="Q567" i="4"/>
  <c r="P567" i="4"/>
  <c r="O567" i="4"/>
  <c r="Q566" i="4"/>
  <c r="P566" i="4"/>
  <c r="O566" i="4"/>
  <c r="Q565" i="4"/>
  <c r="P565" i="4"/>
  <c r="O565" i="4"/>
  <c r="Q564" i="4"/>
  <c r="P564" i="4"/>
  <c r="O564" i="4"/>
  <c r="Q563" i="4"/>
  <c r="P563" i="4"/>
  <c r="O563" i="4"/>
  <c r="Q562" i="4"/>
  <c r="P562" i="4"/>
  <c r="O562" i="4"/>
  <c r="Q561" i="4"/>
  <c r="P561" i="4"/>
  <c r="O561" i="4"/>
  <c r="Q560" i="4"/>
  <c r="P560" i="4"/>
  <c r="O560" i="4"/>
  <c r="Q559" i="4"/>
  <c r="P559" i="4"/>
  <c r="O559" i="4"/>
  <c r="Q558" i="4"/>
  <c r="P558" i="4"/>
  <c r="O558" i="4"/>
  <c r="Q557" i="4"/>
  <c r="P557" i="4"/>
  <c r="O557" i="4"/>
  <c r="Q556" i="4"/>
  <c r="P556" i="4"/>
  <c r="O556" i="4"/>
  <c r="Q555" i="4"/>
  <c r="P555" i="4"/>
  <c r="O555" i="4"/>
  <c r="Q554" i="4"/>
  <c r="P554" i="4"/>
  <c r="O554" i="4"/>
  <c r="Q553" i="4"/>
  <c r="P553" i="4"/>
  <c r="O553" i="4"/>
  <c r="Q552" i="4"/>
  <c r="P552" i="4"/>
  <c r="O552" i="4"/>
  <c r="Q551" i="4"/>
  <c r="P551" i="4"/>
  <c r="O551" i="4"/>
  <c r="Q550" i="4"/>
  <c r="P550" i="4"/>
  <c r="O550" i="4"/>
  <c r="Q549" i="4"/>
  <c r="P549" i="4"/>
  <c r="O549" i="4"/>
  <c r="Q548" i="4"/>
  <c r="P548" i="4"/>
  <c r="O548" i="4"/>
  <c r="Q547" i="4"/>
  <c r="P547" i="4"/>
  <c r="O547" i="4"/>
  <c r="Q546" i="4"/>
  <c r="P546" i="4"/>
  <c r="O546" i="4"/>
  <c r="Q545" i="4"/>
  <c r="P545" i="4"/>
  <c r="O545" i="4"/>
  <c r="Q544" i="4"/>
  <c r="P544" i="4"/>
  <c r="O544" i="4"/>
  <c r="Q543" i="4"/>
  <c r="P543" i="4"/>
  <c r="O543" i="4"/>
  <c r="Q542" i="4"/>
  <c r="P542" i="4"/>
  <c r="O542" i="4"/>
  <c r="Q541" i="4"/>
  <c r="P541" i="4"/>
  <c r="O541" i="4"/>
  <c r="Q540" i="4"/>
  <c r="P540" i="4"/>
  <c r="O540" i="4"/>
  <c r="Q539" i="4"/>
  <c r="P539" i="4"/>
  <c r="O539" i="4"/>
  <c r="Q538" i="4"/>
  <c r="P538" i="4"/>
  <c r="O538" i="4"/>
  <c r="Q537" i="4"/>
  <c r="P537" i="4"/>
  <c r="O537" i="4"/>
  <c r="Q536" i="4"/>
  <c r="P536" i="4"/>
  <c r="O536" i="4"/>
  <c r="Q535" i="4"/>
  <c r="P535" i="4"/>
  <c r="O535" i="4"/>
  <c r="Q534" i="4"/>
  <c r="P534" i="4"/>
  <c r="O534" i="4"/>
  <c r="Q533" i="4"/>
  <c r="P533" i="4"/>
  <c r="O533" i="4"/>
  <c r="Q532" i="4"/>
  <c r="P532" i="4"/>
  <c r="O532" i="4"/>
  <c r="Q531" i="4"/>
  <c r="P531" i="4"/>
  <c r="O531" i="4"/>
  <c r="Q530" i="4"/>
  <c r="P530" i="4"/>
  <c r="O530" i="4"/>
  <c r="Q529" i="4"/>
  <c r="P529" i="4"/>
  <c r="O529" i="4"/>
  <c r="Q528" i="4"/>
  <c r="P528" i="4"/>
  <c r="O528" i="4"/>
  <c r="Q527" i="4"/>
  <c r="P527" i="4"/>
  <c r="O527" i="4"/>
  <c r="Q526" i="4"/>
  <c r="P526" i="4"/>
  <c r="O526" i="4"/>
  <c r="Q525" i="4"/>
  <c r="P525" i="4"/>
  <c r="O525" i="4"/>
  <c r="Q524" i="4"/>
  <c r="P524" i="4"/>
  <c r="O524" i="4"/>
  <c r="Q523" i="4"/>
  <c r="P523" i="4"/>
  <c r="O523" i="4"/>
  <c r="Q522" i="4"/>
  <c r="P522" i="4"/>
  <c r="O522" i="4"/>
  <c r="Q521" i="4"/>
  <c r="P521" i="4"/>
  <c r="O521" i="4"/>
  <c r="Q520" i="4"/>
  <c r="P520" i="4"/>
  <c r="O520" i="4"/>
  <c r="Q519" i="4"/>
  <c r="P519" i="4"/>
  <c r="O519" i="4"/>
  <c r="Q518" i="4"/>
  <c r="P518" i="4"/>
  <c r="O518" i="4"/>
  <c r="Q517" i="4"/>
  <c r="P517" i="4"/>
  <c r="O517" i="4"/>
  <c r="Q516" i="4"/>
  <c r="P516" i="4"/>
  <c r="O516" i="4"/>
  <c r="Q515" i="4"/>
  <c r="P515" i="4"/>
  <c r="O515" i="4"/>
  <c r="Q514" i="4"/>
  <c r="P514" i="4"/>
  <c r="O514" i="4"/>
  <c r="Q513" i="4"/>
  <c r="P513" i="4"/>
  <c r="O513" i="4"/>
  <c r="Q512" i="4"/>
  <c r="P512" i="4"/>
  <c r="O512" i="4"/>
  <c r="Q511" i="4"/>
  <c r="P511" i="4"/>
  <c r="O511" i="4"/>
  <c r="Q510" i="4"/>
  <c r="P510" i="4"/>
  <c r="O510" i="4"/>
  <c r="Q509" i="4"/>
  <c r="P509" i="4"/>
  <c r="O509" i="4"/>
  <c r="Q508" i="4"/>
  <c r="P508" i="4"/>
  <c r="O508" i="4"/>
  <c r="Q507" i="4"/>
  <c r="P507" i="4"/>
  <c r="O507" i="4"/>
  <c r="Q506" i="4"/>
  <c r="P506" i="4"/>
  <c r="O506" i="4"/>
  <c r="Q505" i="4"/>
  <c r="P505" i="4"/>
  <c r="O505" i="4"/>
  <c r="Q504" i="4"/>
  <c r="P504" i="4"/>
  <c r="O504" i="4"/>
  <c r="Q503" i="4"/>
  <c r="P503" i="4"/>
  <c r="O503" i="4"/>
  <c r="Q502" i="4"/>
  <c r="P502" i="4"/>
  <c r="O502" i="4"/>
  <c r="Q501" i="4"/>
  <c r="P501" i="4"/>
  <c r="O501" i="4"/>
  <c r="Q500" i="4"/>
  <c r="P500" i="4"/>
  <c r="O500" i="4"/>
  <c r="Q499" i="4"/>
  <c r="P499" i="4"/>
  <c r="O499" i="4"/>
  <c r="Q498" i="4"/>
  <c r="P498" i="4"/>
  <c r="O498" i="4"/>
  <c r="Q497" i="4"/>
  <c r="P497" i="4"/>
  <c r="O497" i="4"/>
  <c r="Q496" i="4"/>
  <c r="P496" i="4"/>
  <c r="O496" i="4"/>
  <c r="Q495" i="4"/>
  <c r="P495" i="4"/>
  <c r="O495" i="4"/>
  <c r="Q494" i="4"/>
  <c r="P494" i="4"/>
  <c r="O494" i="4"/>
  <c r="Q493" i="4"/>
  <c r="P493" i="4"/>
  <c r="O493" i="4"/>
  <c r="Q492" i="4"/>
  <c r="P492" i="4"/>
  <c r="O492" i="4"/>
  <c r="Q491" i="4"/>
  <c r="P491" i="4"/>
  <c r="O491" i="4"/>
  <c r="Q490" i="4"/>
  <c r="P490" i="4"/>
  <c r="O490" i="4"/>
  <c r="Q489" i="4"/>
  <c r="P489" i="4"/>
  <c r="O489" i="4"/>
  <c r="Q488" i="4"/>
  <c r="P488" i="4"/>
  <c r="O488" i="4"/>
  <c r="Q487" i="4"/>
  <c r="P487" i="4"/>
  <c r="O487" i="4"/>
  <c r="Q486" i="4"/>
  <c r="P486" i="4"/>
  <c r="O486" i="4"/>
  <c r="Q485" i="4"/>
  <c r="P485" i="4"/>
  <c r="O485" i="4"/>
  <c r="Q484" i="4"/>
  <c r="P484" i="4"/>
  <c r="O484" i="4"/>
  <c r="Q483" i="4"/>
  <c r="P483" i="4"/>
  <c r="O483" i="4"/>
  <c r="Q482" i="4"/>
  <c r="P482" i="4"/>
  <c r="O482" i="4"/>
  <c r="Q481" i="4"/>
  <c r="P481" i="4"/>
  <c r="O481" i="4"/>
  <c r="Q480" i="4"/>
  <c r="P480" i="4"/>
  <c r="O480" i="4"/>
  <c r="Q479" i="4"/>
  <c r="P479" i="4"/>
  <c r="O479" i="4"/>
  <c r="Q478" i="4"/>
  <c r="P478" i="4"/>
  <c r="O478" i="4"/>
  <c r="Q477" i="4"/>
  <c r="P477" i="4"/>
  <c r="O477" i="4"/>
  <c r="Q476" i="4"/>
  <c r="P476" i="4"/>
  <c r="O476" i="4"/>
  <c r="Q475" i="4"/>
  <c r="P475" i="4"/>
  <c r="O475" i="4"/>
  <c r="Q474" i="4"/>
  <c r="P474" i="4"/>
  <c r="O474" i="4"/>
  <c r="Q473" i="4"/>
  <c r="P473" i="4"/>
  <c r="O473" i="4"/>
  <c r="Q472" i="4"/>
  <c r="P472" i="4"/>
  <c r="O472" i="4"/>
  <c r="Q471" i="4"/>
  <c r="P471" i="4"/>
  <c r="O471" i="4"/>
  <c r="Q470" i="4"/>
  <c r="P470" i="4"/>
  <c r="O470" i="4"/>
  <c r="Q469" i="4"/>
  <c r="P469" i="4"/>
  <c r="O469" i="4"/>
  <c r="Q468" i="4"/>
  <c r="P468" i="4"/>
  <c r="O468" i="4"/>
  <c r="Q467" i="4"/>
  <c r="P467" i="4"/>
  <c r="O467" i="4"/>
  <c r="Q466" i="4"/>
  <c r="P466" i="4"/>
  <c r="O466" i="4"/>
  <c r="Q465" i="4"/>
  <c r="P465" i="4"/>
  <c r="O465" i="4"/>
  <c r="Q464" i="4"/>
  <c r="P464" i="4"/>
  <c r="O464" i="4"/>
  <c r="Q463" i="4"/>
  <c r="P463" i="4"/>
  <c r="O463" i="4"/>
  <c r="Q462" i="4"/>
  <c r="P462" i="4"/>
  <c r="O462" i="4"/>
  <c r="Q461" i="4"/>
  <c r="P461" i="4"/>
  <c r="O461" i="4"/>
  <c r="Q460" i="4"/>
  <c r="P460" i="4"/>
  <c r="O460" i="4"/>
  <c r="Q459" i="4"/>
  <c r="P459" i="4"/>
  <c r="O459" i="4"/>
  <c r="Q458" i="4"/>
  <c r="P458" i="4"/>
  <c r="O458" i="4"/>
  <c r="Q457" i="4"/>
  <c r="P457" i="4"/>
  <c r="O457" i="4"/>
  <c r="Q456" i="4"/>
  <c r="P456" i="4"/>
  <c r="O456" i="4"/>
  <c r="Q455" i="4"/>
  <c r="P455" i="4"/>
  <c r="O455" i="4"/>
  <c r="Q454" i="4"/>
  <c r="P454" i="4"/>
  <c r="O454" i="4"/>
  <c r="Q453" i="4"/>
  <c r="P453" i="4"/>
  <c r="O453" i="4"/>
  <c r="Q452" i="4"/>
  <c r="P452" i="4"/>
  <c r="O452" i="4"/>
  <c r="Q451" i="4"/>
  <c r="P451" i="4"/>
  <c r="O451" i="4"/>
  <c r="Q450" i="4"/>
  <c r="P450" i="4"/>
  <c r="O450" i="4"/>
  <c r="Q449" i="4"/>
  <c r="P449" i="4"/>
  <c r="O449" i="4"/>
  <c r="Q448" i="4"/>
  <c r="P448" i="4"/>
  <c r="O448" i="4"/>
  <c r="Q447" i="4"/>
  <c r="P447" i="4"/>
  <c r="O447" i="4"/>
  <c r="Q446" i="4"/>
  <c r="P446" i="4"/>
  <c r="O446" i="4"/>
  <c r="Q445" i="4"/>
  <c r="P445" i="4"/>
  <c r="O445" i="4"/>
  <c r="Q444" i="4"/>
  <c r="P444" i="4"/>
  <c r="O444" i="4"/>
  <c r="Q443" i="4"/>
  <c r="P443" i="4"/>
  <c r="O443" i="4"/>
  <c r="Q442" i="4"/>
  <c r="P442" i="4"/>
  <c r="O442" i="4"/>
  <c r="Q441" i="4"/>
  <c r="P441" i="4"/>
  <c r="O441" i="4"/>
  <c r="Q440" i="4"/>
  <c r="P440" i="4"/>
  <c r="O440" i="4"/>
  <c r="Q439" i="4"/>
  <c r="P439" i="4"/>
  <c r="O439" i="4"/>
  <c r="Q438" i="4"/>
  <c r="P438" i="4"/>
  <c r="O438" i="4"/>
  <c r="Q437" i="4"/>
  <c r="P437" i="4"/>
  <c r="O437" i="4"/>
  <c r="Q436" i="4"/>
  <c r="P436" i="4"/>
  <c r="O436" i="4"/>
  <c r="Q435" i="4"/>
  <c r="P435" i="4"/>
  <c r="O435" i="4"/>
  <c r="Q434" i="4"/>
  <c r="P434" i="4"/>
  <c r="O434" i="4"/>
  <c r="Q433" i="4"/>
  <c r="P433" i="4"/>
  <c r="O433" i="4"/>
  <c r="Q432" i="4"/>
  <c r="P432" i="4"/>
  <c r="O432" i="4"/>
  <c r="Q431" i="4"/>
  <c r="P431" i="4"/>
  <c r="O431" i="4"/>
  <c r="Q430" i="4"/>
  <c r="P430" i="4"/>
  <c r="O430" i="4"/>
  <c r="Q429" i="4"/>
  <c r="P429" i="4"/>
  <c r="O429" i="4"/>
  <c r="Q428" i="4"/>
  <c r="P428" i="4"/>
  <c r="O428" i="4"/>
  <c r="Q427" i="4"/>
  <c r="P427" i="4"/>
  <c r="O427" i="4"/>
  <c r="Q426" i="4"/>
  <c r="P426" i="4"/>
  <c r="O426" i="4"/>
  <c r="Q425" i="4"/>
  <c r="P425" i="4"/>
  <c r="O425" i="4"/>
  <c r="Q424" i="4"/>
  <c r="P424" i="4"/>
  <c r="O424" i="4"/>
  <c r="Q423" i="4"/>
  <c r="P423" i="4"/>
  <c r="O423" i="4"/>
  <c r="Q422" i="4"/>
  <c r="P422" i="4"/>
  <c r="O422" i="4"/>
  <c r="Q421" i="4"/>
  <c r="P421" i="4"/>
  <c r="O421" i="4"/>
  <c r="Q420" i="4"/>
  <c r="P420" i="4"/>
  <c r="O420" i="4"/>
  <c r="Q419" i="4"/>
  <c r="P419" i="4"/>
  <c r="O419" i="4"/>
  <c r="Q418" i="4"/>
  <c r="P418" i="4"/>
  <c r="O418" i="4"/>
  <c r="Q417" i="4"/>
  <c r="P417" i="4"/>
  <c r="O417" i="4"/>
  <c r="Q416" i="4"/>
  <c r="P416" i="4"/>
  <c r="O416" i="4"/>
  <c r="Q415" i="4"/>
  <c r="P415" i="4"/>
  <c r="O415" i="4"/>
  <c r="Q414" i="4"/>
  <c r="P414" i="4"/>
  <c r="O414" i="4"/>
  <c r="Q413" i="4"/>
  <c r="P413" i="4"/>
  <c r="O413" i="4"/>
  <c r="Q412" i="4"/>
  <c r="P412" i="4"/>
  <c r="O412" i="4"/>
  <c r="Q411" i="4"/>
  <c r="P411" i="4"/>
  <c r="O411" i="4"/>
  <c r="Q410" i="4"/>
  <c r="P410" i="4"/>
  <c r="O410" i="4"/>
  <c r="Q409" i="4"/>
  <c r="P409" i="4"/>
  <c r="O409" i="4"/>
  <c r="Q408" i="4"/>
  <c r="P408" i="4"/>
  <c r="O408" i="4"/>
  <c r="Q407" i="4"/>
  <c r="P407" i="4"/>
  <c r="O407" i="4"/>
  <c r="Q406" i="4"/>
  <c r="P406" i="4"/>
  <c r="O406" i="4"/>
  <c r="Q405" i="4"/>
  <c r="P405" i="4"/>
  <c r="O405" i="4"/>
  <c r="Q404" i="4"/>
  <c r="P404" i="4"/>
  <c r="O404" i="4"/>
  <c r="Q403" i="4"/>
  <c r="P403" i="4"/>
  <c r="O403" i="4"/>
  <c r="Q402" i="4"/>
  <c r="P402" i="4"/>
  <c r="O402" i="4"/>
  <c r="Q401" i="4"/>
  <c r="P401" i="4"/>
  <c r="O401" i="4"/>
  <c r="Q400" i="4"/>
  <c r="P400" i="4"/>
  <c r="O400" i="4"/>
  <c r="Q399" i="4"/>
  <c r="P399" i="4"/>
  <c r="O399" i="4"/>
  <c r="Q398" i="4"/>
  <c r="P398" i="4"/>
  <c r="O398" i="4"/>
  <c r="Q397" i="4"/>
  <c r="P397" i="4"/>
  <c r="O397" i="4"/>
  <c r="Q396" i="4"/>
  <c r="P396" i="4"/>
  <c r="O396" i="4"/>
  <c r="Q395" i="4"/>
  <c r="P395" i="4"/>
  <c r="O395" i="4"/>
  <c r="Q394" i="4"/>
  <c r="P394" i="4"/>
  <c r="O394" i="4"/>
  <c r="Q393" i="4"/>
  <c r="P393" i="4"/>
  <c r="O393" i="4"/>
  <c r="Q392" i="4"/>
  <c r="P392" i="4"/>
  <c r="O392" i="4"/>
  <c r="Q391" i="4"/>
  <c r="P391" i="4"/>
  <c r="O391" i="4"/>
  <c r="Q390" i="4"/>
  <c r="P390" i="4"/>
  <c r="O390" i="4"/>
  <c r="Q389" i="4"/>
  <c r="P389" i="4"/>
  <c r="O389" i="4"/>
  <c r="Q388" i="4"/>
  <c r="P388" i="4"/>
  <c r="O388" i="4"/>
  <c r="Q387" i="4"/>
  <c r="P387" i="4"/>
  <c r="O387" i="4"/>
  <c r="Q386" i="4"/>
  <c r="P386" i="4"/>
  <c r="O386" i="4"/>
  <c r="Q385" i="4"/>
  <c r="P385" i="4"/>
  <c r="O385" i="4"/>
  <c r="Q384" i="4"/>
  <c r="P384" i="4"/>
  <c r="O384" i="4"/>
  <c r="Q383" i="4"/>
  <c r="P383" i="4"/>
  <c r="O383" i="4"/>
  <c r="Q382" i="4"/>
  <c r="P382" i="4"/>
  <c r="O382" i="4"/>
  <c r="Q381" i="4"/>
  <c r="P381" i="4"/>
  <c r="O381" i="4"/>
  <c r="Q380" i="4"/>
  <c r="P380" i="4"/>
  <c r="O380" i="4"/>
  <c r="Q379" i="4"/>
  <c r="P379" i="4"/>
  <c r="O379" i="4"/>
  <c r="Q378" i="4"/>
  <c r="P378" i="4"/>
  <c r="O378" i="4"/>
  <c r="Q377" i="4"/>
  <c r="P377" i="4"/>
  <c r="O377" i="4"/>
  <c r="Q376" i="4"/>
  <c r="P376" i="4"/>
  <c r="O376" i="4"/>
  <c r="Q375" i="4"/>
  <c r="P375" i="4"/>
  <c r="O375" i="4"/>
  <c r="Q374" i="4"/>
  <c r="P374" i="4"/>
  <c r="O374" i="4"/>
  <c r="Q373" i="4"/>
  <c r="P373" i="4"/>
  <c r="O373" i="4"/>
  <c r="Q372" i="4"/>
  <c r="P372" i="4"/>
  <c r="O372" i="4"/>
  <c r="Q371" i="4"/>
  <c r="P371" i="4"/>
  <c r="O371" i="4"/>
  <c r="Q370" i="4"/>
  <c r="P370" i="4"/>
  <c r="O370" i="4"/>
  <c r="Q369" i="4"/>
  <c r="P369" i="4"/>
  <c r="O369" i="4"/>
  <c r="Q368" i="4"/>
  <c r="P368" i="4"/>
  <c r="O368" i="4"/>
  <c r="Q367" i="4"/>
  <c r="P367" i="4"/>
  <c r="O367" i="4"/>
  <c r="Q366" i="4"/>
  <c r="P366" i="4"/>
  <c r="O366" i="4"/>
  <c r="Q365" i="4"/>
  <c r="P365" i="4"/>
  <c r="O365" i="4"/>
  <c r="Q364" i="4"/>
  <c r="P364" i="4"/>
  <c r="O364" i="4"/>
  <c r="Q363" i="4"/>
  <c r="P363" i="4"/>
  <c r="O363" i="4"/>
  <c r="Q362" i="4"/>
  <c r="P362" i="4"/>
  <c r="O362" i="4"/>
  <c r="Q361" i="4"/>
  <c r="P361" i="4"/>
  <c r="O361" i="4"/>
  <c r="Q360" i="4"/>
  <c r="P360" i="4"/>
  <c r="O360" i="4"/>
  <c r="Q359" i="4"/>
  <c r="P359" i="4"/>
  <c r="O359" i="4"/>
  <c r="Q358" i="4"/>
  <c r="P358" i="4"/>
  <c r="O358" i="4"/>
  <c r="Q357" i="4"/>
  <c r="P357" i="4"/>
  <c r="O357" i="4"/>
  <c r="Q356" i="4"/>
  <c r="P356" i="4"/>
  <c r="O356" i="4"/>
  <c r="Q355" i="4"/>
  <c r="P355" i="4"/>
  <c r="O355" i="4"/>
  <c r="Q354" i="4"/>
  <c r="P354" i="4"/>
  <c r="O354" i="4"/>
  <c r="Q353" i="4"/>
  <c r="P353" i="4"/>
  <c r="O353" i="4"/>
  <c r="Q352" i="4"/>
  <c r="P352" i="4"/>
  <c r="O352" i="4"/>
  <c r="Q351" i="4"/>
  <c r="P351" i="4"/>
  <c r="O351" i="4"/>
  <c r="Q350" i="4"/>
  <c r="P350" i="4"/>
  <c r="O350" i="4"/>
  <c r="Q349" i="4"/>
  <c r="P349" i="4"/>
  <c r="O349" i="4"/>
  <c r="Q348" i="4"/>
  <c r="P348" i="4"/>
  <c r="O348" i="4"/>
  <c r="Q347" i="4"/>
  <c r="P347" i="4"/>
  <c r="O347" i="4"/>
  <c r="Q346" i="4"/>
  <c r="P346" i="4"/>
  <c r="O346" i="4"/>
  <c r="Q345" i="4"/>
  <c r="P345" i="4"/>
  <c r="O345" i="4"/>
  <c r="Q344" i="4"/>
  <c r="P344" i="4"/>
  <c r="O344" i="4"/>
  <c r="Q343" i="4"/>
  <c r="P343" i="4"/>
  <c r="O343" i="4"/>
  <c r="Q342" i="4"/>
  <c r="P342" i="4"/>
  <c r="O342" i="4"/>
  <c r="Q341" i="4"/>
  <c r="P341" i="4"/>
  <c r="O341" i="4"/>
  <c r="Q340" i="4"/>
  <c r="P340" i="4"/>
  <c r="O340" i="4"/>
  <c r="Q339" i="4"/>
  <c r="P339" i="4"/>
  <c r="O339" i="4"/>
  <c r="Q338" i="4"/>
  <c r="P338" i="4"/>
  <c r="O338" i="4"/>
  <c r="Q337" i="4"/>
  <c r="P337" i="4"/>
  <c r="O337" i="4"/>
  <c r="Q336" i="4"/>
  <c r="P336" i="4"/>
  <c r="O336" i="4"/>
  <c r="Q335" i="4"/>
  <c r="P335" i="4"/>
  <c r="O335" i="4"/>
  <c r="Q334" i="4"/>
  <c r="P334" i="4"/>
  <c r="O334" i="4"/>
  <c r="Q333" i="4"/>
  <c r="P333" i="4"/>
  <c r="O333" i="4"/>
  <c r="Q332" i="4"/>
  <c r="P332" i="4"/>
  <c r="O332" i="4"/>
  <c r="Q331" i="4"/>
  <c r="P331" i="4"/>
  <c r="O331" i="4"/>
  <c r="Q330" i="4"/>
  <c r="P330" i="4"/>
  <c r="O330" i="4"/>
  <c r="Q329" i="4"/>
  <c r="P329" i="4"/>
  <c r="O329" i="4"/>
  <c r="Q328" i="4"/>
  <c r="P328" i="4"/>
  <c r="O328" i="4"/>
  <c r="Q327" i="4"/>
  <c r="P327" i="4"/>
  <c r="O327" i="4"/>
  <c r="Q326" i="4"/>
  <c r="P326" i="4"/>
  <c r="O326" i="4"/>
  <c r="Q325" i="4"/>
  <c r="P325" i="4"/>
  <c r="O325" i="4"/>
  <c r="Q324" i="4"/>
  <c r="P324" i="4"/>
  <c r="O324" i="4"/>
  <c r="Q323" i="4"/>
  <c r="P323" i="4"/>
  <c r="O323" i="4"/>
  <c r="Q322" i="4"/>
  <c r="P322" i="4"/>
  <c r="O322" i="4"/>
  <c r="Q321" i="4"/>
  <c r="P321" i="4"/>
  <c r="O321" i="4"/>
  <c r="Q320" i="4"/>
  <c r="P320" i="4"/>
  <c r="O320" i="4"/>
  <c r="Q319" i="4"/>
  <c r="P319" i="4"/>
  <c r="O319" i="4"/>
  <c r="Q318" i="4"/>
  <c r="P318" i="4"/>
  <c r="O318" i="4"/>
  <c r="Q317" i="4"/>
  <c r="P317" i="4"/>
  <c r="O317" i="4"/>
  <c r="Q316" i="4"/>
  <c r="P316" i="4"/>
  <c r="O316" i="4"/>
  <c r="Q315" i="4"/>
  <c r="P315" i="4"/>
  <c r="O315" i="4"/>
  <c r="Q314" i="4"/>
  <c r="P314" i="4"/>
  <c r="O314" i="4"/>
  <c r="Q313" i="4"/>
  <c r="P313" i="4"/>
  <c r="O313" i="4"/>
  <c r="Q312" i="4"/>
  <c r="P312" i="4"/>
  <c r="O312" i="4"/>
  <c r="Q311" i="4"/>
  <c r="P311" i="4"/>
  <c r="O311" i="4"/>
  <c r="Q310" i="4"/>
  <c r="P310" i="4"/>
  <c r="O310" i="4"/>
  <c r="Q309" i="4"/>
  <c r="P309" i="4"/>
  <c r="O309" i="4"/>
  <c r="Q308" i="4"/>
  <c r="P308" i="4"/>
  <c r="O308" i="4"/>
  <c r="Q307" i="4"/>
  <c r="P307" i="4"/>
  <c r="O307" i="4"/>
  <c r="Q306" i="4"/>
  <c r="P306" i="4"/>
  <c r="O306" i="4"/>
  <c r="Q305" i="4"/>
  <c r="P305" i="4"/>
  <c r="O305" i="4"/>
  <c r="Q304" i="4"/>
  <c r="P304" i="4"/>
  <c r="O304" i="4"/>
  <c r="Q303" i="4"/>
  <c r="P303" i="4"/>
  <c r="O303" i="4"/>
  <c r="Q302" i="4"/>
  <c r="P302" i="4"/>
  <c r="O302" i="4"/>
  <c r="Q301" i="4"/>
  <c r="P301" i="4"/>
  <c r="O301" i="4"/>
  <c r="Q300" i="4"/>
  <c r="P300" i="4"/>
  <c r="O300" i="4"/>
  <c r="Q299" i="4"/>
  <c r="P299" i="4"/>
  <c r="O299" i="4"/>
  <c r="Q298" i="4"/>
  <c r="P298" i="4"/>
  <c r="O298" i="4"/>
  <c r="Q297" i="4"/>
  <c r="P297" i="4"/>
  <c r="O297" i="4"/>
  <c r="Q296" i="4"/>
  <c r="P296" i="4"/>
  <c r="O296" i="4"/>
  <c r="Q295" i="4"/>
  <c r="P295" i="4"/>
  <c r="O295" i="4"/>
  <c r="Q294" i="4"/>
  <c r="P294" i="4"/>
  <c r="O294" i="4"/>
  <c r="Q293" i="4"/>
  <c r="P293" i="4"/>
  <c r="O293" i="4"/>
  <c r="Q292" i="4"/>
  <c r="P292" i="4"/>
  <c r="O292" i="4"/>
  <c r="Q291" i="4"/>
  <c r="P291" i="4"/>
  <c r="O291" i="4"/>
  <c r="Q290" i="4"/>
  <c r="P290" i="4"/>
  <c r="O290" i="4"/>
  <c r="Q289" i="4"/>
  <c r="P289" i="4"/>
  <c r="O289" i="4"/>
  <c r="Q288" i="4"/>
  <c r="P288" i="4"/>
  <c r="O288" i="4"/>
  <c r="Q287" i="4"/>
  <c r="P287" i="4"/>
  <c r="O287" i="4"/>
  <c r="Q286" i="4"/>
  <c r="P286" i="4"/>
  <c r="O286" i="4"/>
  <c r="Q285" i="4"/>
  <c r="P285" i="4"/>
  <c r="O285" i="4"/>
  <c r="Q284" i="4"/>
  <c r="P284" i="4"/>
  <c r="O284" i="4"/>
  <c r="Q283" i="4"/>
  <c r="P283" i="4"/>
  <c r="O283" i="4"/>
  <c r="Q282" i="4"/>
  <c r="P282" i="4"/>
  <c r="O282" i="4"/>
  <c r="Q281" i="4"/>
  <c r="P281" i="4"/>
  <c r="O281" i="4"/>
  <c r="Q280" i="4"/>
  <c r="P280" i="4"/>
  <c r="O280" i="4"/>
  <c r="Q279" i="4"/>
  <c r="P279" i="4"/>
  <c r="O279" i="4"/>
  <c r="Q278" i="4"/>
  <c r="P278" i="4"/>
  <c r="O278" i="4"/>
  <c r="Q277" i="4"/>
  <c r="P277" i="4"/>
  <c r="O277" i="4"/>
  <c r="Q276" i="4"/>
  <c r="P276" i="4"/>
  <c r="O276" i="4"/>
  <c r="Q275" i="4"/>
  <c r="P275" i="4"/>
  <c r="O275" i="4"/>
  <c r="Q274" i="4"/>
  <c r="P274" i="4"/>
  <c r="O274" i="4"/>
  <c r="Q273" i="4"/>
  <c r="P273" i="4"/>
  <c r="O273" i="4"/>
  <c r="Q272" i="4"/>
  <c r="P272" i="4"/>
  <c r="O272" i="4"/>
  <c r="Q271" i="4"/>
  <c r="P271" i="4"/>
  <c r="O271" i="4"/>
  <c r="Q270" i="4"/>
  <c r="P270" i="4"/>
  <c r="O270" i="4"/>
  <c r="Q269" i="4"/>
  <c r="P269" i="4"/>
  <c r="O269" i="4"/>
  <c r="Q268" i="4"/>
  <c r="P268" i="4"/>
  <c r="O268" i="4"/>
  <c r="Q267" i="4"/>
  <c r="P267" i="4"/>
  <c r="O267" i="4"/>
  <c r="Q266" i="4"/>
  <c r="P266" i="4"/>
  <c r="O266" i="4"/>
  <c r="Q265" i="4"/>
  <c r="P265" i="4"/>
  <c r="O265" i="4"/>
  <c r="Q264" i="4"/>
  <c r="P264" i="4"/>
  <c r="O264" i="4"/>
  <c r="Q263" i="4"/>
  <c r="P263" i="4"/>
  <c r="O263" i="4"/>
  <c r="Q262" i="4"/>
  <c r="P262" i="4"/>
  <c r="O262" i="4"/>
  <c r="Q261" i="4"/>
  <c r="P261" i="4"/>
  <c r="O261" i="4"/>
  <c r="Q260" i="4"/>
  <c r="P260" i="4"/>
  <c r="O260" i="4"/>
  <c r="Q259" i="4"/>
  <c r="P259" i="4"/>
  <c r="O259" i="4"/>
  <c r="Q258" i="4"/>
  <c r="P258" i="4"/>
  <c r="O258" i="4"/>
  <c r="Q257" i="4"/>
  <c r="P257" i="4"/>
  <c r="O257" i="4"/>
  <c r="Q256" i="4"/>
  <c r="P256" i="4"/>
  <c r="O256" i="4"/>
  <c r="Q255" i="4"/>
  <c r="P255" i="4"/>
  <c r="O255" i="4"/>
  <c r="Q254" i="4"/>
  <c r="P254" i="4"/>
  <c r="O254" i="4"/>
  <c r="Q253" i="4"/>
  <c r="P253" i="4"/>
  <c r="O253" i="4"/>
  <c r="Q252" i="4"/>
  <c r="P252" i="4"/>
  <c r="O252" i="4"/>
  <c r="Q251" i="4"/>
  <c r="P251" i="4"/>
  <c r="O251" i="4"/>
  <c r="Q250" i="4"/>
  <c r="P250" i="4"/>
  <c r="O250" i="4"/>
  <c r="Q249" i="4"/>
  <c r="P249" i="4"/>
  <c r="O249" i="4"/>
  <c r="Q248" i="4"/>
  <c r="P248" i="4"/>
  <c r="O248" i="4"/>
  <c r="Q247" i="4"/>
  <c r="P247" i="4"/>
  <c r="O247" i="4"/>
  <c r="Q246" i="4"/>
  <c r="P246" i="4"/>
  <c r="O246" i="4"/>
  <c r="Q245" i="4"/>
  <c r="P245" i="4"/>
  <c r="O245" i="4"/>
  <c r="Q244" i="4"/>
  <c r="P244" i="4"/>
  <c r="O244" i="4"/>
  <c r="Q243" i="4"/>
  <c r="P243" i="4"/>
  <c r="O243" i="4"/>
  <c r="Q242" i="4"/>
  <c r="P242" i="4"/>
  <c r="O242" i="4"/>
  <c r="Q241" i="4"/>
  <c r="P241" i="4"/>
  <c r="O241" i="4"/>
  <c r="Q240" i="4"/>
  <c r="P240" i="4"/>
  <c r="O240" i="4"/>
  <c r="Q239" i="4"/>
  <c r="P239" i="4"/>
  <c r="O239" i="4"/>
  <c r="Q238" i="4"/>
  <c r="P238" i="4"/>
  <c r="O238" i="4"/>
  <c r="Q237" i="4"/>
  <c r="P237" i="4"/>
  <c r="O237" i="4"/>
  <c r="Q236" i="4"/>
  <c r="P236" i="4"/>
  <c r="O236" i="4"/>
  <c r="Q235" i="4"/>
  <c r="P235" i="4"/>
  <c r="O235" i="4"/>
  <c r="Q234" i="4"/>
  <c r="P234" i="4"/>
  <c r="O234" i="4"/>
  <c r="Q233" i="4"/>
  <c r="P233" i="4"/>
  <c r="O233" i="4"/>
  <c r="Q232" i="4"/>
  <c r="P232" i="4"/>
  <c r="O232" i="4"/>
  <c r="Q231" i="4"/>
  <c r="P231" i="4"/>
  <c r="O231" i="4"/>
  <c r="Q230" i="4"/>
  <c r="P230" i="4"/>
  <c r="O230" i="4"/>
  <c r="Q229" i="4"/>
  <c r="P229" i="4"/>
  <c r="O229" i="4"/>
  <c r="Q228" i="4"/>
  <c r="P228" i="4"/>
  <c r="O228" i="4"/>
  <c r="Q227" i="4"/>
  <c r="P227" i="4"/>
  <c r="O227" i="4"/>
  <c r="Q226" i="4"/>
  <c r="P226" i="4"/>
  <c r="O226" i="4"/>
  <c r="Q225" i="4"/>
  <c r="P225" i="4"/>
  <c r="O225" i="4"/>
  <c r="Q224" i="4"/>
  <c r="P224" i="4"/>
  <c r="O224" i="4"/>
  <c r="Q223" i="4"/>
  <c r="P223" i="4"/>
  <c r="O223" i="4"/>
  <c r="Q222" i="4"/>
  <c r="P222" i="4"/>
  <c r="O222" i="4"/>
  <c r="Q221" i="4"/>
  <c r="P221" i="4"/>
  <c r="O221" i="4"/>
  <c r="Q220" i="4"/>
  <c r="P220" i="4"/>
  <c r="O220" i="4"/>
  <c r="Q219" i="4"/>
  <c r="P219" i="4"/>
  <c r="O219" i="4"/>
  <c r="Q218" i="4"/>
  <c r="P218" i="4"/>
  <c r="O218" i="4"/>
  <c r="Q217" i="4"/>
  <c r="P217" i="4"/>
  <c r="O217" i="4"/>
  <c r="Q216" i="4"/>
  <c r="P216" i="4"/>
  <c r="O216" i="4"/>
  <c r="Q215" i="4"/>
  <c r="P215" i="4"/>
  <c r="O215" i="4"/>
  <c r="Q214" i="4"/>
  <c r="P214" i="4"/>
  <c r="O214" i="4"/>
  <c r="Q213" i="4"/>
  <c r="P213" i="4"/>
  <c r="O213" i="4"/>
  <c r="Q212" i="4"/>
  <c r="P212" i="4"/>
  <c r="O212" i="4"/>
  <c r="Q211" i="4"/>
  <c r="P211" i="4"/>
  <c r="O211" i="4"/>
  <c r="Q210" i="4"/>
  <c r="P210" i="4"/>
  <c r="O210" i="4"/>
  <c r="Q209" i="4"/>
  <c r="P209" i="4"/>
  <c r="O209" i="4"/>
  <c r="Q208" i="4"/>
  <c r="P208" i="4"/>
  <c r="O208" i="4"/>
  <c r="Q207" i="4"/>
  <c r="P207" i="4"/>
  <c r="O207" i="4"/>
  <c r="Q206" i="4"/>
  <c r="P206" i="4"/>
  <c r="O206" i="4"/>
  <c r="Q205" i="4"/>
  <c r="P205" i="4"/>
  <c r="O205" i="4"/>
  <c r="Q204" i="4"/>
  <c r="P204" i="4"/>
  <c r="O204" i="4"/>
  <c r="Q203" i="4"/>
  <c r="P203" i="4"/>
  <c r="O203" i="4"/>
  <c r="Q202" i="4"/>
  <c r="P202" i="4"/>
  <c r="O202" i="4"/>
  <c r="Q201" i="4"/>
  <c r="P201" i="4"/>
  <c r="O201" i="4"/>
  <c r="Q200" i="4"/>
  <c r="P200" i="4"/>
  <c r="O200" i="4"/>
  <c r="Q199" i="4"/>
  <c r="P199" i="4"/>
  <c r="O199" i="4"/>
  <c r="Q198" i="4"/>
  <c r="P198" i="4"/>
  <c r="O198" i="4"/>
  <c r="Q197" i="4"/>
  <c r="P197" i="4"/>
  <c r="O197" i="4"/>
  <c r="Q196" i="4"/>
  <c r="P196" i="4"/>
  <c r="O196" i="4"/>
  <c r="Q195" i="4"/>
  <c r="P195" i="4"/>
  <c r="O195" i="4"/>
  <c r="Q194" i="4"/>
  <c r="P194" i="4"/>
  <c r="O194" i="4"/>
  <c r="Q193" i="4"/>
  <c r="P193" i="4"/>
  <c r="O193" i="4"/>
  <c r="Q192" i="4"/>
  <c r="P192" i="4"/>
  <c r="O192" i="4"/>
  <c r="Q191" i="4"/>
  <c r="P191" i="4"/>
  <c r="O191" i="4"/>
  <c r="Q190" i="4"/>
  <c r="P190" i="4"/>
  <c r="O190" i="4"/>
  <c r="Q189" i="4"/>
  <c r="P189" i="4"/>
  <c r="O189" i="4"/>
  <c r="Q188" i="4"/>
  <c r="P188" i="4"/>
  <c r="O188" i="4"/>
  <c r="Q187" i="4"/>
  <c r="P187" i="4"/>
  <c r="O187" i="4"/>
  <c r="Q186" i="4"/>
  <c r="P186" i="4"/>
  <c r="O186" i="4"/>
  <c r="Q185" i="4"/>
  <c r="P185" i="4"/>
  <c r="O185" i="4"/>
  <c r="Q184" i="4"/>
  <c r="P184" i="4"/>
  <c r="O184" i="4"/>
  <c r="Q183" i="4"/>
  <c r="P183" i="4"/>
  <c r="O183" i="4"/>
  <c r="Q182" i="4"/>
  <c r="P182" i="4"/>
  <c r="O182" i="4"/>
  <c r="Q181" i="4"/>
  <c r="P181" i="4"/>
  <c r="O181" i="4"/>
  <c r="Q180" i="4"/>
  <c r="P180" i="4"/>
  <c r="O180" i="4"/>
  <c r="Q179" i="4"/>
  <c r="P179" i="4"/>
  <c r="O179" i="4"/>
  <c r="Q178" i="4"/>
  <c r="P178" i="4"/>
  <c r="O178" i="4"/>
  <c r="Q177" i="4"/>
  <c r="P177" i="4"/>
  <c r="O177" i="4"/>
  <c r="Q176" i="4"/>
  <c r="P176" i="4"/>
  <c r="O176" i="4"/>
  <c r="Q175" i="4"/>
  <c r="P175" i="4"/>
  <c r="O175" i="4"/>
  <c r="Q174" i="4"/>
  <c r="P174" i="4"/>
  <c r="O174" i="4"/>
  <c r="Q173" i="4"/>
  <c r="P173" i="4"/>
  <c r="O173" i="4"/>
  <c r="Q172" i="4"/>
  <c r="P172" i="4"/>
  <c r="O172" i="4"/>
  <c r="Q171" i="4"/>
  <c r="P171" i="4"/>
  <c r="O171" i="4"/>
  <c r="Q170" i="4"/>
  <c r="P170" i="4"/>
  <c r="O170" i="4"/>
  <c r="Q169" i="4"/>
  <c r="P169" i="4"/>
  <c r="O169" i="4"/>
  <c r="Q168" i="4"/>
  <c r="P168" i="4"/>
  <c r="O168" i="4"/>
  <c r="Q167" i="4"/>
  <c r="P167" i="4"/>
  <c r="O167" i="4"/>
  <c r="Q166" i="4"/>
  <c r="P166" i="4"/>
  <c r="O166" i="4"/>
  <c r="Q165" i="4"/>
  <c r="P165" i="4"/>
  <c r="O165" i="4"/>
  <c r="Q164" i="4"/>
  <c r="P164" i="4"/>
  <c r="O164" i="4"/>
  <c r="Q163" i="4"/>
  <c r="P163" i="4"/>
  <c r="O163" i="4"/>
  <c r="Q162" i="4"/>
  <c r="P162" i="4"/>
  <c r="O162" i="4"/>
  <c r="Q161" i="4"/>
  <c r="P161" i="4"/>
  <c r="O161" i="4"/>
  <c r="Q160" i="4"/>
  <c r="P160" i="4"/>
  <c r="O160" i="4"/>
  <c r="Q159" i="4"/>
  <c r="P159" i="4"/>
  <c r="O159" i="4"/>
  <c r="Q158" i="4"/>
  <c r="P158" i="4"/>
  <c r="O158" i="4"/>
  <c r="Q157" i="4"/>
  <c r="P157" i="4"/>
  <c r="O157" i="4"/>
  <c r="Q156" i="4"/>
  <c r="P156" i="4"/>
  <c r="O156" i="4"/>
  <c r="Q155" i="4"/>
  <c r="P155" i="4"/>
  <c r="O155" i="4"/>
  <c r="Q154" i="4"/>
  <c r="P154" i="4"/>
  <c r="O154" i="4"/>
  <c r="Q153" i="4"/>
  <c r="P153" i="4"/>
  <c r="O153" i="4"/>
  <c r="Q152" i="4"/>
  <c r="P152" i="4"/>
  <c r="O152" i="4"/>
  <c r="Q151" i="4"/>
  <c r="P151" i="4"/>
  <c r="O151" i="4"/>
  <c r="Q150" i="4"/>
  <c r="P150" i="4"/>
  <c r="O150" i="4"/>
  <c r="Q149" i="4"/>
  <c r="P149" i="4"/>
  <c r="O149" i="4"/>
  <c r="Q148" i="4"/>
  <c r="P148" i="4"/>
  <c r="O148" i="4"/>
  <c r="Q147" i="4"/>
  <c r="P147" i="4"/>
  <c r="O147" i="4"/>
  <c r="Q146" i="4"/>
  <c r="P146" i="4"/>
  <c r="O146" i="4"/>
  <c r="Q145" i="4"/>
  <c r="P145" i="4"/>
  <c r="O145" i="4"/>
  <c r="Q144" i="4"/>
  <c r="P144" i="4"/>
  <c r="O144" i="4"/>
  <c r="Q143" i="4"/>
  <c r="P143" i="4"/>
  <c r="O143" i="4"/>
  <c r="Q142" i="4"/>
  <c r="P142" i="4"/>
  <c r="O142" i="4"/>
  <c r="Q141" i="4"/>
  <c r="P141" i="4"/>
  <c r="O141" i="4"/>
  <c r="Q140" i="4"/>
  <c r="P140" i="4"/>
  <c r="O140" i="4"/>
  <c r="Q139" i="4"/>
  <c r="P139" i="4"/>
  <c r="O139" i="4"/>
  <c r="Q138" i="4"/>
  <c r="P138" i="4"/>
  <c r="O138" i="4"/>
  <c r="Q137" i="4"/>
  <c r="P137" i="4"/>
  <c r="O137" i="4"/>
  <c r="Q136" i="4"/>
  <c r="P136" i="4"/>
  <c r="O136" i="4"/>
  <c r="Q135" i="4"/>
  <c r="P135" i="4"/>
  <c r="O135" i="4"/>
  <c r="Q134" i="4"/>
  <c r="P134" i="4"/>
  <c r="O134" i="4"/>
  <c r="Q133" i="4"/>
  <c r="P133" i="4"/>
  <c r="O133" i="4"/>
  <c r="Q132" i="4"/>
  <c r="P132" i="4"/>
  <c r="O132" i="4"/>
  <c r="Q131" i="4"/>
  <c r="P131" i="4"/>
  <c r="O131" i="4"/>
  <c r="Q130" i="4"/>
  <c r="P130" i="4"/>
  <c r="O130" i="4"/>
  <c r="Q129" i="4"/>
  <c r="P129" i="4"/>
  <c r="O129" i="4"/>
  <c r="Q128" i="4"/>
  <c r="P128" i="4"/>
  <c r="O128" i="4"/>
  <c r="Q127" i="4"/>
  <c r="P127" i="4"/>
  <c r="O127" i="4"/>
  <c r="Q126" i="4"/>
  <c r="P126" i="4"/>
  <c r="O126" i="4"/>
  <c r="Q125" i="4"/>
  <c r="P125" i="4"/>
  <c r="O125" i="4"/>
  <c r="Q124" i="4"/>
  <c r="P124" i="4"/>
  <c r="O124" i="4"/>
  <c r="Q123" i="4"/>
  <c r="P123" i="4"/>
  <c r="O123" i="4"/>
  <c r="Q122" i="4"/>
  <c r="P122" i="4"/>
  <c r="O122" i="4"/>
  <c r="Q121" i="4"/>
  <c r="P121" i="4"/>
  <c r="O121" i="4"/>
  <c r="Q120" i="4"/>
  <c r="P120" i="4"/>
  <c r="O120" i="4"/>
  <c r="Q119" i="4"/>
  <c r="P119" i="4"/>
  <c r="O119" i="4"/>
  <c r="Q118" i="4"/>
  <c r="P118" i="4"/>
  <c r="O118" i="4"/>
  <c r="Q117" i="4"/>
  <c r="P117" i="4"/>
  <c r="O117" i="4"/>
  <c r="Q116" i="4"/>
  <c r="P116" i="4"/>
  <c r="O116" i="4"/>
  <c r="Q115" i="4"/>
  <c r="P115" i="4"/>
  <c r="O115" i="4"/>
  <c r="Q114" i="4"/>
  <c r="P114" i="4"/>
  <c r="O114" i="4"/>
  <c r="Q113" i="4"/>
  <c r="P113" i="4"/>
  <c r="O113" i="4"/>
  <c r="Q112" i="4"/>
  <c r="P112" i="4"/>
  <c r="O112" i="4"/>
  <c r="Q111" i="4"/>
  <c r="P111" i="4"/>
  <c r="O111" i="4"/>
  <c r="Q110" i="4"/>
  <c r="P110" i="4"/>
  <c r="O110" i="4"/>
  <c r="Q109" i="4"/>
  <c r="P109" i="4"/>
  <c r="O109" i="4"/>
  <c r="Q108" i="4"/>
  <c r="P108" i="4"/>
  <c r="O108" i="4"/>
  <c r="Q107" i="4"/>
  <c r="P107" i="4"/>
  <c r="O107" i="4"/>
  <c r="Q106" i="4"/>
  <c r="P106" i="4"/>
  <c r="O106" i="4"/>
  <c r="Q105" i="4"/>
  <c r="P105" i="4"/>
  <c r="O105" i="4"/>
  <c r="Q104" i="4"/>
  <c r="P104" i="4"/>
  <c r="O104" i="4"/>
  <c r="Q103" i="4"/>
  <c r="P103" i="4"/>
  <c r="O103" i="4"/>
  <c r="Q102" i="4"/>
  <c r="P102" i="4"/>
  <c r="O102" i="4"/>
  <c r="Q101" i="4"/>
  <c r="P101" i="4"/>
  <c r="O101" i="4"/>
  <c r="Q100" i="4"/>
  <c r="P100" i="4"/>
  <c r="O100" i="4"/>
  <c r="Q99" i="4"/>
  <c r="P99" i="4"/>
  <c r="O99" i="4"/>
  <c r="Q98" i="4"/>
  <c r="P98" i="4"/>
  <c r="O98" i="4"/>
  <c r="Q97" i="4"/>
  <c r="P97" i="4"/>
  <c r="O97" i="4"/>
  <c r="Q96" i="4"/>
  <c r="P96" i="4"/>
  <c r="O96" i="4"/>
  <c r="Q95" i="4"/>
  <c r="P95" i="4"/>
  <c r="O95" i="4"/>
  <c r="Q94" i="4"/>
  <c r="P94" i="4"/>
  <c r="O94" i="4"/>
  <c r="Q93" i="4"/>
  <c r="P93" i="4"/>
  <c r="O93" i="4"/>
  <c r="Q92" i="4"/>
  <c r="P92" i="4"/>
  <c r="O92" i="4"/>
  <c r="Q91" i="4"/>
  <c r="P91" i="4"/>
  <c r="O91" i="4"/>
  <c r="Q90" i="4"/>
  <c r="P90" i="4"/>
  <c r="O90" i="4"/>
  <c r="Q89" i="4"/>
  <c r="P89" i="4"/>
  <c r="O89" i="4"/>
  <c r="Q88" i="4"/>
  <c r="P88" i="4"/>
  <c r="O88" i="4"/>
  <c r="Q87" i="4"/>
  <c r="P87" i="4"/>
  <c r="O87" i="4"/>
  <c r="Q86" i="4"/>
  <c r="P86" i="4"/>
  <c r="O86" i="4"/>
  <c r="Q85" i="4"/>
  <c r="P85" i="4"/>
  <c r="O85" i="4"/>
  <c r="Q84" i="4"/>
  <c r="P84" i="4"/>
  <c r="O84" i="4"/>
  <c r="Q83" i="4"/>
  <c r="P83" i="4"/>
  <c r="O83" i="4"/>
  <c r="Q82" i="4"/>
  <c r="P82" i="4"/>
  <c r="O82" i="4"/>
  <c r="Q81" i="4"/>
  <c r="P81" i="4"/>
  <c r="O81" i="4"/>
  <c r="Q80" i="4"/>
  <c r="P80" i="4"/>
  <c r="O80" i="4"/>
  <c r="Q79" i="4"/>
  <c r="P79" i="4"/>
  <c r="O79" i="4"/>
  <c r="Q78" i="4"/>
  <c r="P78" i="4"/>
  <c r="O78" i="4"/>
  <c r="Q77" i="4"/>
  <c r="P77" i="4"/>
  <c r="O77" i="4"/>
  <c r="Q76" i="4"/>
  <c r="P76" i="4"/>
  <c r="O76" i="4"/>
  <c r="Q75" i="4"/>
  <c r="P75" i="4"/>
  <c r="O75" i="4"/>
  <c r="Q74" i="4"/>
  <c r="P74" i="4"/>
  <c r="O74" i="4"/>
  <c r="Q73" i="4"/>
  <c r="P73" i="4"/>
  <c r="O73" i="4"/>
  <c r="Q72" i="4"/>
  <c r="P72" i="4"/>
  <c r="O72" i="4"/>
  <c r="Q71" i="4"/>
  <c r="P71" i="4"/>
  <c r="O71" i="4"/>
  <c r="Q70" i="4"/>
  <c r="P70" i="4"/>
  <c r="O70" i="4"/>
  <c r="Q69" i="4"/>
  <c r="P69" i="4"/>
  <c r="O69" i="4"/>
  <c r="Q68" i="4"/>
  <c r="P68" i="4"/>
  <c r="O68" i="4"/>
  <c r="Q67" i="4"/>
  <c r="P67" i="4"/>
  <c r="O67" i="4"/>
  <c r="Q66" i="4"/>
  <c r="P66" i="4"/>
  <c r="O66" i="4"/>
  <c r="Q65" i="4"/>
  <c r="P65" i="4"/>
  <c r="O65" i="4"/>
  <c r="Q64" i="4"/>
  <c r="P64" i="4"/>
  <c r="O64" i="4"/>
  <c r="Q63" i="4"/>
  <c r="P63" i="4"/>
  <c r="O63" i="4"/>
  <c r="Q62" i="4"/>
  <c r="P62" i="4"/>
  <c r="O62" i="4"/>
  <c r="Q61" i="4"/>
  <c r="P61" i="4"/>
  <c r="O61" i="4"/>
  <c r="Q60" i="4"/>
  <c r="P60" i="4"/>
  <c r="O60" i="4"/>
  <c r="Q59" i="4"/>
  <c r="P59" i="4"/>
  <c r="O59" i="4"/>
  <c r="Q58" i="4"/>
  <c r="P58" i="4"/>
  <c r="O58" i="4"/>
  <c r="Q57" i="4"/>
  <c r="P57" i="4"/>
  <c r="O57" i="4"/>
  <c r="Q56" i="4"/>
  <c r="P56" i="4"/>
  <c r="O56" i="4"/>
  <c r="Q55" i="4"/>
  <c r="P55" i="4"/>
  <c r="O55" i="4"/>
  <c r="Q54" i="4"/>
  <c r="P54" i="4"/>
  <c r="O54" i="4"/>
  <c r="Q53" i="4"/>
  <c r="P53" i="4"/>
  <c r="O53" i="4"/>
  <c r="Q52" i="4"/>
  <c r="P52" i="4"/>
  <c r="O52" i="4"/>
  <c r="Q51" i="4"/>
  <c r="P51" i="4"/>
  <c r="O51" i="4"/>
  <c r="Q50" i="4"/>
  <c r="P50" i="4"/>
  <c r="O50" i="4"/>
  <c r="Q49" i="4"/>
  <c r="P49" i="4"/>
  <c r="O49" i="4"/>
  <c r="Q48" i="4"/>
  <c r="P48" i="4"/>
  <c r="O48" i="4"/>
  <c r="Q47" i="4"/>
  <c r="P47" i="4"/>
  <c r="O47" i="4"/>
  <c r="Q46" i="4"/>
  <c r="P46" i="4"/>
  <c r="O46" i="4"/>
  <c r="Q45" i="4"/>
  <c r="P45" i="4"/>
  <c r="O45" i="4"/>
  <c r="Q44" i="4"/>
  <c r="P44" i="4"/>
  <c r="O44" i="4"/>
  <c r="Q43" i="4"/>
  <c r="P43" i="4"/>
  <c r="O43" i="4"/>
  <c r="Q42" i="4"/>
  <c r="P42" i="4"/>
  <c r="O42" i="4"/>
  <c r="Q41" i="4"/>
  <c r="P41" i="4"/>
  <c r="O41" i="4"/>
  <c r="Q40" i="4"/>
  <c r="P40" i="4"/>
  <c r="O40" i="4"/>
  <c r="Q39" i="4"/>
  <c r="P39" i="4"/>
  <c r="O39" i="4"/>
  <c r="Q38" i="4"/>
  <c r="P38" i="4"/>
  <c r="O38" i="4"/>
  <c r="Q37" i="4"/>
  <c r="P37" i="4"/>
  <c r="O37" i="4"/>
  <c r="Q36" i="4"/>
  <c r="P36" i="4"/>
  <c r="O36" i="4"/>
  <c r="Q35" i="4"/>
  <c r="P35" i="4"/>
  <c r="O35" i="4"/>
  <c r="Q34" i="4"/>
  <c r="P34" i="4"/>
  <c r="O34" i="4"/>
  <c r="Q33" i="4"/>
  <c r="P33" i="4"/>
  <c r="O33" i="4"/>
  <c r="Q32" i="4"/>
  <c r="P32" i="4"/>
  <c r="O32" i="4"/>
  <c r="Q31" i="4"/>
  <c r="P31" i="4"/>
  <c r="O31" i="4"/>
  <c r="Q30" i="4"/>
  <c r="P30" i="4"/>
  <c r="O30" i="4"/>
  <c r="Q29" i="4"/>
  <c r="P29" i="4"/>
  <c r="O29" i="4"/>
  <c r="Q28" i="4"/>
  <c r="P28" i="4"/>
  <c r="O28" i="4"/>
  <c r="Q27" i="4"/>
  <c r="P27" i="4"/>
  <c r="O27" i="4"/>
  <c r="Q26" i="4"/>
  <c r="P26" i="4"/>
  <c r="O26" i="4"/>
  <c r="Q25" i="4"/>
  <c r="P25" i="4"/>
  <c r="O25" i="4"/>
  <c r="Q24" i="4"/>
  <c r="P24" i="4"/>
  <c r="O24" i="4"/>
  <c r="Q23" i="4"/>
  <c r="P23" i="4"/>
  <c r="O23" i="4"/>
  <c r="Q22" i="4"/>
  <c r="P22" i="4"/>
  <c r="O22" i="4"/>
  <c r="Q21" i="4"/>
  <c r="P21" i="4"/>
  <c r="O21" i="4"/>
  <c r="Q20" i="4"/>
  <c r="P20" i="4"/>
  <c r="O20" i="4"/>
  <c r="Q19" i="4"/>
  <c r="P19" i="4"/>
  <c r="O19" i="4"/>
  <c r="Q18" i="4"/>
  <c r="P18" i="4"/>
  <c r="O18" i="4"/>
  <c r="Q17" i="4"/>
  <c r="P17" i="4"/>
  <c r="O17" i="4"/>
  <c r="Q16" i="4"/>
  <c r="P16" i="4"/>
  <c r="O16" i="4"/>
  <c r="Q15" i="4"/>
  <c r="P15" i="4"/>
  <c r="O15" i="4"/>
  <c r="Q14" i="4"/>
  <c r="P14" i="4"/>
  <c r="O14" i="4"/>
  <c r="Q13" i="4"/>
  <c r="P13" i="4"/>
  <c r="O13" i="4"/>
  <c r="Q12" i="4"/>
  <c r="P12" i="4"/>
  <c r="O12" i="4"/>
  <c r="Q11" i="4"/>
  <c r="P11" i="4"/>
  <c r="O11" i="4"/>
  <c r="Q10" i="4"/>
  <c r="P10" i="4"/>
  <c r="O10" i="4"/>
  <c r="Q9" i="4"/>
  <c r="P9" i="4"/>
  <c r="O9" i="4"/>
  <c r="Q8" i="4"/>
  <c r="P8" i="4"/>
  <c r="O8" i="4"/>
  <c r="N1021" i="4"/>
  <c r="N1020" i="4"/>
  <c r="N1019" i="4"/>
  <c r="N1018" i="4"/>
  <c r="N1017" i="4"/>
  <c r="N1016" i="4"/>
  <c r="N1015" i="4"/>
  <c r="N1014" i="4"/>
  <c r="N1013" i="4"/>
  <c r="N1012" i="4"/>
  <c r="N1011" i="4"/>
  <c r="N1010" i="4"/>
  <c r="N1009" i="4"/>
  <c r="N1008" i="4"/>
  <c r="N1007" i="4"/>
  <c r="N1006" i="4"/>
  <c r="N1005" i="4"/>
  <c r="N1004" i="4"/>
  <c r="N1003" i="4"/>
  <c r="N1002" i="4"/>
  <c r="N1001" i="4"/>
  <c r="N1000" i="4"/>
  <c r="N999" i="4"/>
  <c r="N998" i="4"/>
  <c r="N997" i="4"/>
  <c r="N996" i="4"/>
  <c r="N995" i="4"/>
  <c r="N994" i="4"/>
  <c r="N993" i="4"/>
  <c r="N992" i="4"/>
  <c r="N991" i="4"/>
  <c r="N990" i="4"/>
  <c r="N989" i="4"/>
  <c r="N988" i="4"/>
  <c r="N987" i="4"/>
  <c r="N986" i="4"/>
  <c r="N985" i="4"/>
  <c r="N984" i="4"/>
  <c r="N983" i="4"/>
  <c r="N982" i="4"/>
  <c r="N981" i="4"/>
  <c r="N980" i="4"/>
  <c r="N979" i="4"/>
  <c r="N978" i="4"/>
  <c r="N977" i="4"/>
  <c r="N976" i="4"/>
  <c r="N975" i="4"/>
  <c r="N974" i="4"/>
  <c r="N973" i="4"/>
  <c r="N972" i="4"/>
  <c r="N971" i="4"/>
  <c r="N970" i="4"/>
  <c r="N969" i="4"/>
  <c r="N968" i="4"/>
  <c r="N967" i="4"/>
  <c r="N966" i="4"/>
  <c r="N965" i="4"/>
  <c r="N964" i="4"/>
  <c r="N963" i="4"/>
  <c r="N962" i="4"/>
  <c r="N961" i="4"/>
  <c r="N960" i="4"/>
  <c r="N959" i="4"/>
  <c r="N958" i="4"/>
  <c r="N957" i="4"/>
  <c r="N956" i="4"/>
  <c r="N955" i="4"/>
  <c r="N954" i="4"/>
  <c r="N953" i="4"/>
  <c r="N952" i="4"/>
  <c r="N951" i="4"/>
  <c r="N950" i="4"/>
  <c r="N949" i="4"/>
  <c r="N948" i="4"/>
  <c r="N947" i="4"/>
  <c r="N946" i="4"/>
  <c r="N945" i="4"/>
  <c r="N944" i="4"/>
  <c r="N943" i="4"/>
  <c r="N942" i="4"/>
  <c r="N941" i="4"/>
  <c r="N940" i="4"/>
  <c r="N939" i="4"/>
  <c r="N938" i="4"/>
  <c r="N937" i="4"/>
  <c r="N936" i="4"/>
  <c r="N935" i="4"/>
  <c r="N934" i="4"/>
  <c r="N933" i="4"/>
  <c r="N932" i="4"/>
  <c r="N931" i="4"/>
  <c r="N930" i="4"/>
  <c r="N929" i="4"/>
  <c r="N928" i="4"/>
  <c r="N927" i="4"/>
  <c r="N926" i="4"/>
  <c r="N925" i="4"/>
  <c r="N924" i="4"/>
  <c r="N923" i="4"/>
  <c r="N922" i="4"/>
  <c r="N921" i="4"/>
  <c r="N920" i="4"/>
  <c r="N919" i="4"/>
  <c r="N918" i="4"/>
  <c r="N917" i="4"/>
  <c r="N916" i="4"/>
  <c r="N915" i="4"/>
  <c r="N914" i="4"/>
  <c r="N913" i="4"/>
  <c r="N912" i="4"/>
  <c r="N911" i="4"/>
  <c r="N910" i="4"/>
  <c r="N909" i="4"/>
  <c r="N908" i="4"/>
  <c r="N907" i="4"/>
  <c r="N906" i="4"/>
  <c r="N905" i="4"/>
  <c r="N904" i="4"/>
  <c r="N903" i="4"/>
  <c r="N902" i="4"/>
  <c r="N901" i="4"/>
  <c r="N900" i="4"/>
  <c r="N899" i="4"/>
  <c r="N898" i="4"/>
  <c r="N897" i="4"/>
  <c r="N896" i="4"/>
  <c r="N895" i="4"/>
  <c r="N894" i="4"/>
  <c r="N893" i="4"/>
  <c r="N892" i="4"/>
  <c r="N891" i="4"/>
  <c r="N890" i="4"/>
  <c r="N889" i="4"/>
  <c r="N888" i="4"/>
  <c r="N887" i="4"/>
  <c r="N886" i="4"/>
  <c r="N885" i="4"/>
  <c r="N884" i="4"/>
  <c r="N883" i="4"/>
  <c r="N882" i="4"/>
  <c r="N881" i="4"/>
  <c r="N880" i="4"/>
  <c r="N879" i="4"/>
  <c r="N878" i="4"/>
  <c r="N877" i="4"/>
  <c r="N876" i="4"/>
  <c r="N875" i="4"/>
  <c r="N874" i="4"/>
  <c r="N873" i="4"/>
  <c r="N872" i="4"/>
  <c r="N871" i="4"/>
  <c r="N870" i="4"/>
  <c r="N869" i="4"/>
  <c r="N868" i="4"/>
  <c r="N867" i="4"/>
  <c r="N866" i="4"/>
  <c r="N865" i="4"/>
  <c r="N864" i="4"/>
  <c r="N863" i="4"/>
  <c r="N862" i="4"/>
  <c r="N861" i="4"/>
  <c r="N860" i="4"/>
  <c r="N859" i="4"/>
  <c r="N858" i="4"/>
  <c r="N857" i="4"/>
  <c r="N856" i="4"/>
  <c r="N855" i="4"/>
  <c r="N854" i="4"/>
  <c r="N853" i="4"/>
  <c r="N852" i="4"/>
  <c r="N851" i="4"/>
  <c r="N850" i="4"/>
  <c r="N849" i="4"/>
  <c r="N848" i="4"/>
  <c r="N847" i="4"/>
  <c r="N846" i="4"/>
  <c r="N845" i="4"/>
  <c r="N844" i="4"/>
  <c r="N843" i="4"/>
  <c r="N842" i="4"/>
  <c r="N841" i="4"/>
  <c r="N840" i="4"/>
  <c r="N839" i="4"/>
  <c r="N838" i="4"/>
  <c r="N837" i="4"/>
  <c r="N836" i="4"/>
  <c r="N835" i="4"/>
  <c r="N834" i="4"/>
  <c r="N833" i="4"/>
  <c r="N832" i="4"/>
  <c r="N831" i="4"/>
  <c r="N830" i="4"/>
  <c r="N829" i="4"/>
  <c r="N828" i="4"/>
  <c r="N827" i="4"/>
  <c r="N826" i="4"/>
  <c r="N825" i="4"/>
  <c r="N824" i="4"/>
  <c r="N823" i="4"/>
  <c r="N822" i="4"/>
  <c r="N821" i="4"/>
  <c r="N820" i="4"/>
  <c r="N819" i="4"/>
  <c r="N818" i="4"/>
  <c r="N817" i="4"/>
  <c r="N816" i="4"/>
  <c r="N815" i="4"/>
  <c r="N814" i="4"/>
  <c r="N813" i="4"/>
  <c r="N812" i="4"/>
  <c r="N811" i="4"/>
  <c r="N810" i="4"/>
  <c r="N809" i="4"/>
  <c r="N808" i="4"/>
  <c r="N807" i="4"/>
  <c r="N806" i="4"/>
  <c r="N805" i="4"/>
  <c r="N804" i="4"/>
  <c r="N803" i="4"/>
  <c r="N802" i="4"/>
  <c r="N801" i="4"/>
  <c r="N800" i="4"/>
  <c r="N799" i="4"/>
  <c r="N798" i="4"/>
  <c r="N797" i="4"/>
  <c r="N796" i="4"/>
  <c r="N795" i="4"/>
  <c r="N794" i="4"/>
  <c r="N793" i="4"/>
  <c r="N792" i="4"/>
  <c r="N791" i="4"/>
  <c r="N790" i="4"/>
  <c r="N789" i="4"/>
  <c r="N788" i="4"/>
  <c r="N787" i="4"/>
  <c r="N786" i="4"/>
  <c r="N785" i="4"/>
  <c r="N784" i="4"/>
  <c r="N783" i="4"/>
  <c r="N782" i="4"/>
  <c r="N781" i="4"/>
  <c r="N780" i="4"/>
  <c r="N779" i="4"/>
  <c r="N778" i="4"/>
  <c r="N777" i="4"/>
  <c r="N776" i="4"/>
  <c r="N775" i="4"/>
  <c r="N774" i="4"/>
  <c r="N773" i="4"/>
  <c r="N772" i="4"/>
  <c r="N771" i="4"/>
  <c r="N770" i="4"/>
  <c r="N769" i="4"/>
  <c r="N768" i="4"/>
  <c r="N767" i="4"/>
  <c r="N766" i="4"/>
  <c r="N765" i="4"/>
  <c r="N764" i="4"/>
  <c r="N763" i="4"/>
  <c r="N762" i="4"/>
  <c r="N761" i="4"/>
  <c r="N760" i="4"/>
  <c r="N759" i="4"/>
  <c r="N758" i="4"/>
  <c r="N757" i="4"/>
  <c r="N756" i="4"/>
  <c r="N755" i="4"/>
  <c r="N754" i="4"/>
  <c r="N753" i="4"/>
  <c r="N752" i="4"/>
  <c r="N751" i="4"/>
  <c r="N750" i="4"/>
  <c r="N749" i="4"/>
  <c r="N748" i="4"/>
  <c r="N747" i="4"/>
  <c r="N746" i="4"/>
  <c r="N745" i="4"/>
  <c r="N744" i="4"/>
  <c r="N743" i="4"/>
  <c r="N742" i="4"/>
  <c r="N741" i="4"/>
  <c r="N740" i="4"/>
  <c r="N739" i="4"/>
  <c r="N738" i="4"/>
  <c r="N737" i="4"/>
  <c r="N736" i="4"/>
  <c r="N735" i="4"/>
  <c r="N734" i="4"/>
  <c r="N733" i="4"/>
  <c r="N732" i="4"/>
  <c r="N731" i="4"/>
  <c r="N730" i="4"/>
  <c r="N729" i="4"/>
  <c r="N728" i="4"/>
  <c r="N727" i="4"/>
  <c r="N726" i="4"/>
  <c r="N725" i="4"/>
  <c r="N724" i="4"/>
  <c r="N723" i="4"/>
  <c r="N722" i="4"/>
  <c r="N721" i="4"/>
  <c r="N720" i="4"/>
  <c r="N719" i="4"/>
  <c r="N718" i="4"/>
  <c r="N717" i="4"/>
  <c r="N716" i="4"/>
  <c r="N715" i="4"/>
  <c r="N714" i="4"/>
  <c r="N713" i="4"/>
  <c r="N712" i="4"/>
  <c r="N711" i="4"/>
  <c r="N710" i="4"/>
  <c r="N709" i="4"/>
  <c r="N708" i="4"/>
  <c r="N707" i="4"/>
  <c r="N706" i="4"/>
  <c r="N705" i="4"/>
  <c r="N704" i="4"/>
  <c r="N703" i="4"/>
  <c r="N702" i="4"/>
  <c r="N701" i="4"/>
  <c r="N700" i="4"/>
  <c r="N699" i="4"/>
  <c r="N698" i="4"/>
  <c r="N697" i="4"/>
  <c r="N696" i="4"/>
  <c r="N695" i="4"/>
  <c r="N694" i="4"/>
  <c r="N693" i="4"/>
  <c r="N692" i="4"/>
  <c r="N691" i="4"/>
  <c r="N690" i="4"/>
  <c r="N689" i="4"/>
  <c r="N688" i="4"/>
  <c r="N687" i="4"/>
  <c r="N686" i="4"/>
  <c r="N685" i="4"/>
  <c r="N684" i="4"/>
  <c r="N683" i="4"/>
  <c r="N682" i="4"/>
  <c r="N681" i="4"/>
  <c r="N680" i="4"/>
  <c r="N679" i="4"/>
  <c r="N678" i="4"/>
  <c r="N677" i="4"/>
  <c r="N676" i="4"/>
  <c r="N675" i="4"/>
  <c r="N674" i="4"/>
  <c r="N673" i="4"/>
  <c r="N672" i="4"/>
  <c r="N671" i="4"/>
  <c r="N670" i="4"/>
  <c r="N669" i="4"/>
  <c r="N668" i="4"/>
  <c r="N667" i="4"/>
  <c r="N666" i="4"/>
  <c r="N665" i="4"/>
  <c r="N664" i="4"/>
  <c r="N663" i="4"/>
  <c r="N662" i="4"/>
  <c r="N661" i="4"/>
  <c r="N660" i="4"/>
  <c r="N659" i="4"/>
  <c r="N658" i="4"/>
  <c r="N657" i="4"/>
  <c r="N656" i="4"/>
  <c r="N655" i="4"/>
  <c r="N654" i="4"/>
  <c r="N653" i="4"/>
  <c r="N652" i="4"/>
  <c r="N651" i="4"/>
  <c r="N650" i="4"/>
  <c r="N649" i="4"/>
  <c r="N648" i="4"/>
  <c r="N647" i="4"/>
  <c r="N646" i="4"/>
  <c r="N645" i="4"/>
  <c r="N644" i="4"/>
  <c r="N643" i="4"/>
  <c r="N642" i="4"/>
  <c r="N641" i="4"/>
  <c r="N640" i="4"/>
  <c r="N639" i="4"/>
  <c r="N638" i="4"/>
  <c r="N637" i="4"/>
  <c r="N636" i="4"/>
  <c r="N635" i="4"/>
  <c r="N634" i="4"/>
  <c r="N633" i="4"/>
  <c r="N632" i="4"/>
  <c r="N631" i="4"/>
  <c r="N630" i="4"/>
  <c r="N629" i="4"/>
  <c r="N628" i="4"/>
  <c r="N627" i="4"/>
  <c r="N626" i="4"/>
  <c r="N625" i="4"/>
  <c r="N624" i="4"/>
  <c r="N623" i="4"/>
  <c r="N622" i="4"/>
  <c r="N621" i="4"/>
  <c r="N620" i="4"/>
  <c r="N619" i="4"/>
  <c r="N618" i="4"/>
  <c r="N617" i="4"/>
  <c r="N616" i="4"/>
  <c r="N615" i="4"/>
  <c r="N614" i="4"/>
  <c r="N613" i="4"/>
  <c r="N612" i="4"/>
  <c r="N611" i="4"/>
  <c r="N610" i="4"/>
  <c r="N609" i="4"/>
  <c r="N608" i="4"/>
  <c r="N607" i="4"/>
  <c r="N606" i="4"/>
  <c r="N605" i="4"/>
  <c r="N604" i="4"/>
  <c r="N603" i="4"/>
  <c r="N602" i="4"/>
  <c r="N601" i="4"/>
  <c r="N600" i="4"/>
  <c r="N599" i="4"/>
  <c r="N598" i="4"/>
  <c r="N597" i="4"/>
  <c r="N596" i="4"/>
  <c r="N595" i="4"/>
  <c r="N594" i="4"/>
  <c r="N593" i="4"/>
  <c r="N592" i="4"/>
  <c r="N591" i="4"/>
  <c r="N590" i="4"/>
  <c r="N589" i="4"/>
  <c r="N588" i="4"/>
  <c r="N587" i="4"/>
  <c r="N586" i="4"/>
  <c r="N585" i="4"/>
  <c r="N584" i="4"/>
  <c r="N583" i="4"/>
  <c r="N582" i="4"/>
  <c r="N581" i="4"/>
  <c r="N580" i="4"/>
  <c r="N579" i="4"/>
  <c r="N578" i="4"/>
  <c r="N577" i="4"/>
  <c r="N576" i="4"/>
  <c r="N575" i="4"/>
  <c r="N574" i="4"/>
  <c r="N573" i="4"/>
  <c r="N572" i="4"/>
  <c r="N571" i="4"/>
  <c r="N570" i="4"/>
  <c r="N569" i="4"/>
  <c r="N568" i="4"/>
  <c r="N567" i="4"/>
  <c r="N566" i="4"/>
  <c r="N565" i="4"/>
  <c r="N564" i="4"/>
  <c r="N563" i="4"/>
  <c r="N562" i="4"/>
  <c r="N561" i="4"/>
  <c r="N560" i="4"/>
  <c r="N559" i="4"/>
  <c r="N558" i="4"/>
  <c r="N557" i="4"/>
  <c r="N556" i="4"/>
  <c r="N555" i="4"/>
  <c r="N554" i="4"/>
  <c r="N553" i="4"/>
  <c r="N552" i="4"/>
  <c r="N551" i="4"/>
  <c r="N550" i="4"/>
  <c r="N549" i="4"/>
  <c r="N548" i="4"/>
  <c r="N547" i="4"/>
  <c r="N546" i="4"/>
  <c r="N545" i="4"/>
  <c r="N544" i="4"/>
  <c r="N543" i="4"/>
  <c r="N542" i="4"/>
  <c r="N541" i="4"/>
  <c r="N540" i="4"/>
  <c r="N539" i="4"/>
  <c r="N538" i="4"/>
  <c r="N537" i="4"/>
  <c r="N536" i="4"/>
  <c r="N535" i="4"/>
  <c r="N534" i="4"/>
  <c r="N533" i="4"/>
  <c r="N532" i="4"/>
  <c r="N531" i="4"/>
  <c r="N530" i="4"/>
  <c r="N529" i="4"/>
  <c r="N528" i="4"/>
  <c r="N527" i="4"/>
  <c r="N526" i="4"/>
  <c r="N525" i="4"/>
  <c r="N524" i="4"/>
  <c r="N523" i="4"/>
  <c r="N522" i="4"/>
  <c r="N521" i="4"/>
  <c r="N520" i="4"/>
  <c r="N519" i="4"/>
  <c r="N518" i="4"/>
  <c r="N517" i="4"/>
  <c r="N516" i="4"/>
  <c r="N515" i="4"/>
  <c r="N514" i="4"/>
  <c r="N513" i="4"/>
  <c r="N512" i="4"/>
  <c r="N511" i="4"/>
  <c r="N510" i="4"/>
  <c r="N509" i="4"/>
  <c r="N508" i="4"/>
  <c r="N507" i="4"/>
  <c r="N506" i="4"/>
  <c r="N505" i="4"/>
  <c r="N504" i="4"/>
  <c r="N503" i="4"/>
  <c r="N502" i="4"/>
  <c r="N501" i="4"/>
  <c r="N500" i="4"/>
  <c r="N499" i="4"/>
  <c r="N498" i="4"/>
  <c r="N497" i="4"/>
  <c r="N496" i="4"/>
  <c r="N495" i="4"/>
  <c r="N494" i="4"/>
  <c r="N493" i="4"/>
  <c r="N492" i="4"/>
  <c r="N491" i="4"/>
  <c r="N490" i="4"/>
  <c r="N489" i="4"/>
  <c r="N488" i="4"/>
  <c r="N487" i="4"/>
  <c r="N486" i="4"/>
  <c r="N485" i="4"/>
  <c r="N484" i="4"/>
  <c r="N483" i="4"/>
  <c r="N482" i="4"/>
  <c r="N481" i="4"/>
  <c r="N480" i="4"/>
  <c r="N479" i="4"/>
  <c r="N478" i="4"/>
  <c r="N477" i="4"/>
  <c r="N476" i="4"/>
  <c r="N475" i="4"/>
  <c r="N474" i="4"/>
  <c r="N473" i="4"/>
  <c r="N472" i="4"/>
  <c r="N471" i="4"/>
  <c r="N470" i="4"/>
  <c r="N469" i="4"/>
  <c r="N468" i="4"/>
  <c r="N467" i="4"/>
  <c r="N466" i="4"/>
  <c r="N465" i="4"/>
  <c r="N464" i="4"/>
  <c r="N463" i="4"/>
  <c r="N462" i="4"/>
  <c r="N461" i="4"/>
  <c r="N460" i="4"/>
  <c r="N459" i="4"/>
  <c r="N458" i="4"/>
  <c r="N457" i="4"/>
  <c r="N456" i="4"/>
  <c r="N455" i="4"/>
  <c r="N454" i="4"/>
  <c r="N453" i="4"/>
  <c r="N452" i="4"/>
  <c r="N451" i="4"/>
  <c r="N450" i="4"/>
  <c r="N449" i="4"/>
  <c r="N448" i="4"/>
  <c r="N447" i="4"/>
  <c r="N446" i="4"/>
  <c r="N445" i="4"/>
  <c r="N444" i="4"/>
  <c r="N443" i="4"/>
  <c r="N442" i="4"/>
  <c r="N441" i="4"/>
  <c r="N440" i="4"/>
  <c r="N439" i="4"/>
  <c r="N438" i="4"/>
  <c r="N437" i="4"/>
  <c r="N436" i="4"/>
  <c r="N435" i="4"/>
  <c r="N434" i="4"/>
  <c r="N433" i="4"/>
  <c r="N432" i="4"/>
  <c r="N431" i="4"/>
  <c r="N430" i="4"/>
  <c r="N429" i="4"/>
  <c r="N428" i="4"/>
  <c r="N427" i="4"/>
  <c r="N426" i="4"/>
  <c r="N425" i="4"/>
  <c r="N424" i="4"/>
  <c r="N423" i="4"/>
  <c r="N422" i="4"/>
  <c r="N421" i="4"/>
  <c r="N420" i="4"/>
  <c r="N419" i="4"/>
  <c r="N418" i="4"/>
  <c r="N417" i="4"/>
  <c r="N416" i="4"/>
  <c r="N415" i="4"/>
  <c r="N414" i="4"/>
  <c r="N413" i="4"/>
  <c r="N412" i="4"/>
  <c r="N411" i="4"/>
  <c r="N410" i="4"/>
  <c r="N409" i="4"/>
  <c r="N408" i="4"/>
  <c r="N407" i="4"/>
  <c r="N406" i="4"/>
  <c r="N405" i="4"/>
  <c r="N404" i="4"/>
  <c r="N403" i="4"/>
  <c r="N402" i="4"/>
  <c r="N401" i="4"/>
  <c r="N400" i="4"/>
  <c r="N399" i="4"/>
  <c r="N398" i="4"/>
  <c r="N397" i="4"/>
  <c r="N396" i="4"/>
  <c r="N395" i="4"/>
  <c r="N394" i="4"/>
  <c r="N393" i="4"/>
  <c r="N392" i="4"/>
  <c r="N391" i="4"/>
  <c r="N390" i="4"/>
  <c r="N389" i="4"/>
  <c r="N388" i="4"/>
  <c r="N387" i="4"/>
  <c r="N386" i="4"/>
  <c r="N385" i="4"/>
  <c r="N384" i="4"/>
  <c r="N383" i="4"/>
  <c r="N382" i="4"/>
  <c r="N381" i="4"/>
  <c r="N380" i="4"/>
  <c r="N379" i="4"/>
  <c r="N378" i="4"/>
  <c r="N377" i="4"/>
  <c r="N376" i="4"/>
  <c r="N375" i="4"/>
  <c r="N374" i="4"/>
  <c r="N373" i="4"/>
  <c r="N372" i="4"/>
  <c r="N371" i="4"/>
  <c r="N370" i="4"/>
  <c r="N369" i="4"/>
  <c r="N368" i="4"/>
  <c r="N367" i="4"/>
  <c r="N366" i="4"/>
  <c r="N365"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X28" i="4"/>
  <c r="F1021" i="4"/>
  <c r="F1020" i="4"/>
  <c r="F1019" i="4"/>
  <c r="W1020" i="4" s="1"/>
  <c r="F1018" i="4"/>
  <c r="W1019" i="4" s="1"/>
  <c r="F1017" i="4"/>
  <c r="F1016" i="4"/>
  <c r="F1015" i="4"/>
  <c r="W1016" i="4" s="1"/>
  <c r="F1014" i="4"/>
  <c r="W1015" i="4" s="1"/>
  <c r="F1013" i="4"/>
  <c r="F1012" i="4"/>
  <c r="F1011" i="4"/>
  <c r="W1012" i="4" s="1"/>
  <c r="F1010" i="4"/>
  <c r="W1011" i="4" s="1"/>
  <c r="F1009" i="4"/>
  <c r="F1008" i="4"/>
  <c r="F1007" i="4"/>
  <c r="W1008" i="4" s="1"/>
  <c r="F1006" i="4"/>
  <c r="W1007" i="4" s="1"/>
  <c r="F1005" i="4"/>
  <c r="F1004" i="4"/>
  <c r="F1003" i="4"/>
  <c r="W1004" i="4" s="1"/>
  <c r="F1002" i="4"/>
  <c r="W1003" i="4" s="1"/>
  <c r="F1001" i="4"/>
  <c r="F1000" i="4"/>
  <c r="F999" i="4"/>
  <c r="W1000" i="4" s="1"/>
  <c r="F998" i="4"/>
  <c r="W999" i="4" s="1"/>
  <c r="F997" i="4"/>
  <c r="F996" i="4"/>
  <c r="F995" i="4"/>
  <c r="W996" i="4" s="1"/>
  <c r="F994" i="4"/>
  <c r="W995" i="4" s="1"/>
  <c r="F993" i="4"/>
  <c r="F992" i="4"/>
  <c r="F991" i="4"/>
  <c r="W992" i="4" s="1"/>
  <c r="F990" i="4"/>
  <c r="W991" i="4" s="1"/>
  <c r="F989" i="4"/>
  <c r="F988" i="4"/>
  <c r="F987" i="4"/>
  <c r="W988" i="4" s="1"/>
  <c r="F986" i="4"/>
  <c r="W987" i="4" s="1"/>
  <c r="F985" i="4"/>
  <c r="F984" i="4"/>
  <c r="F983" i="4"/>
  <c r="W984" i="4" s="1"/>
  <c r="F982" i="4"/>
  <c r="W983" i="4" s="1"/>
  <c r="F981" i="4"/>
  <c r="F980" i="4"/>
  <c r="F979" i="4"/>
  <c r="W980" i="4" s="1"/>
  <c r="F978" i="4"/>
  <c r="W979" i="4" s="1"/>
  <c r="F977" i="4"/>
  <c r="F976" i="4"/>
  <c r="F975" i="4"/>
  <c r="W976" i="4" s="1"/>
  <c r="F974" i="4"/>
  <c r="W975" i="4" s="1"/>
  <c r="F973" i="4"/>
  <c r="F972" i="4"/>
  <c r="F971" i="4"/>
  <c r="W972" i="4" s="1"/>
  <c r="F970" i="4"/>
  <c r="W971" i="4" s="1"/>
  <c r="F969" i="4"/>
  <c r="F968" i="4"/>
  <c r="F967" i="4"/>
  <c r="W968" i="4" s="1"/>
  <c r="F966" i="4"/>
  <c r="W967" i="4" s="1"/>
  <c r="F965" i="4"/>
  <c r="F964" i="4"/>
  <c r="F963" i="4"/>
  <c r="W964" i="4" s="1"/>
  <c r="F962" i="4"/>
  <c r="W963" i="4" s="1"/>
  <c r="F961" i="4"/>
  <c r="F960" i="4"/>
  <c r="F959" i="4"/>
  <c r="W960" i="4" s="1"/>
  <c r="F958" i="4"/>
  <c r="W959" i="4" s="1"/>
  <c r="F957" i="4"/>
  <c r="F956" i="4"/>
  <c r="F955" i="4"/>
  <c r="W956" i="4" s="1"/>
  <c r="F954" i="4"/>
  <c r="W955" i="4" s="1"/>
  <c r="F953" i="4"/>
  <c r="F952" i="4"/>
  <c r="F951" i="4"/>
  <c r="W952" i="4" s="1"/>
  <c r="F950" i="4"/>
  <c r="W951" i="4" s="1"/>
  <c r="F949" i="4"/>
  <c r="F948" i="4"/>
  <c r="F947" i="4"/>
  <c r="W948" i="4" s="1"/>
  <c r="F946" i="4"/>
  <c r="W947" i="4" s="1"/>
  <c r="F945" i="4"/>
  <c r="F944" i="4"/>
  <c r="F943" i="4"/>
  <c r="W944" i="4" s="1"/>
  <c r="F942" i="4"/>
  <c r="W943" i="4" s="1"/>
  <c r="F941" i="4"/>
  <c r="F940" i="4"/>
  <c r="F939" i="4"/>
  <c r="W940" i="4" s="1"/>
  <c r="F938" i="4"/>
  <c r="W939" i="4" s="1"/>
  <c r="F937" i="4"/>
  <c r="F936" i="4"/>
  <c r="F935" i="4"/>
  <c r="W936" i="4" s="1"/>
  <c r="F934" i="4"/>
  <c r="W935" i="4" s="1"/>
  <c r="F933" i="4"/>
  <c r="F932" i="4"/>
  <c r="F931" i="4"/>
  <c r="W932" i="4" s="1"/>
  <c r="F930" i="4"/>
  <c r="W931" i="4" s="1"/>
  <c r="F929" i="4"/>
  <c r="F928" i="4"/>
  <c r="F927" i="4"/>
  <c r="W928" i="4" s="1"/>
  <c r="F926" i="4"/>
  <c r="W927" i="4" s="1"/>
  <c r="F925" i="4"/>
  <c r="F924" i="4"/>
  <c r="F923" i="4"/>
  <c r="W924" i="4" s="1"/>
  <c r="F922" i="4"/>
  <c r="W923" i="4" s="1"/>
  <c r="F921" i="4"/>
  <c r="F920" i="4"/>
  <c r="F919" i="4"/>
  <c r="W920" i="4" s="1"/>
  <c r="F918" i="4"/>
  <c r="W919" i="4" s="1"/>
  <c r="F917" i="4"/>
  <c r="F916" i="4"/>
  <c r="F915" i="4"/>
  <c r="W916" i="4" s="1"/>
  <c r="F914" i="4"/>
  <c r="W915" i="4" s="1"/>
  <c r="F913" i="4"/>
  <c r="F912" i="4"/>
  <c r="F911" i="4"/>
  <c r="W912" i="4" s="1"/>
  <c r="F910" i="4"/>
  <c r="W911" i="4" s="1"/>
  <c r="F909" i="4"/>
  <c r="F908" i="4"/>
  <c r="F907" i="4"/>
  <c r="W908" i="4" s="1"/>
  <c r="F906" i="4"/>
  <c r="W907" i="4" s="1"/>
  <c r="F905" i="4"/>
  <c r="F904" i="4"/>
  <c r="F903" i="4"/>
  <c r="W904" i="4" s="1"/>
  <c r="F902" i="4"/>
  <c r="W903" i="4" s="1"/>
  <c r="F901" i="4"/>
  <c r="F900" i="4"/>
  <c r="F899" i="4"/>
  <c r="W900" i="4" s="1"/>
  <c r="F898" i="4"/>
  <c r="W899" i="4" s="1"/>
  <c r="F897" i="4"/>
  <c r="F896" i="4"/>
  <c r="F895" i="4"/>
  <c r="W896" i="4" s="1"/>
  <c r="F894" i="4"/>
  <c r="W895" i="4" s="1"/>
  <c r="F893" i="4"/>
  <c r="F892" i="4"/>
  <c r="F891" i="4"/>
  <c r="W892" i="4" s="1"/>
  <c r="F890" i="4"/>
  <c r="W891" i="4" s="1"/>
  <c r="F889" i="4"/>
  <c r="F888" i="4"/>
  <c r="F887" i="4"/>
  <c r="W888" i="4" s="1"/>
  <c r="F886" i="4"/>
  <c r="W887" i="4" s="1"/>
  <c r="F885" i="4"/>
  <c r="F884" i="4"/>
  <c r="F883" i="4"/>
  <c r="W884" i="4" s="1"/>
  <c r="F882" i="4"/>
  <c r="W883" i="4" s="1"/>
  <c r="F881" i="4"/>
  <c r="F880" i="4"/>
  <c r="F879" i="4"/>
  <c r="W880" i="4" s="1"/>
  <c r="F878" i="4"/>
  <c r="W879" i="4" s="1"/>
  <c r="F877" i="4"/>
  <c r="F876" i="4"/>
  <c r="F875" i="4"/>
  <c r="W876" i="4" s="1"/>
  <c r="F874" i="4"/>
  <c r="W875" i="4" s="1"/>
  <c r="F873" i="4"/>
  <c r="F872" i="4"/>
  <c r="F871" i="4"/>
  <c r="W872" i="4" s="1"/>
  <c r="F870" i="4"/>
  <c r="W871" i="4" s="1"/>
  <c r="F869" i="4"/>
  <c r="F868" i="4"/>
  <c r="F867" i="4"/>
  <c r="W868" i="4" s="1"/>
  <c r="F866" i="4"/>
  <c r="W867" i="4" s="1"/>
  <c r="F865" i="4"/>
  <c r="F864" i="4"/>
  <c r="F863" i="4"/>
  <c r="W864" i="4" s="1"/>
  <c r="F862" i="4"/>
  <c r="W863" i="4" s="1"/>
  <c r="F861" i="4"/>
  <c r="F860" i="4"/>
  <c r="F859" i="4"/>
  <c r="W860" i="4" s="1"/>
  <c r="F858" i="4"/>
  <c r="W859" i="4" s="1"/>
  <c r="F857" i="4"/>
  <c r="F856" i="4"/>
  <c r="F855" i="4"/>
  <c r="W856" i="4" s="1"/>
  <c r="F854" i="4"/>
  <c r="W855" i="4" s="1"/>
  <c r="F853" i="4"/>
  <c r="F852" i="4"/>
  <c r="F851" i="4"/>
  <c r="W852" i="4" s="1"/>
  <c r="F850" i="4"/>
  <c r="W851" i="4" s="1"/>
  <c r="F849" i="4"/>
  <c r="F848" i="4"/>
  <c r="F847" i="4"/>
  <c r="W848" i="4" s="1"/>
  <c r="F846" i="4"/>
  <c r="W847" i="4" s="1"/>
  <c r="F845" i="4"/>
  <c r="F844" i="4"/>
  <c r="F843" i="4"/>
  <c r="W844" i="4" s="1"/>
  <c r="F842" i="4"/>
  <c r="W843" i="4" s="1"/>
  <c r="F841" i="4"/>
  <c r="F840" i="4"/>
  <c r="F839" i="4"/>
  <c r="W840" i="4" s="1"/>
  <c r="F838" i="4"/>
  <c r="W839" i="4" s="1"/>
  <c r="F837" i="4"/>
  <c r="F836" i="4"/>
  <c r="F835" i="4"/>
  <c r="W836" i="4" s="1"/>
  <c r="F834" i="4"/>
  <c r="W835" i="4" s="1"/>
  <c r="F833" i="4"/>
  <c r="F832" i="4"/>
  <c r="F831" i="4"/>
  <c r="W832" i="4" s="1"/>
  <c r="F830" i="4"/>
  <c r="W831" i="4" s="1"/>
  <c r="F829" i="4"/>
  <c r="F828" i="4"/>
  <c r="F827" i="4"/>
  <c r="W828" i="4" s="1"/>
  <c r="F826" i="4"/>
  <c r="W827" i="4" s="1"/>
  <c r="F825" i="4"/>
  <c r="F824" i="4"/>
  <c r="F823" i="4"/>
  <c r="W824" i="4" s="1"/>
  <c r="F822" i="4"/>
  <c r="W823" i="4" s="1"/>
  <c r="F821" i="4"/>
  <c r="F820" i="4"/>
  <c r="F819" i="4"/>
  <c r="W820" i="4" s="1"/>
  <c r="F818" i="4"/>
  <c r="W819" i="4" s="1"/>
  <c r="F817" i="4"/>
  <c r="F816" i="4"/>
  <c r="F815" i="4"/>
  <c r="W816" i="4" s="1"/>
  <c r="F814" i="4"/>
  <c r="W815" i="4" s="1"/>
  <c r="F813" i="4"/>
  <c r="F812" i="4"/>
  <c r="F811" i="4"/>
  <c r="W812" i="4" s="1"/>
  <c r="F810" i="4"/>
  <c r="W811" i="4" s="1"/>
  <c r="F809" i="4"/>
  <c r="F808" i="4"/>
  <c r="F807" i="4"/>
  <c r="W808" i="4" s="1"/>
  <c r="F806" i="4"/>
  <c r="W807" i="4" s="1"/>
  <c r="F805" i="4"/>
  <c r="F804" i="4"/>
  <c r="F803" i="4"/>
  <c r="W804" i="4" s="1"/>
  <c r="F802" i="4"/>
  <c r="W803" i="4" s="1"/>
  <c r="F801" i="4"/>
  <c r="F800" i="4"/>
  <c r="F799" i="4"/>
  <c r="W800" i="4" s="1"/>
  <c r="F798" i="4"/>
  <c r="W799" i="4" s="1"/>
  <c r="F797" i="4"/>
  <c r="F796" i="4"/>
  <c r="F795" i="4"/>
  <c r="W796" i="4" s="1"/>
  <c r="F794" i="4"/>
  <c r="W795" i="4" s="1"/>
  <c r="F793" i="4"/>
  <c r="F792" i="4"/>
  <c r="F791" i="4"/>
  <c r="W792" i="4" s="1"/>
  <c r="F790" i="4"/>
  <c r="W791" i="4" s="1"/>
  <c r="F789" i="4"/>
  <c r="F788" i="4"/>
  <c r="F787" i="4"/>
  <c r="W788" i="4" s="1"/>
  <c r="F786" i="4"/>
  <c r="W787" i="4" s="1"/>
  <c r="F785" i="4"/>
  <c r="F784" i="4"/>
  <c r="F783" i="4"/>
  <c r="W784" i="4" s="1"/>
  <c r="F782" i="4"/>
  <c r="W783" i="4" s="1"/>
  <c r="F781" i="4"/>
  <c r="F780" i="4"/>
  <c r="F779" i="4"/>
  <c r="W780" i="4" s="1"/>
  <c r="F778" i="4"/>
  <c r="W779" i="4" s="1"/>
  <c r="F777" i="4"/>
  <c r="F776" i="4"/>
  <c r="F775" i="4"/>
  <c r="W776" i="4" s="1"/>
  <c r="F774" i="4"/>
  <c r="W775" i="4" s="1"/>
  <c r="F773" i="4"/>
  <c r="F772" i="4"/>
  <c r="F771" i="4"/>
  <c r="W772" i="4" s="1"/>
  <c r="F770" i="4"/>
  <c r="W771" i="4" s="1"/>
  <c r="F769" i="4"/>
  <c r="F768" i="4"/>
  <c r="F767" i="4"/>
  <c r="W768" i="4" s="1"/>
  <c r="F766" i="4"/>
  <c r="W767" i="4" s="1"/>
  <c r="F765" i="4"/>
  <c r="F764" i="4"/>
  <c r="F763" i="4"/>
  <c r="W764" i="4" s="1"/>
  <c r="F762" i="4"/>
  <c r="W763" i="4" s="1"/>
  <c r="F761" i="4"/>
  <c r="F760" i="4"/>
  <c r="F759" i="4"/>
  <c r="W760" i="4" s="1"/>
  <c r="F758" i="4"/>
  <c r="W759" i="4" s="1"/>
  <c r="F757" i="4"/>
  <c r="F756" i="4"/>
  <c r="F755" i="4"/>
  <c r="W756" i="4" s="1"/>
  <c r="F754" i="4"/>
  <c r="W755" i="4" s="1"/>
  <c r="F753" i="4"/>
  <c r="F752" i="4"/>
  <c r="F751" i="4"/>
  <c r="W752" i="4" s="1"/>
  <c r="F750" i="4"/>
  <c r="W751" i="4" s="1"/>
  <c r="F749" i="4"/>
  <c r="F748" i="4"/>
  <c r="F747" i="4"/>
  <c r="W748" i="4" s="1"/>
  <c r="F746" i="4"/>
  <c r="W747" i="4" s="1"/>
  <c r="F745" i="4"/>
  <c r="F744" i="4"/>
  <c r="F743" i="4"/>
  <c r="W744" i="4" s="1"/>
  <c r="F742" i="4"/>
  <c r="W743" i="4" s="1"/>
  <c r="F741" i="4"/>
  <c r="F740" i="4"/>
  <c r="F739" i="4"/>
  <c r="W740" i="4" s="1"/>
  <c r="F738" i="4"/>
  <c r="W739" i="4" s="1"/>
  <c r="F737" i="4"/>
  <c r="F736" i="4"/>
  <c r="F735" i="4"/>
  <c r="W736" i="4" s="1"/>
  <c r="F734" i="4"/>
  <c r="W735" i="4" s="1"/>
  <c r="F733" i="4"/>
  <c r="F732" i="4"/>
  <c r="F731" i="4"/>
  <c r="W732" i="4" s="1"/>
  <c r="F730" i="4"/>
  <c r="W731" i="4" s="1"/>
  <c r="F729" i="4"/>
  <c r="F728" i="4"/>
  <c r="F727" i="4"/>
  <c r="W728" i="4" s="1"/>
  <c r="F726" i="4"/>
  <c r="W727" i="4" s="1"/>
  <c r="F725" i="4"/>
  <c r="F724" i="4"/>
  <c r="F723" i="4"/>
  <c r="W724" i="4" s="1"/>
  <c r="F722" i="4"/>
  <c r="W723" i="4" s="1"/>
  <c r="F721" i="4"/>
  <c r="F720" i="4"/>
  <c r="F719" i="4"/>
  <c r="W720" i="4" s="1"/>
  <c r="F718" i="4"/>
  <c r="W719" i="4" s="1"/>
  <c r="F717" i="4"/>
  <c r="F716" i="4"/>
  <c r="F715" i="4"/>
  <c r="W716" i="4" s="1"/>
  <c r="F714" i="4"/>
  <c r="W715" i="4" s="1"/>
  <c r="F713" i="4"/>
  <c r="F712" i="4"/>
  <c r="F711" i="4"/>
  <c r="W712" i="4" s="1"/>
  <c r="F710" i="4"/>
  <c r="W711" i="4" s="1"/>
  <c r="F709" i="4"/>
  <c r="F708" i="4"/>
  <c r="F707" i="4"/>
  <c r="W708" i="4" s="1"/>
  <c r="F706" i="4"/>
  <c r="W707" i="4" s="1"/>
  <c r="F705" i="4"/>
  <c r="F704" i="4"/>
  <c r="F703" i="4"/>
  <c r="W704" i="4" s="1"/>
  <c r="F702" i="4"/>
  <c r="W703" i="4" s="1"/>
  <c r="F701" i="4"/>
  <c r="F700" i="4"/>
  <c r="F699" i="4"/>
  <c r="W700" i="4" s="1"/>
  <c r="F698" i="4"/>
  <c r="W699" i="4" s="1"/>
  <c r="F697" i="4"/>
  <c r="F696" i="4"/>
  <c r="F695" i="4"/>
  <c r="W696" i="4" s="1"/>
  <c r="F694" i="4"/>
  <c r="W695" i="4" s="1"/>
  <c r="F693" i="4"/>
  <c r="F692" i="4"/>
  <c r="F691" i="4"/>
  <c r="W692" i="4" s="1"/>
  <c r="F690" i="4"/>
  <c r="W691" i="4" s="1"/>
  <c r="F689" i="4"/>
  <c r="F688" i="4"/>
  <c r="F687" i="4"/>
  <c r="W688" i="4" s="1"/>
  <c r="F686" i="4"/>
  <c r="W687" i="4" s="1"/>
  <c r="F685" i="4"/>
  <c r="F684" i="4"/>
  <c r="F683" i="4"/>
  <c r="W684" i="4" s="1"/>
  <c r="F682" i="4"/>
  <c r="W683" i="4" s="1"/>
  <c r="F681" i="4"/>
  <c r="F680" i="4"/>
  <c r="F679" i="4"/>
  <c r="W680" i="4" s="1"/>
  <c r="F678" i="4"/>
  <c r="W679" i="4" s="1"/>
  <c r="F677" i="4"/>
  <c r="F676" i="4"/>
  <c r="F675" i="4"/>
  <c r="W676" i="4" s="1"/>
  <c r="F674" i="4"/>
  <c r="W675" i="4" s="1"/>
  <c r="F673" i="4"/>
  <c r="F672" i="4"/>
  <c r="F671" i="4"/>
  <c r="W672" i="4" s="1"/>
  <c r="F670" i="4"/>
  <c r="W671" i="4" s="1"/>
  <c r="F669" i="4"/>
  <c r="F668" i="4"/>
  <c r="F667" i="4"/>
  <c r="W668" i="4" s="1"/>
  <c r="F666" i="4"/>
  <c r="W667" i="4" s="1"/>
  <c r="F665" i="4"/>
  <c r="F664" i="4"/>
  <c r="F663" i="4"/>
  <c r="W664" i="4" s="1"/>
  <c r="F662" i="4"/>
  <c r="W663" i="4" s="1"/>
  <c r="F661" i="4"/>
  <c r="F660" i="4"/>
  <c r="F659" i="4"/>
  <c r="W660" i="4" s="1"/>
  <c r="F658" i="4"/>
  <c r="W659" i="4" s="1"/>
  <c r="F657" i="4"/>
  <c r="F656" i="4"/>
  <c r="F655" i="4"/>
  <c r="W656" i="4" s="1"/>
  <c r="F654" i="4"/>
  <c r="W655" i="4" s="1"/>
  <c r="F653" i="4"/>
  <c r="F652" i="4"/>
  <c r="F651" i="4"/>
  <c r="W652" i="4" s="1"/>
  <c r="F650" i="4"/>
  <c r="W651" i="4" s="1"/>
  <c r="F649" i="4"/>
  <c r="F648" i="4"/>
  <c r="F647" i="4"/>
  <c r="W648" i="4" s="1"/>
  <c r="F646" i="4"/>
  <c r="W647" i="4" s="1"/>
  <c r="F645" i="4"/>
  <c r="F644" i="4"/>
  <c r="F643" i="4"/>
  <c r="W644" i="4" s="1"/>
  <c r="F642" i="4"/>
  <c r="W643" i="4" s="1"/>
  <c r="F641" i="4"/>
  <c r="F640" i="4"/>
  <c r="F639" i="4"/>
  <c r="W640" i="4" s="1"/>
  <c r="F638" i="4"/>
  <c r="W639" i="4" s="1"/>
  <c r="F637" i="4"/>
  <c r="F636" i="4"/>
  <c r="F635" i="4"/>
  <c r="W636" i="4" s="1"/>
  <c r="F634" i="4"/>
  <c r="W635" i="4" s="1"/>
  <c r="F633" i="4"/>
  <c r="F632" i="4"/>
  <c r="F631" i="4"/>
  <c r="W632" i="4" s="1"/>
  <c r="F630" i="4"/>
  <c r="W631" i="4" s="1"/>
  <c r="F629" i="4"/>
  <c r="F628" i="4"/>
  <c r="F627" i="4"/>
  <c r="W628" i="4" s="1"/>
  <c r="F626" i="4"/>
  <c r="W627" i="4" s="1"/>
  <c r="F625" i="4"/>
  <c r="F624" i="4"/>
  <c r="F623" i="4"/>
  <c r="W624" i="4" s="1"/>
  <c r="F622" i="4"/>
  <c r="W623" i="4" s="1"/>
  <c r="F621" i="4"/>
  <c r="F620" i="4"/>
  <c r="F619" i="4"/>
  <c r="W620" i="4" s="1"/>
  <c r="F618" i="4"/>
  <c r="W619" i="4" s="1"/>
  <c r="F617" i="4"/>
  <c r="F616" i="4"/>
  <c r="F615" i="4"/>
  <c r="W616" i="4" s="1"/>
  <c r="F614" i="4"/>
  <c r="W615" i="4" s="1"/>
  <c r="F613" i="4"/>
  <c r="F612" i="4"/>
  <c r="F611" i="4"/>
  <c r="W612" i="4" s="1"/>
  <c r="F610" i="4"/>
  <c r="W611" i="4" s="1"/>
  <c r="F609" i="4"/>
  <c r="F608" i="4"/>
  <c r="F607" i="4"/>
  <c r="W608" i="4" s="1"/>
  <c r="F606" i="4"/>
  <c r="W607" i="4" s="1"/>
  <c r="F605" i="4"/>
  <c r="F604" i="4"/>
  <c r="F603" i="4"/>
  <c r="W604" i="4" s="1"/>
  <c r="F602" i="4"/>
  <c r="W603" i="4" s="1"/>
  <c r="F601" i="4"/>
  <c r="F600" i="4"/>
  <c r="F599" i="4"/>
  <c r="W600" i="4" s="1"/>
  <c r="F598" i="4"/>
  <c r="W599" i="4" s="1"/>
  <c r="F597" i="4"/>
  <c r="F596" i="4"/>
  <c r="F595" i="4"/>
  <c r="W596" i="4" s="1"/>
  <c r="F594" i="4"/>
  <c r="W595" i="4" s="1"/>
  <c r="F593" i="4"/>
  <c r="F592" i="4"/>
  <c r="F591" i="4"/>
  <c r="W592" i="4" s="1"/>
  <c r="F590" i="4"/>
  <c r="W591" i="4" s="1"/>
  <c r="F589" i="4"/>
  <c r="F588" i="4"/>
  <c r="F587" i="4"/>
  <c r="W588" i="4" s="1"/>
  <c r="F586" i="4"/>
  <c r="W587" i="4" s="1"/>
  <c r="F585" i="4"/>
  <c r="F584" i="4"/>
  <c r="F583" i="4"/>
  <c r="W584" i="4" s="1"/>
  <c r="F582" i="4"/>
  <c r="W583" i="4" s="1"/>
  <c r="F581" i="4"/>
  <c r="F580" i="4"/>
  <c r="F579" i="4"/>
  <c r="W580" i="4" s="1"/>
  <c r="F578" i="4"/>
  <c r="W579" i="4" s="1"/>
  <c r="F577" i="4"/>
  <c r="F576" i="4"/>
  <c r="F575" i="4"/>
  <c r="W576" i="4" s="1"/>
  <c r="F574" i="4"/>
  <c r="W575" i="4" s="1"/>
  <c r="F573" i="4"/>
  <c r="F572" i="4"/>
  <c r="F571" i="4"/>
  <c r="W572" i="4" s="1"/>
  <c r="F570" i="4"/>
  <c r="W571" i="4" s="1"/>
  <c r="F569" i="4"/>
  <c r="F568" i="4"/>
  <c r="F567" i="4"/>
  <c r="W568" i="4" s="1"/>
  <c r="F566" i="4"/>
  <c r="W567" i="4" s="1"/>
  <c r="F565" i="4"/>
  <c r="F564" i="4"/>
  <c r="F563" i="4"/>
  <c r="W564" i="4" s="1"/>
  <c r="F562" i="4"/>
  <c r="W563" i="4" s="1"/>
  <c r="F561" i="4"/>
  <c r="F560" i="4"/>
  <c r="F559" i="4"/>
  <c r="W560" i="4" s="1"/>
  <c r="F558" i="4"/>
  <c r="W559" i="4" s="1"/>
  <c r="F557" i="4"/>
  <c r="F556" i="4"/>
  <c r="F555" i="4"/>
  <c r="W556" i="4" s="1"/>
  <c r="F554" i="4"/>
  <c r="W555" i="4" s="1"/>
  <c r="F553" i="4"/>
  <c r="F552" i="4"/>
  <c r="F551" i="4"/>
  <c r="W552" i="4" s="1"/>
  <c r="F550" i="4"/>
  <c r="W551" i="4" s="1"/>
  <c r="F549" i="4"/>
  <c r="F548" i="4"/>
  <c r="F547" i="4"/>
  <c r="W548" i="4" s="1"/>
  <c r="F546" i="4"/>
  <c r="W547" i="4" s="1"/>
  <c r="F545" i="4"/>
  <c r="F544" i="4"/>
  <c r="F543" i="4"/>
  <c r="W544" i="4" s="1"/>
  <c r="F542" i="4"/>
  <c r="W543" i="4" s="1"/>
  <c r="F541" i="4"/>
  <c r="F540" i="4"/>
  <c r="F539" i="4"/>
  <c r="W540" i="4" s="1"/>
  <c r="F538" i="4"/>
  <c r="W539" i="4" s="1"/>
  <c r="F537" i="4"/>
  <c r="F536" i="4"/>
  <c r="F535" i="4"/>
  <c r="W536" i="4" s="1"/>
  <c r="F534" i="4"/>
  <c r="W535" i="4" s="1"/>
  <c r="F533" i="4"/>
  <c r="F532" i="4"/>
  <c r="F531" i="4"/>
  <c r="W532" i="4" s="1"/>
  <c r="F530" i="4"/>
  <c r="W531" i="4" s="1"/>
  <c r="F529" i="4"/>
  <c r="F528" i="4"/>
  <c r="F527" i="4"/>
  <c r="W528" i="4" s="1"/>
  <c r="F526" i="4"/>
  <c r="W527" i="4" s="1"/>
  <c r="F525" i="4"/>
  <c r="F524" i="4"/>
  <c r="F523" i="4"/>
  <c r="W524" i="4" s="1"/>
  <c r="F522" i="4"/>
  <c r="W523" i="4" s="1"/>
  <c r="F521" i="4"/>
  <c r="F520" i="4"/>
  <c r="F519" i="4"/>
  <c r="W520" i="4" s="1"/>
  <c r="F518" i="4"/>
  <c r="W519" i="4" s="1"/>
  <c r="F517" i="4"/>
  <c r="F516" i="4"/>
  <c r="F515" i="4"/>
  <c r="W516" i="4" s="1"/>
  <c r="F514" i="4"/>
  <c r="W515" i="4" s="1"/>
  <c r="F513" i="4"/>
  <c r="F512" i="4"/>
  <c r="F511" i="4"/>
  <c r="W512" i="4" s="1"/>
  <c r="F510" i="4"/>
  <c r="W511" i="4" s="1"/>
  <c r="F509" i="4"/>
  <c r="F508" i="4"/>
  <c r="F507" i="4"/>
  <c r="W508" i="4" s="1"/>
  <c r="F506" i="4"/>
  <c r="W507" i="4" s="1"/>
  <c r="F505" i="4"/>
  <c r="F504" i="4"/>
  <c r="F503" i="4"/>
  <c r="W504" i="4" s="1"/>
  <c r="F502" i="4"/>
  <c r="W503" i="4" s="1"/>
  <c r="F501" i="4"/>
  <c r="F500" i="4"/>
  <c r="F499" i="4"/>
  <c r="W500" i="4" s="1"/>
  <c r="F498" i="4"/>
  <c r="W499" i="4" s="1"/>
  <c r="F497" i="4"/>
  <c r="F496" i="4"/>
  <c r="F495" i="4"/>
  <c r="W496" i="4" s="1"/>
  <c r="F494" i="4"/>
  <c r="W495" i="4" s="1"/>
  <c r="F493" i="4"/>
  <c r="F492" i="4"/>
  <c r="F491" i="4"/>
  <c r="W492" i="4" s="1"/>
  <c r="F490" i="4"/>
  <c r="W491" i="4" s="1"/>
  <c r="F489" i="4"/>
  <c r="F488" i="4"/>
  <c r="F487" i="4"/>
  <c r="W488" i="4" s="1"/>
  <c r="F486" i="4"/>
  <c r="W487" i="4" s="1"/>
  <c r="F485" i="4"/>
  <c r="F484" i="4"/>
  <c r="F483" i="4"/>
  <c r="W484" i="4" s="1"/>
  <c r="F482" i="4"/>
  <c r="W483" i="4" s="1"/>
  <c r="F481" i="4"/>
  <c r="F480" i="4"/>
  <c r="F479" i="4"/>
  <c r="W480" i="4" s="1"/>
  <c r="F478" i="4"/>
  <c r="W479" i="4" s="1"/>
  <c r="F477" i="4"/>
  <c r="F476" i="4"/>
  <c r="F475" i="4"/>
  <c r="W476" i="4" s="1"/>
  <c r="F474" i="4"/>
  <c r="W475" i="4" s="1"/>
  <c r="F473" i="4"/>
  <c r="F472" i="4"/>
  <c r="F471" i="4"/>
  <c r="W472" i="4" s="1"/>
  <c r="F470" i="4"/>
  <c r="W471" i="4" s="1"/>
  <c r="F469" i="4"/>
  <c r="F468" i="4"/>
  <c r="F467" i="4"/>
  <c r="W468" i="4" s="1"/>
  <c r="F466" i="4"/>
  <c r="W467" i="4" s="1"/>
  <c r="F465" i="4"/>
  <c r="F464" i="4"/>
  <c r="F463" i="4"/>
  <c r="W464" i="4" s="1"/>
  <c r="F462" i="4"/>
  <c r="W463" i="4" s="1"/>
  <c r="F461" i="4"/>
  <c r="F460" i="4"/>
  <c r="F459" i="4"/>
  <c r="W460" i="4" s="1"/>
  <c r="F458" i="4"/>
  <c r="W459" i="4" s="1"/>
  <c r="F457" i="4"/>
  <c r="F456" i="4"/>
  <c r="F455" i="4"/>
  <c r="W456" i="4" s="1"/>
  <c r="F454" i="4"/>
  <c r="W455" i="4" s="1"/>
  <c r="F453" i="4"/>
  <c r="F452" i="4"/>
  <c r="F451" i="4"/>
  <c r="W452" i="4" s="1"/>
  <c r="F450" i="4"/>
  <c r="W451" i="4" s="1"/>
  <c r="F449" i="4"/>
  <c r="F448" i="4"/>
  <c r="F447" i="4"/>
  <c r="W448" i="4" s="1"/>
  <c r="F446" i="4"/>
  <c r="W447" i="4" s="1"/>
  <c r="F445" i="4"/>
  <c r="F444" i="4"/>
  <c r="F443" i="4"/>
  <c r="W444" i="4" s="1"/>
  <c r="F442" i="4"/>
  <c r="W443" i="4" s="1"/>
  <c r="F441" i="4"/>
  <c r="F440" i="4"/>
  <c r="F439" i="4"/>
  <c r="W440" i="4" s="1"/>
  <c r="F438" i="4"/>
  <c r="W439" i="4" s="1"/>
  <c r="F437" i="4"/>
  <c r="F436" i="4"/>
  <c r="F435" i="4"/>
  <c r="W436" i="4" s="1"/>
  <c r="F434" i="4"/>
  <c r="W435" i="4" s="1"/>
  <c r="F433" i="4"/>
  <c r="F432" i="4"/>
  <c r="F431" i="4"/>
  <c r="W432" i="4" s="1"/>
  <c r="F430" i="4"/>
  <c r="W431" i="4" s="1"/>
  <c r="F429" i="4"/>
  <c r="F428" i="4"/>
  <c r="F427" i="4"/>
  <c r="W428" i="4" s="1"/>
  <c r="F426" i="4"/>
  <c r="W427" i="4" s="1"/>
  <c r="F425" i="4"/>
  <c r="F424" i="4"/>
  <c r="F423" i="4"/>
  <c r="W424" i="4" s="1"/>
  <c r="F422" i="4"/>
  <c r="W423" i="4" s="1"/>
  <c r="F421" i="4"/>
  <c r="F420" i="4"/>
  <c r="F419" i="4"/>
  <c r="W420" i="4" s="1"/>
  <c r="F418" i="4"/>
  <c r="W419" i="4" s="1"/>
  <c r="F417" i="4"/>
  <c r="F416" i="4"/>
  <c r="F415" i="4"/>
  <c r="W416" i="4" s="1"/>
  <c r="F414" i="4"/>
  <c r="W415" i="4" s="1"/>
  <c r="F413" i="4"/>
  <c r="F412" i="4"/>
  <c r="F411" i="4"/>
  <c r="W412" i="4" s="1"/>
  <c r="F410" i="4"/>
  <c r="W411" i="4" s="1"/>
  <c r="F409" i="4"/>
  <c r="F408" i="4"/>
  <c r="F407" i="4"/>
  <c r="W408" i="4" s="1"/>
  <c r="F406" i="4"/>
  <c r="W407" i="4" s="1"/>
  <c r="F405" i="4"/>
  <c r="F404" i="4"/>
  <c r="F403" i="4"/>
  <c r="W404" i="4" s="1"/>
  <c r="F402" i="4"/>
  <c r="W403" i="4" s="1"/>
  <c r="F401" i="4"/>
  <c r="F400" i="4"/>
  <c r="F399" i="4"/>
  <c r="W400" i="4" s="1"/>
  <c r="F398" i="4"/>
  <c r="W399" i="4" s="1"/>
  <c r="F397" i="4"/>
  <c r="F396" i="4"/>
  <c r="F395" i="4"/>
  <c r="W396" i="4" s="1"/>
  <c r="F394" i="4"/>
  <c r="W395" i="4" s="1"/>
  <c r="F393" i="4"/>
  <c r="F392" i="4"/>
  <c r="F391" i="4"/>
  <c r="W392" i="4" s="1"/>
  <c r="F390" i="4"/>
  <c r="W391" i="4" s="1"/>
  <c r="F389" i="4"/>
  <c r="F388" i="4"/>
  <c r="F387" i="4"/>
  <c r="W388" i="4" s="1"/>
  <c r="F386" i="4"/>
  <c r="W387" i="4" s="1"/>
  <c r="F385" i="4"/>
  <c r="F384" i="4"/>
  <c r="F383" i="4"/>
  <c r="W384" i="4" s="1"/>
  <c r="F382" i="4"/>
  <c r="W383" i="4" s="1"/>
  <c r="F381" i="4"/>
  <c r="F380" i="4"/>
  <c r="F379" i="4"/>
  <c r="W380" i="4" s="1"/>
  <c r="F378" i="4"/>
  <c r="W379" i="4" s="1"/>
  <c r="F377" i="4"/>
  <c r="F376" i="4"/>
  <c r="F375" i="4"/>
  <c r="W376" i="4" s="1"/>
  <c r="F374" i="4"/>
  <c r="W375" i="4" s="1"/>
  <c r="F373" i="4"/>
  <c r="F372" i="4"/>
  <c r="F371" i="4"/>
  <c r="W372" i="4" s="1"/>
  <c r="F370" i="4"/>
  <c r="W371" i="4" s="1"/>
  <c r="F369" i="4"/>
  <c r="F368" i="4"/>
  <c r="F367" i="4"/>
  <c r="W368" i="4" s="1"/>
  <c r="F366" i="4"/>
  <c r="W367" i="4" s="1"/>
  <c r="F365" i="4"/>
  <c r="F364" i="4"/>
  <c r="F363" i="4"/>
  <c r="W364" i="4" s="1"/>
  <c r="F362" i="4"/>
  <c r="W363" i="4" s="1"/>
  <c r="F361" i="4"/>
  <c r="F360" i="4"/>
  <c r="F359" i="4"/>
  <c r="W360" i="4" s="1"/>
  <c r="F358" i="4"/>
  <c r="W359" i="4" s="1"/>
  <c r="F357" i="4"/>
  <c r="F356" i="4"/>
  <c r="F355" i="4"/>
  <c r="W356" i="4" s="1"/>
  <c r="F354" i="4"/>
  <c r="W355" i="4" s="1"/>
  <c r="F353" i="4"/>
  <c r="F352" i="4"/>
  <c r="F351" i="4"/>
  <c r="W352" i="4" s="1"/>
  <c r="F350" i="4"/>
  <c r="W351" i="4" s="1"/>
  <c r="F349" i="4"/>
  <c r="F348" i="4"/>
  <c r="F347" i="4"/>
  <c r="W348" i="4" s="1"/>
  <c r="F346" i="4"/>
  <c r="W347" i="4" s="1"/>
  <c r="F345" i="4"/>
  <c r="F344" i="4"/>
  <c r="F343" i="4"/>
  <c r="W344" i="4" s="1"/>
  <c r="F342" i="4"/>
  <c r="W343" i="4" s="1"/>
  <c r="F341" i="4"/>
  <c r="F340" i="4"/>
  <c r="F339" i="4"/>
  <c r="W340" i="4" s="1"/>
  <c r="F338" i="4"/>
  <c r="W339" i="4" s="1"/>
  <c r="F337" i="4"/>
  <c r="F336" i="4"/>
  <c r="F335" i="4"/>
  <c r="W336" i="4" s="1"/>
  <c r="F334" i="4"/>
  <c r="W335" i="4" s="1"/>
  <c r="F333" i="4"/>
  <c r="F332" i="4"/>
  <c r="F331" i="4"/>
  <c r="W332" i="4" s="1"/>
  <c r="F330" i="4"/>
  <c r="W331" i="4" s="1"/>
  <c r="F329" i="4"/>
  <c r="F328" i="4"/>
  <c r="F327" i="4"/>
  <c r="W328" i="4" s="1"/>
  <c r="F326" i="4"/>
  <c r="W327" i="4" s="1"/>
  <c r="F325" i="4"/>
  <c r="F324" i="4"/>
  <c r="F323" i="4"/>
  <c r="W324" i="4" s="1"/>
  <c r="F322" i="4"/>
  <c r="W323" i="4" s="1"/>
  <c r="F321" i="4"/>
  <c r="F320" i="4"/>
  <c r="F319" i="4"/>
  <c r="W320" i="4" s="1"/>
  <c r="F318" i="4"/>
  <c r="W319" i="4" s="1"/>
  <c r="F317" i="4"/>
  <c r="F316" i="4"/>
  <c r="F315" i="4"/>
  <c r="W316" i="4" s="1"/>
  <c r="F314" i="4"/>
  <c r="W315" i="4" s="1"/>
  <c r="F313" i="4"/>
  <c r="F312" i="4"/>
  <c r="F311" i="4"/>
  <c r="W312" i="4" s="1"/>
  <c r="F310" i="4"/>
  <c r="W311" i="4" s="1"/>
  <c r="F309" i="4"/>
  <c r="F308" i="4"/>
  <c r="F307" i="4"/>
  <c r="W308" i="4" s="1"/>
  <c r="F306" i="4"/>
  <c r="W307" i="4" s="1"/>
  <c r="F305" i="4"/>
  <c r="F304" i="4"/>
  <c r="F303" i="4"/>
  <c r="W304" i="4" s="1"/>
  <c r="F302" i="4"/>
  <c r="W303" i="4" s="1"/>
  <c r="F301" i="4"/>
  <c r="F300" i="4"/>
  <c r="F299" i="4"/>
  <c r="W300" i="4" s="1"/>
  <c r="F298" i="4"/>
  <c r="W299" i="4" s="1"/>
  <c r="F297" i="4"/>
  <c r="F296" i="4"/>
  <c r="F295" i="4"/>
  <c r="W296" i="4" s="1"/>
  <c r="F294" i="4"/>
  <c r="W295" i="4" s="1"/>
  <c r="F293" i="4"/>
  <c r="F292" i="4"/>
  <c r="F291" i="4"/>
  <c r="W292" i="4" s="1"/>
  <c r="F290" i="4"/>
  <c r="W291" i="4" s="1"/>
  <c r="F289" i="4"/>
  <c r="F288" i="4"/>
  <c r="F287" i="4"/>
  <c r="W288" i="4" s="1"/>
  <c r="F286" i="4"/>
  <c r="W287" i="4" s="1"/>
  <c r="F285" i="4"/>
  <c r="F284" i="4"/>
  <c r="F283" i="4"/>
  <c r="W284" i="4" s="1"/>
  <c r="F282" i="4"/>
  <c r="W283" i="4" s="1"/>
  <c r="F281" i="4"/>
  <c r="F280" i="4"/>
  <c r="F279" i="4"/>
  <c r="W280" i="4" s="1"/>
  <c r="F278" i="4"/>
  <c r="W279" i="4" s="1"/>
  <c r="F277" i="4"/>
  <c r="F276" i="4"/>
  <c r="F275" i="4"/>
  <c r="W276" i="4" s="1"/>
  <c r="F274" i="4"/>
  <c r="W275" i="4" s="1"/>
  <c r="F273" i="4"/>
  <c r="F272" i="4"/>
  <c r="F271" i="4"/>
  <c r="W272" i="4" s="1"/>
  <c r="F270" i="4"/>
  <c r="W271" i="4" s="1"/>
  <c r="F269" i="4"/>
  <c r="F268" i="4"/>
  <c r="F267" i="4"/>
  <c r="W268" i="4" s="1"/>
  <c r="F266" i="4"/>
  <c r="W267" i="4" s="1"/>
  <c r="F265" i="4"/>
  <c r="F264" i="4"/>
  <c r="F263" i="4"/>
  <c r="W264" i="4" s="1"/>
  <c r="F262" i="4"/>
  <c r="W263" i="4" s="1"/>
  <c r="F261" i="4"/>
  <c r="F260" i="4"/>
  <c r="F259" i="4"/>
  <c r="W260" i="4" s="1"/>
  <c r="F258" i="4"/>
  <c r="W259" i="4" s="1"/>
  <c r="F257" i="4"/>
  <c r="F256" i="4"/>
  <c r="F255" i="4"/>
  <c r="W256" i="4" s="1"/>
  <c r="F254" i="4"/>
  <c r="W255" i="4" s="1"/>
  <c r="F253" i="4"/>
  <c r="F252" i="4"/>
  <c r="F251" i="4"/>
  <c r="W252" i="4" s="1"/>
  <c r="F250" i="4"/>
  <c r="W251" i="4" s="1"/>
  <c r="F249" i="4"/>
  <c r="F248" i="4"/>
  <c r="F247" i="4"/>
  <c r="W248" i="4" s="1"/>
  <c r="F246" i="4"/>
  <c r="W247" i="4" s="1"/>
  <c r="F245" i="4"/>
  <c r="F244" i="4"/>
  <c r="F243" i="4"/>
  <c r="W244" i="4" s="1"/>
  <c r="F242" i="4"/>
  <c r="W243" i="4" s="1"/>
  <c r="F241" i="4"/>
  <c r="F240" i="4"/>
  <c r="F239" i="4"/>
  <c r="W240" i="4" s="1"/>
  <c r="F238" i="4"/>
  <c r="W239" i="4" s="1"/>
  <c r="F237" i="4"/>
  <c r="F236" i="4"/>
  <c r="F235" i="4"/>
  <c r="W236" i="4" s="1"/>
  <c r="F234" i="4"/>
  <c r="W235" i="4" s="1"/>
  <c r="F233" i="4"/>
  <c r="F232" i="4"/>
  <c r="F231" i="4"/>
  <c r="W232" i="4" s="1"/>
  <c r="F230" i="4"/>
  <c r="W231" i="4" s="1"/>
  <c r="F229" i="4"/>
  <c r="F228" i="4"/>
  <c r="F227" i="4"/>
  <c r="W228" i="4" s="1"/>
  <c r="F226" i="4"/>
  <c r="W227" i="4" s="1"/>
  <c r="F225" i="4"/>
  <c r="F224" i="4"/>
  <c r="F223" i="4"/>
  <c r="W224" i="4" s="1"/>
  <c r="F222" i="4"/>
  <c r="W223" i="4" s="1"/>
  <c r="F221" i="4"/>
  <c r="F220" i="4"/>
  <c r="F219" i="4"/>
  <c r="W220" i="4" s="1"/>
  <c r="F218" i="4"/>
  <c r="W219" i="4" s="1"/>
  <c r="F217" i="4"/>
  <c r="F216" i="4"/>
  <c r="F215" i="4"/>
  <c r="W216" i="4" s="1"/>
  <c r="F214" i="4"/>
  <c r="W215" i="4" s="1"/>
  <c r="F213" i="4"/>
  <c r="F212" i="4"/>
  <c r="F211" i="4"/>
  <c r="W212" i="4" s="1"/>
  <c r="F210" i="4"/>
  <c r="W211" i="4" s="1"/>
  <c r="F209" i="4"/>
  <c r="F208" i="4"/>
  <c r="F207" i="4"/>
  <c r="W208" i="4" s="1"/>
  <c r="F206" i="4"/>
  <c r="W207" i="4" s="1"/>
  <c r="F205" i="4"/>
  <c r="F204" i="4"/>
  <c r="F203" i="4"/>
  <c r="W204" i="4" s="1"/>
  <c r="F202" i="4"/>
  <c r="W203" i="4" s="1"/>
  <c r="F201" i="4"/>
  <c r="F200" i="4"/>
  <c r="F199" i="4"/>
  <c r="W200" i="4" s="1"/>
  <c r="F198" i="4"/>
  <c r="W199" i="4" s="1"/>
  <c r="F197" i="4"/>
  <c r="F196" i="4"/>
  <c r="F195" i="4"/>
  <c r="W196" i="4" s="1"/>
  <c r="F194" i="4"/>
  <c r="W195" i="4" s="1"/>
  <c r="F193" i="4"/>
  <c r="F192" i="4"/>
  <c r="F191" i="4"/>
  <c r="W192" i="4" s="1"/>
  <c r="F190" i="4"/>
  <c r="W191" i="4" s="1"/>
  <c r="F189" i="4"/>
  <c r="F188" i="4"/>
  <c r="F187" i="4"/>
  <c r="W188" i="4" s="1"/>
  <c r="F186" i="4"/>
  <c r="W187" i="4" s="1"/>
  <c r="F185" i="4"/>
  <c r="F184" i="4"/>
  <c r="F183" i="4"/>
  <c r="W184" i="4" s="1"/>
  <c r="F182" i="4"/>
  <c r="W183" i="4" s="1"/>
  <c r="F181" i="4"/>
  <c r="F180" i="4"/>
  <c r="F179" i="4"/>
  <c r="W180" i="4" s="1"/>
  <c r="F178" i="4"/>
  <c r="W179" i="4" s="1"/>
  <c r="F177" i="4"/>
  <c r="F176" i="4"/>
  <c r="F175" i="4"/>
  <c r="W176" i="4" s="1"/>
  <c r="F174" i="4"/>
  <c r="W175" i="4" s="1"/>
  <c r="F173" i="4"/>
  <c r="F172" i="4"/>
  <c r="F171" i="4"/>
  <c r="W172" i="4" s="1"/>
  <c r="F170" i="4"/>
  <c r="W171" i="4" s="1"/>
  <c r="F169" i="4"/>
  <c r="F168" i="4"/>
  <c r="F167" i="4"/>
  <c r="W168" i="4" s="1"/>
  <c r="F166" i="4"/>
  <c r="W167" i="4" s="1"/>
  <c r="F165" i="4"/>
  <c r="F164" i="4"/>
  <c r="F163" i="4"/>
  <c r="W164" i="4" s="1"/>
  <c r="F162" i="4"/>
  <c r="W163" i="4" s="1"/>
  <c r="F161" i="4"/>
  <c r="F160" i="4"/>
  <c r="F159" i="4"/>
  <c r="W160" i="4" s="1"/>
  <c r="F158" i="4"/>
  <c r="W159" i="4" s="1"/>
  <c r="F157" i="4"/>
  <c r="F156" i="4"/>
  <c r="F155" i="4"/>
  <c r="W156" i="4" s="1"/>
  <c r="F154" i="4"/>
  <c r="W155" i="4" s="1"/>
  <c r="F153" i="4"/>
  <c r="F152" i="4"/>
  <c r="F151" i="4"/>
  <c r="W152" i="4" s="1"/>
  <c r="F150" i="4"/>
  <c r="W151" i="4" s="1"/>
  <c r="F149" i="4"/>
  <c r="F148" i="4"/>
  <c r="F147" i="4"/>
  <c r="W148" i="4" s="1"/>
  <c r="F146" i="4"/>
  <c r="W147" i="4" s="1"/>
  <c r="F145" i="4"/>
  <c r="F144" i="4"/>
  <c r="F143" i="4"/>
  <c r="W144" i="4" s="1"/>
  <c r="F142" i="4"/>
  <c r="W143" i="4" s="1"/>
  <c r="F141" i="4"/>
  <c r="F140" i="4"/>
  <c r="F139" i="4"/>
  <c r="W140" i="4" s="1"/>
  <c r="F138" i="4"/>
  <c r="W139" i="4" s="1"/>
  <c r="F137" i="4"/>
  <c r="F136" i="4"/>
  <c r="F135" i="4"/>
  <c r="W136" i="4" s="1"/>
  <c r="F134" i="4"/>
  <c r="W135" i="4" s="1"/>
  <c r="F133" i="4"/>
  <c r="F132" i="4"/>
  <c r="F131" i="4"/>
  <c r="W132" i="4" s="1"/>
  <c r="F130" i="4"/>
  <c r="W131" i="4" s="1"/>
  <c r="F129" i="4"/>
  <c r="F128" i="4"/>
  <c r="F127" i="4"/>
  <c r="W128" i="4" s="1"/>
  <c r="F126" i="4"/>
  <c r="W127" i="4" s="1"/>
  <c r="F125" i="4"/>
  <c r="F124" i="4"/>
  <c r="F123" i="4"/>
  <c r="W124" i="4" s="1"/>
  <c r="F122" i="4"/>
  <c r="W123" i="4" s="1"/>
  <c r="F121" i="4"/>
  <c r="F120" i="4"/>
  <c r="F119" i="4"/>
  <c r="W120" i="4" s="1"/>
  <c r="F118" i="4"/>
  <c r="W119" i="4" s="1"/>
  <c r="F117" i="4"/>
  <c r="F116" i="4"/>
  <c r="F115" i="4"/>
  <c r="W116" i="4" s="1"/>
  <c r="F114" i="4"/>
  <c r="W115" i="4" s="1"/>
  <c r="F113" i="4"/>
  <c r="F112" i="4"/>
  <c r="F111" i="4"/>
  <c r="W112" i="4" s="1"/>
  <c r="F110" i="4"/>
  <c r="W111" i="4" s="1"/>
  <c r="F109" i="4"/>
  <c r="F108" i="4"/>
  <c r="F107" i="4"/>
  <c r="W108" i="4" s="1"/>
  <c r="F106" i="4"/>
  <c r="W107" i="4" s="1"/>
  <c r="F105" i="4"/>
  <c r="F104" i="4"/>
  <c r="F103" i="4"/>
  <c r="W104" i="4" s="1"/>
  <c r="F102" i="4"/>
  <c r="W103" i="4" s="1"/>
  <c r="F101" i="4"/>
  <c r="F100" i="4"/>
  <c r="F99" i="4"/>
  <c r="F98" i="4"/>
  <c r="W99" i="4" s="1"/>
  <c r="F97" i="4"/>
  <c r="F96" i="4"/>
  <c r="F95" i="4"/>
  <c r="F94" i="4"/>
  <c r="W95" i="4" s="1"/>
  <c r="F93" i="4"/>
  <c r="F92" i="4"/>
  <c r="F91" i="4"/>
  <c r="F90" i="4"/>
  <c r="W91" i="4" s="1"/>
  <c r="F89" i="4"/>
  <c r="F88" i="4"/>
  <c r="F87" i="4"/>
  <c r="F86" i="4"/>
  <c r="W87" i="4" s="1"/>
  <c r="F85" i="4"/>
  <c r="F84" i="4"/>
  <c r="F83" i="4"/>
  <c r="F82" i="4"/>
  <c r="W83" i="4" s="1"/>
  <c r="F81" i="4"/>
  <c r="F80" i="4"/>
  <c r="F79" i="4"/>
  <c r="F78" i="4"/>
  <c r="W79" i="4" s="1"/>
  <c r="F77" i="4"/>
  <c r="F76" i="4"/>
  <c r="F75" i="4"/>
  <c r="F74" i="4"/>
  <c r="W75" i="4" s="1"/>
  <c r="F73" i="4"/>
  <c r="F72" i="4"/>
  <c r="F71" i="4"/>
  <c r="F70" i="4"/>
  <c r="W71" i="4" s="1"/>
  <c r="F69" i="4"/>
  <c r="F68" i="4"/>
  <c r="F67" i="4"/>
  <c r="F66" i="4"/>
  <c r="W67" i="4" s="1"/>
  <c r="F65" i="4"/>
  <c r="F64" i="4"/>
  <c r="F63" i="4"/>
  <c r="F62" i="4"/>
  <c r="W63" i="4" s="1"/>
  <c r="F61" i="4"/>
  <c r="F60" i="4"/>
  <c r="F59" i="4"/>
  <c r="F58" i="4"/>
  <c r="W59" i="4" s="1"/>
  <c r="F57" i="4"/>
  <c r="F56" i="4"/>
  <c r="F55" i="4"/>
  <c r="F54" i="4"/>
  <c r="W55" i="4" s="1"/>
  <c r="F53" i="4"/>
  <c r="F52" i="4"/>
  <c r="F51" i="4"/>
  <c r="F50" i="4"/>
  <c r="W51" i="4" s="1"/>
  <c r="F49" i="4"/>
  <c r="F48" i="4"/>
  <c r="F47" i="4"/>
  <c r="F46" i="4"/>
  <c r="W47" i="4" s="1"/>
  <c r="F45" i="4"/>
  <c r="F44" i="4"/>
  <c r="F43" i="4"/>
  <c r="F42" i="4"/>
  <c r="W43" i="4" s="1"/>
  <c r="F41" i="4"/>
  <c r="F40" i="4"/>
  <c r="F39" i="4"/>
  <c r="F38" i="4"/>
  <c r="W39" i="4" s="1"/>
  <c r="F37" i="4"/>
  <c r="F36" i="4"/>
  <c r="F35" i="4"/>
  <c r="F34" i="4"/>
  <c r="W35" i="4" s="1"/>
  <c r="F33" i="4"/>
  <c r="F32" i="4"/>
  <c r="F31" i="4"/>
  <c r="F30" i="4"/>
  <c r="W31" i="4" s="1"/>
  <c r="F29" i="4"/>
  <c r="F28" i="4"/>
  <c r="F27" i="4"/>
  <c r="F26" i="4"/>
  <c r="F25" i="4"/>
  <c r="F24" i="4"/>
  <c r="F23" i="4"/>
  <c r="F22" i="4"/>
  <c r="W23" i="4" s="1"/>
  <c r="F21" i="4"/>
  <c r="F20" i="4"/>
  <c r="F19" i="4"/>
  <c r="F18" i="4"/>
  <c r="W19" i="4" s="1"/>
  <c r="F17" i="4"/>
  <c r="F16" i="4"/>
  <c r="F15" i="4"/>
  <c r="F14" i="4"/>
  <c r="W15" i="4" s="1"/>
  <c r="F13" i="4"/>
  <c r="F12" i="4"/>
  <c r="F11" i="4"/>
  <c r="F10" i="4"/>
  <c r="W11" i="4" s="1"/>
  <c r="F9" i="4"/>
  <c r="F8" i="4"/>
  <c r="BG12" i="5" s="1"/>
  <c r="H15" i="4" l="1"/>
  <c r="H23" i="4"/>
  <c r="BG14" i="5"/>
  <c r="BI14" i="5" s="1"/>
  <c r="I28" i="4"/>
  <c r="H11" i="4"/>
  <c r="H19" i="4"/>
  <c r="H13" i="4"/>
  <c r="H22" i="4"/>
  <c r="W10" i="4"/>
  <c r="H10" i="4" s="1"/>
  <c r="W14" i="4"/>
  <c r="H14" i="4" s="1"/>
  <c r="W18" i="4"/>
  <c r="H18" i="4" s="1"/>
  <c r="W22" i="4"/>
  <c r="W26" i="4"/>
  <c r="H26" i="4" s="1"/>
  <c r="W30" i="4"/>
  <c r="H30" i="4" s="1"/>
  <c r="W34" i="4"/>
  <c r="H34" i="4" s="1"/>
  <c r="W38" i="4"/>
  <c r="W42" i="4"/>
  <c r="W46" i="4"/>
  <c r="W50" i="4"/>
  <c r="W54" i="4"/>
  <c r="W58" i="4"/>
  <c r="W62" i="4"/>
  <c r="W66" i="4"/>
  <c r="W70" i="4"/>
  <c r="W74" i="4"/>
  <c r="W78" i="4"/>
  <c r="W82" i="4"/>
  <c r="W86" i="4"/>
  <c r="W90" i="4"/>
  <c r="W94" i="4"/>
  <c r="W98" i="4"/>
  <c r="W102" i="4"/>
  <c r="W106" i="4"/>
  <c r="W110" i="4"/>
  <c r="W114" i="4"/>
  <c r="W118" i="4"/>
  <c r="W122" i="4"/>
  <c r="W126" i="4"/>
  <c r="W130" i="4"/>
  <c r="W134" i="4"/>
  <c r="W138" i="4"/>
  <c r="W142" i="4"/>
  <c r="W146" i="4"/>
  <c r="W150" i="4"/>
  <c r="W154" i="4"/>
  <c r="W158" i="4"/>
  <c r="W162" i="4"/>
  <c r="W166" i="4"/>
  <c r="W170" i="4"/>
  <c r="W174" i="4"/>
  <c r="W178" i="4"/>
  <c r="W182" i="4"/>
  <c r="W186" i="4"/>
  <c r="W190" i="4"/>
  <c r="W194" i="4"/>
  <c r="W198" i="4"/>
  <c r="W202" i="4"/>
  <c r="W206" i="4"/>
  <c r="W210" i="4"/>
  <c r="W214" i="4"/>
  <c r="W218" i="4"/>
  <c r="W222" i="4"/>
  <c r="W226" i="4"/>
  <c r="W230" i="4"/>
  <c r="W234" i="4"/>
  <c r="W238" i="4"/>
  <c r="W242" i="4"/>
  <c r="W246" i="4"/>
  <c r="W250" i="4"/>
  <c r="W254" i="4"/>
  <c r="W258" i="4"/>
  <c r="W262" i="4"/>
  <c r="W266" i="4"/>
  <c r="W270" i="4"/>
  <c r="W274" i="4"/>
  <c r="W278" i="4"/>
  <c r="W282" i="4"/>
  <c r="W286" i="4"/>
  <c r="W290" i="4"/>
  <c r="W294" i="4"/>
  <c r="W298" i="4"/>
  <c r="W302" i="4"/>
  <c r="W306" i="4"/>
  <c r="W310" i="4"/>
  <c r="W314" i="4"/>
  <c r="W318" i="4"/>
  <c r="W322" i="4"/>
  <c r="W326" i="4"/>
  <c r="W330" i="4"/>
  <c r="W334" i="4"/>
  <c r="W338" i="4"/>
  <c r="W342" i="4"/>
  <c r="W346" i="4"/>
  <c r="W350" i="4"/>
  <c r="W354" i="4"/>
  <c r="W358" i="4"/>
  <c r="W362" i="4"/>
  <c r="W366" i="4"/>
  <c r="W370" i="4"/>
  <c r="W374" i="4"/>
  <c r="W378" i="4"/>
  <c r="W382" i="4"/>
  <c r="W386" i="4"/>
  <c r="W390" i="4"/>
  <c r="W394" i="4"/>
  <c r="W398" i="4"/>
  <c r="W402" i="4"/>
  <c r="W406" i="4"/>
  <c r="W410" i="4"/>
  <c r="W414" i="4"/>
  <c r="W418" i="4"/>
  <c r="W422" i="4"/>
  <c r="W426" i="4"/>
  <c r="W430" i="4"/>
  <c r="W434" i="4"/>
  <c r="W438" i="4"/>
  <c r="W442" i="4"/>
  <c r="W446" i="4"/>
  <c r="W450" i="4"/>
  <c r="W454" i="4"/>
  <c r="W458" i="4"/>
  <c r="W462" i="4"/>
  <c r="W466" i="4"/>
  <c r="W470" i="4"/>
  <c r="W474" i="4"/>
  <c r="W478" i="4"/>
  <c r="W482" i="4"/>
  <c r="W486" i="4"/>
  <c r="W490" i="4"/>
  <c r="W494" i="4"/>
  <c r="W498" i="4"/>
  <c r="W502" i="4"/>
  <c r="W506" i="4"/>
  <c r="W510" i="4"/>
  <c r="W514" i="4"/>
  <c r="W518" i="4"/>
  <c r="W522" i="4"/>
  <c r="W526" i="4"/>
  <c r="W530" i="4"/>
  <c r="W534" i="4"/>
  <c r="W538" i="4"/>
  <c r="W542" i="4"/>
  <c r="W546" i="4"/>
  <c r="W550" i="4"/>
  <c r="W554" i="4"/>
  <c r="W558" i="4"/>
  <c r="W562" i="4"/>
  <c r="W566" i="4"/>
  <c r="W570" i="4"/>
  <c r="W574" i="4"/>
  <c r="W578" i="4"/>
  <c r="W582" i="4"/>
  <c r="W586" i="4"/>
  <c r="W590" i="4"/>
  <c r="W594" i="4"/>
  <c r="W598" i="4"/>
  <c r="W602" i="4"/>
  <c r="W606" i="4"/>
  <c r="W610" i="4"/>
  <c r="W614" i="4"/>
  <c r="W618" i="4"/>
  <c r="W622" i="4"/>
  <c r="W626" i="4"/>
  <c r="W630" i="4"/>
  <c r="W634" i="4"/>
  <c r="W638" i="4"/>
  <c r="W642" i="4"/>
  <c r="W646" i="4"/>
  <c r="W650" i="4"/>
  <c r="W654" i="4"/>
  <c r="W658" i="4"/>
  <c r="W662" i="4"/>
  <c r="W666" i="4"/>
  <c r="W670" i="4"/>
  <c r="W674" i="4"/>
  <c r="W678" i="4"/>
  <c r="W682" i="4"/>
  <c r="W686" i="4"/>
  <c r="W690" i="4"/>
  <c r="W694" i="4"/>
  <c r="W698" i="4"/>
  <c r="W702" i="4"/>
  <c r="W706" i="4"/>
  <c r="W710" i="4"/>
  <c r="W714" i="4"/>
  <c r="W718" i="4"/>
  <c r="W722" i="4"/>
  <c r="W726" i="4"/>
  <c r="W730" i="4"/>
  <c r="W734" i="4"/>
  <c r="W738" i="4"/>
  <c r="W742" i="4"/>
  <c r="W746" i="4"/>
  <c r="W750" i="4"/>
  <c r="W754" i="4"/>
  <c r="W758" i="4"/>
  <c r="W762" i="4"/>
  <c r="W766" i="4"/>
  <c r="W770" i="4"/>
  <c r="W774" i="4"/>
  <c r="W778" i="4"/>
  <c r="W782" i="4"/>
  <c r="W786" i="4"/>
  <c r="W790" i="4"/>
  <c r="W794" i="4"/>
  <c r="W798" i="4"/>
  <c r="W802" i="4"/>
  <c r="W806" i="4"/>
  <c r="W810" i="4"/>
  <c r="W814" i="4"/>
  <c r="W818" i="4"/>
  <c r="W822" i="4"/>
  <c r="W826" i="4"/>
  <c r="W830" i="4"/>
  <c r="W834" i="4"/>
  <c r="W838" i="4"/>
  <c r="W842" i="4"/>
  <c r="W846" i="4"/>
  <c r="W850" i="4"/>
  <c r="W854" i="4"/>
  <c r="W858" i="4"/>
  <c r="W862" i="4"/>
  <c r="W866" i="4"/>
  <c r="W870" i="4"/>
  <c r="W874" i="4"/>
  <c r="W878" i="4"/>
  <c r="W882" i="4"/>
  <c r="W886" i="4"/>
  <c r="W890" i="4"/>
  <c r="W894" i="4"/>
  <c r="W898" i="4"/>
  <c r="W902" i="4"/>
  <c r="W906" i="4"/>
  <c r="W910" i="4"/>
  <c r="W914" i="4"/>
  <c r="W918" i="4"/>
  <c r="W922" i="4"/>
  <c r="W926" i="4"/>
  <c r="W930" i="4"/>
  <c r="W934" i="4"/>
  <c r="W938" i="4"/>
  <c r="W942" i="4"/>
  <c r="W946" i="4"/>
  <c r="W950" i="4"/>
  <c r="W954" i="4"/>
  <c r="W958" i="4"/>
  <c r="W962" i="4"/>
  <c r="W966" i="4"/>
  <c r="W970" i="4"/>
  <c r="W974" i="4"/>
  <c r="W978" i="4"/>
  <c r="W982" i="4"/>
  <c r="W986" i="4"/>
  <c r="W990" i="4"/>
  <c r="W994" i="4"/>
  <c r="W998" i="4"/>
  <c r="W1002" i="4"/>
  <c r="W1006" i="4"/>
  <c r="W1010" i="4"/>
  <c r="W1014" i="4"/>
  <c r="W1018" i="4"/>
  <c r="W209" i="4"/>
  <c r="W213" i="4"/>
  <c r="W217" i="4"/>
  <c r="W221" i="4"/>
  <c r="W225" i="4"/>
  <c r="W229" i="4"/>
  <c r="W233" i="4"/>
  <c r="W237" i="4"/>
  <c r="W241" i="4"/>
  <c r="W245" i="4"/>
  <c r="W249" i="4"/>
  <c r="W253" i="4"/>
  <c r="W257" i="4"/>
  <c r="W261" i="4"/>
  <c r="W265" i="4"/>
  <c r="W269" i="4"/>
  <c r="W273" i="4"/>
  <c r="W277" i="4"/>
  <c r="W281" i="4"/>
  <c r="W285" i="4"/>
  <c r="W289" i="4"/>
  <c r="W293" i="4"/>
  <c r="W297" i="4"/>
  <c r="W301" i="4"/>
  <c r="W305" i="4"/>
  <c r="W309" i="4"/>
  <c r="W313" i="4"/>
  <c r="W317" i="4"/>
  <c r="W321" i="4"/>
  <c r="W325" i="4"/>
  <c r="W329" i="4"/>
  <c r="W333" i="4"/>
  <c r="W337" i="4"/>
  <c r="W341" i="4"/>
  <c r="W345" i="4"/>
  <c r="W349" i="4"/>
  <c r="W353" i="4"/>
  <c r="W357" i="4"/>
  <c r="W361" i="4"/>
  <c r="W365" i="4"/>
  <c r="W369" i="4"/>
  <c r="W373" i="4"/>
  <c r="W377" i="4"/>
  <c r="W381" i="4"/>
  <c r="W385" i="4"/>
  <c r="W389" i="4"/>
  <c r="W393" i="4"/>
  <c r="W397" i="4"/>
  <c r="W401" i="4"/>
  <c r="W405" i="4"/>
  <c r="W409" i="4"/>
  <c r="W413" i="4"/>
  <c r="W417" i="4"/>
  <c r="W421" i="4"/>
  <c r="W425" i="4"/>
  <c r="W429" i="4"/>
  <c r="W433" i="4"/>
  <c r="W437" i="4"/>
  <c r="W441" i="4"/>
  <c r="W445" i="4"/>
  <c r="W449" i="4"/>
  <c r="W453" i="4"/>
  <c r="W457" i="4"/>
  <c r="W461" i="4"/>
  <c r="W465" i="4"/>
  <c r="W469" i="4"/>
  <c r="W473" i="4"/>
  <c r="W477" i="4"/>
  <c r="W481" i="4"/>
  <c r="W485" i="4"/>
  <c r="W489" i="4"/>
  <c r="W493" i="4"/>
  <c r="W497" i="4"/>
  <c r="W501" i="4"/>
  <c r="W505" i="4"/>
  <c r="W509" i="4"/>
  <c r="W513" i="4"/>
  <c r="W517" i="4"/>
  <c r="W521" i="4"/>
  <c r="W525" i="4"/>
  <c r="W529" i="4"/>
  <c r="W533" i="4"/>
  <c r="W537" i="4"/>
  <c r="W541" i="4"/>
  <c r="W545" i="4"/>
  <c r="W549" i="4"/>
  <c r="W553" i="4"/>
  <c r="W557" i="4"/>
  <c r="W561" i="4"/>
  <c r="W565" i="4"/>
  <c r="W569" i="4"/>
  <c r="W573" i="4"/>
  <c r="W577" i="4"/>
  <c r="W581" i="4"/>
  <c r="W585" i="4"/>
  <c r="W589" i="4"/>
  <c r="W593" i="4"/>
  <c r="W597" i="4"/>
  <c r="W601" i="4"/>
  <c r="W605" i="4"/>
  <c r="W609" i="4"/>
  <c r="W613" i="4"/>
  <c r="W617" i="4"/>
  <c r="W621" i="4"/>
  <c r="W625" i="4"/>
  <c r="W629" i="4"/>
  <c r="W633" i="4"/>
  <c r="W637" i="4"/>
  <c r="W641" i="4"/>
  <c r="W645" i="4"/>
  <c r="W649" i="4"/>
  <c r="W653" i="4"/>
  <c r="W657" i="4"/>
  <c r="W661" i="4"/>
  <c r="W665" i="4"/>
  <c r="W669" i="4"/>
  <c r="W673" i="4"/>
  <c r="W677" i="4"/>
  <c r="W681" i="4"/>
  <c r="W685" i="4"/>
  <c r="W689" i="4"/>
  <c r="W693" i="4"/>
  <c r="W697" i="4"/>
  <c r="W701" i="4"/>
  <c r="W705" i="4"/>
  <c r="W709" i="4"/>
  <c r="W713" i="4"/>
  <c r="W717" i="4"/>
  <c r="W721" i="4"/>
  <c r="W725" i="4"/>
  <c r="W729" i="4"/>
  <c r="W733" i="4"/>
  <c r="W737" i="4"/>
  <c r="W741" i="4"/>
  <c r="W745" i="4"/>
  <c r="W749" i="4"/>
  <c r="W753" i="4"/>
  <c r="W757" i="4"/>
  <c r="W761" i="4"/>
  <c r="W765" i="4"/>
  <c r="W769" i="4"/>
  <c r="W773" i="4"/>
  <c r="W777" i="4"/>
  <c r="W781" i="4"/>
  <c r="W785" i="4"/>
  <c r="W789" i="4"/>
  <c r="W793" i="4"/>
  <c r="W797" i="4"/>
  <c r="W801" i="4"/>
  <c r="W805" i="4"/>
  <c r="W809" i="4"/>
  <c r="W813" i="4"/>
  <c r="W817" i="4"/>
  <c r="W821" i="4"/>
  <c r="W825" i="4"/>
  <c r="W829" i="4"/>
  <c r="W833" i="4"/>
  <c r="W837" i="4"/>
  <c r="W841" i="4"/>
  <c r="W845" i="4"/>
  <c r="W849" i="4"/>
  <c r="W853" i="4"/>
  <c r="W857" i="4"/>
  <c r="W861" i="4"/>
  <c r="W865" i="4"/>
  <c r="W869" i="4"/>
  <c r="W873" i="4"/>
  <c r="W877" i="4"/>
  <c r="W881" i="4"/>
  <c r="W885" i="4"/>
  <c r="W889" i="4"/>
  <c r="W893" i="4"/>
  <c r="W897" i="4"/>
  <c r="W901" i="4"/>
  <c r="W905" i="4"/>
  <c r="W909" i="4"/>
  <c r="W913" i="4"/>
  <c r="W917" i="4"/>
  <c r="W921" i="4"/>
  <c r="W925" i="4"/>
  <c r="W929" i="4"/>
  <c r="W933" i="4"/>
  <c r="W937" i="4"/>
  <c r="W941" i="4"/>
  <c r="W945" i="4"/>
  <c r="W949" i="4"/>
  <c r="W953" i="4"/>
  <c r="W957" i="4"/>
  <c r="W961" i="4"/>
  <c r="W965" i="4"/>
  <c r="W969" i="4"/>
  <c r="W973" i="4"/>
  <c r="W977" i="4"/>
  <c r="W981" i="4"/>
  <c r="W985" i="4"/>
  <c r="W989" i="4"/>
  <c r="W993" i="4"/>
  <c r="W997" i="4"/>
  <c r="W1001" i="4"/>
  <c r="W1005" i="4"/>
  <c r="W1009" i="4"/>
  <c r="W1013" i="4"/>
  <c r="W1017" i="4"/>
  <c r="W1021" i="4"/>
  <c r="K807" i="4"/>
  <c r="H807" i="4"/>
  <c r="I30" i="4"/>
  <c r="I34" i="4"/>
  <c r="H38" i="4"/>
  <c r="I38" i="4"/>
  <c r="J38" i="4" s="1"/>
  <c r="K38" i="4"/>
  <c r="I42" i="4"/>
  <c r="J42" i="4" s="1"/>
  <c r="H42" i="4"/>
  <c r="K42" i="4"/>
  <c r="H46" i="4"/>
  <c r="J46" i="4" s="1"/>
  <c r="I46" i="4"/>
  <c r="K46" i="4"/>
  <c r="I50" i="4"/>
  <c r="H50" i="4"/>
  <c r="K50" i="4"/>
  <c r="I54" i="4"/>
  <c r="H54" i="4"/>
  <c r="K54" i="4"/>
  <c r="I58" i="4"/>
  <c r="J58" i="4" s="1"/>
  <c r="H58" i="4"/>
  <c r="K58" i="4"/>
  <c r="I62" i="4"/>
  <c r="J62" i="4" s="1"/>
  <c r="H62" i="4"/>
  <c r="K62" i="4"/>
  <c r="I66" i="4"/>
  <c r="H66" i="4"/>
  <c r="K66" i="4"/>
  <c r="H70" i="4"/>
  <c r="K70" i="4"/>
  <c r="I70" i="4"/>
  <c r="J70" i="4" s="1"/>
  <c r="I74" i="4"/>
  <c r="H74" i="4"/>
  <c r="K74" i="4"/>
  <c r="H78" i="4"/>
  <c r="J78" i="4" s="1"/>
  <c r="I78" i="4"/>
  <c r="K78" i="4"/>
  <c r="I82" i="4"/>
  <c r="H82" i="4"/>
  <c r="K82" i="4"/>
  <c r="I86" i="4"/>
  <c r="H86" i="4"/>
  <c r="K86" i="4"/>
  <c r="I90" i="4"/>
  <c r="J90" i="4" s="1"/>
  <c r="H90" i="4"/>
  <c r="K90" i="4"/>
  <c r="I94" i="4"/>
  <c r="J94" i="4" s="1"/>
  <c r="H94" i="4"/>
  <c r="K94" i="4"/>
  <c r="I98" i="4"/>
  <c r="H98" i="4"/>
  <c r="K98" i="4"/>
  <c r="H102" i="4"/>
  <c r="I102" i="4"/>
  <c r="J102" i="4" s="1"/>
  <c r="K102" i="4"/>
  <c r="I106" i="4"/>
  <c r="J106" i="4" s="1"/>
  <c r="H106" i="4"/>
  <c r="K106" i="4"/>
  <c r="H110" i="4"/>
  <c r="J110" i="4" s="1"/>
  <c r="I110" i="4"/>
  <c r="K110" i="4"/>
  <c r="I114" i="4"/>
  <c r="H114" i="4"/>
  <c r="K114" i="4"/>
  <c r="I118" i="4"/>
  <c r="H118" i="4"/>
  <c r="K118" i="4"/>
  <c r="I122" i="4"/>
  <c r="H122" i="4"/>
  <c r="K122" i="4"/>
  <c r="I126" i="4"/>
  <c r="J126" i="4" s="1"/>
  <c r="H126" i="4"/>
  <c r="K126" i="4"/>
  <c r="I130" i="4"/>
  <c r="H130" i="4"/>
  <c r="K130" i="4"/>
  <c r="H134" i="4"/>
  <c r="I134" i="4"/>
  <c r="K134" i="4"/>
  <c r="I138" i="4"/>
  <c r="H138" i="4"/>
  <c r="K138" i="4"/>
  <c r="H142" i="4"/>
  <c r="J142" i="4" s="1"/>
  <c r="I142" i="4"/>
  <c r="K142" i="4"/>
  <c r="I146" i="4"/>
  <c r="H146" i="4"/>
  <c r="K146" i="4"/>
  <c r="I150" i="4"/>
  <c r="H150" i="4"/>
  <c r="K150" i="4"/>
  <c r="I154" i="4"/>
  <c r="J154" i="4" s="1"/>
  <c r="H154" i="4"/>
  <c r="K154" i="4"/>
  <c r="I158" i="4"/>
  <c r="J158" i="4" s="1"/>
  <c r="H158" i="4"/>
  <c r="K158" i="4"/>
  <c r="I162" i="4"/>
  <c r="H162" i="4"/>
  <c r="K162" i="4"/>
  <c r="I166" i="4"/>
  <c r="H166" i="4"/>
  <c r="K166" i="4"/>
  <c r="I170" i="4"/>
  <c r="J170" i="4" s="1"/>
  <c r="H170" i="4"/>
  <c r="K170" i="4"/>
  <c r="I174" i="4"/>
  <c r="J174" i="4" s="1"/>
  <c r="H174" i="4"/>
  <c r="K174" i="4"/>
  <c r="I178" i="4"/>
  <c r="H178" i="4"/>
  <c r="K178" i="4"/>
  <c r="I182" i="4"/>
  <c r="H182" i="4"/>
  <c r="K182" i="4"/>
  <c r="I186" i="4"/>
  <c r="H186" i="4"/>
  <c r="K186" i="4"/>
  <c r="I190" i="4"/>
  <c r="J190" i="4" s="1"/>
  <c r="H190" i="4"/>
  <c r="K190" i="4"/>
  <c r="H194" i="4"/>
  <c r="I194" i="4"/>
  <c r="K194" i="4"/>
  <c r="I198" i="4"/>
  <c r="H198" i="4"/>
  <c r="K198" i="4"/>
  <c r="I202" i="4"/>
  <c r="J202" i="4" s="1"/>
  <c r="H202" i="4"/>
  <c r="K202" i="4"/>
  <c r="I206" i="4"/>
  <c r="J206" i="4" s="1"/>
  <c r="H206" i="4"/>
  <c r="K206" i="4"/>
  <c r="H210" i="4"/>
  <c r="I210" i="4"/>
  <c r="K210" i="4"/>
  <c r="I214" i="4"/>
  <c r="H214" i="4"/>
  <c r="K214" i="4"/>
  <c r="I218" i="4"/>
  <c r="J218" i="4" s="1"/>
  <c r="H218" i="4"/>
  <c r="K218" i="4"/>
  <c r="I222" i="4"/>
  <c r="J222" i="4" s="1"/>
  <c r="H222" i="4"/>
  <c r="K222" i="4"/>
  <c r="H226" i="4"/>
  <c r="I226" i="4"/>
  <c r="K226" i="4"/>
  <c r="I230" i="4"/>
  <c r="H230" i="4"/>
  <c r="K230" i="4"/>
  <c r="I234" i="4"/>
  <c r="H234" i="4"/>
  <c r="K234" i="4"/>
  <c r="I238" i="4"/>
  <c r="J238" i="4" s="1"/>
  <c r="H238" i="4"/>
  <c r="K238" i="4"/>
  <c r="H242" i="4"/>
  <c r="I242" i="4"/>
  <c r="J242" i="4" s="1"/>
  <c r="K242" i="4"/>
  <c r="I246" i="4"/>
  <c r="H246" i="4"/>
  <c r="K246" i="4"/>
  <c r="I250" i="4"/>
  <c r="H250" i="4"/>
  <c r="K250" i="4"/>
  <c r="I254" i="4"/>
  <c r="J254" i="4" s="1"/>
  <c r="H254" i="4"/>
  <c r="K254" i="4"/>
  <c r="H258" i="4"/>
  <c r="I258" i="4"/>
  <c r="J258" i="4" s="1"/>
  <c r="K258" i="4"/>
  <c r="I262" i="4"/>
  <c r="H262" i="4"/>
  <c r="K262" i="4"/>
  <c r="I266" i="4"/>
  <c r="J266" i="4" s="1"/>
  <c r="H266" i="4"/>
  <c r="K266" i="4"/>
  <c r="I270" i="4"/>
  <c r="J270" i="4" s="1"/>
  <c r="H270" i="4"/>
  <c r="K270" i="4"/>
  <c r="H274" i="4"/>
  <c r="I274" i="4"/>
  <c r="K274" i="4"/>
  <c r="I278" i="4"/>
  <c r="H278" i="4"/>
  <c r="K278" i="4"/>
  <c r="I282" i="4"/>
  <c r="H282" i="4"/>
  <c r="K282" i="4"/>
  <c r="I286" i="4"/>
  <c r="J286" i="4" s="1"/>
  <c r="H286" i="4"/>
  <c r="K286" i="4"/>
  <c r="H290" i="4"/>
  <c r="I290" i="4"/>
  <c r="K290" i="4"/>
  <c r="I294" i="4"/>
  <c r="H294" i="4"/>
  <c r="K294" i="4"/>
  <c r="I298" i="4"/>
  <c r="J298" i="4" s="1"/>
  <c r="H298" i="4"/>
  <c r="K298" i="4"/>
  <c r="I302" i="4"/>
  <c r="J302" i="4" s="1"/>
  <c r="H302" i="4"/>
  <c r="K302" i="4"/>
  <c r="H306" i="4"/>
  <c r="I306" i="4"/>
  <c r="K306" i="4"/>
  <c r="I310" i="4"/>
  <c r="H310" i="4"/>
  <c r="K310" i="4"/>
  <c r="I314" i="4"/>
  <c r="H314" i="4"/>
  <c r="K314" i="4"/>
  <c r="I318" i="4"/>
  <c r="J318" i="4" s="1"/>
  <c r="H318" i="4"/>
  <c r="K318" i="4"/>
  <c r="H322" i="4"/>
  <c r="I322" i="4"/>
  <c r="J322" i="4" s="1"/>
  <c r="K322" i="4"/>
  <c r="I326" i="4"/>
  <c r="H326" i="4"/>
  <c r="K326" i="4"/>
  <c r="I330" i="4"/>
  <c r="J330" i="4" s="1"/>
  <c r="H330" i="4"/>
  <c r="K330" i="4"/>
  <c r="I334" i="4"/>
  <c r="J334" i="4" s="1"/>
  <c r="H334" i="4"/>
  <c r="K334" i="4"/>
  <c r="H338" i="4"/>
  <c r="I338" i="4"/>
  <c r="K338" i="4"/>
  <c r="I342" i="4"/>
  <c r="H342" i="4"/>
  <c r="K342" i="4"/>
  <c r="I346" i="4"/>
  <c r="J346" i="4" s="1"/>
  <c r="H346" i="4"/>
  <c r="K346" i="4"/>
  <c r="I350" i="4"/>
  <c r="J350" i="4" s="1"/>
  <c r="H350" i="4"/>
  <c r="K350" i="4"/>
  <c r="I354" i="4"/>
  <c r="H354" i="4"/>
  <c r="K354" i="4"/>
  <c r="I358" i="4"/>
  <c r="H358" i="4"/>
  <c r="K358" i="4"/>
  <c r="I362" i="4"/>
  <c r="H362" i="4"/>
  <c r="K362" i="4"/>
  <c r="I366" i="4"/>
  <c r="J366" i="4" s="1"/>
  <c r="H366" i="4"/>
  <c r="K366" i="4"/>
  <c r="H370" i="4"/>
  <c r="I370" i="4"/>
  <c r="J370" i="4" s="1"/>
  <c r="K370" i="4"/>
  <c r="I374" i="4"/>
  <c r="H374" i="4"/>
  <c r="K374" i="4"/>
  <c r="I378" i="4"/>
  <c r="J378" i="4" s="1"/>
  <c r="H378" i="4"/>
  <c r="K378" i="4"/>
  <c r="H382" i="4"/>
  <c r="J382" i="4" s="1"/>
  <c r="I382" i="4"/>
  <c r="K382" i="4"/>
  <c r="I386" i="4"/>
  <c r="H386" i="4"/>
  <c r="K386" i="4"/>
  <c r="I390" i="4"/>
  <c r="H390" i="4"/>
  <c r="K390" i="4"/>
  <c r="I394" i="4"/>
  <c r="H394" i="4"/>
  <c r="K394" i="4"/>
  <c r="I398" i="4"/>
  <c r="J398" i="4" s="1"/>
  <c r="H398" i="4"/>
  <c r="K398" i="4"/>
  <c r="H402" i="4"/>
  <c r="I402" i="4"/>
  <c r="K402" i="4"/>
  <c r="I406" i="4"/>
  <c r="H406" i="4"/>
  <c r="K406" i="4"/>
  <c r="I410" i="4"/>
  <c r="J410" i="4" s="1"/>
  <c r="H410" i="4"/>
  <c r="K410" i="4"/>
  <c r="I414" i="4"/>
  <c r="J414" i="4" s="1"/>
  <c r="H414" i="4"/>
  <c r="K414" i="4"/>
  <c r="I418" i="4"/>
  <c r="H418" i="4"/>
  <c r="K418" i="4"/>
  <c r="I422" i="4"/>
  <c r="H422" i="4"/>
  <c r="K422" i="4"/>
  <c r="I426" i="4"/>
  <c r="J426" i="4" s="1"/>
  <c r="H426" i="4"/>
  <c r="K426" i="4"/>
  <c r="I430" i="4"/>
  <c r="J430" i="4" s="1"/>
  <c r="H430" i="4"/>
  <c r="K430" i="4"/>
  <c r="I434" i="4"/>
  <c r="H434" i="4"/>
  <c r="K434" i="4"/>
  <c r="I438" i="4"/>
  <c r="H438" i="4"/>
  <c r="K438" i="4"/>
  <c r="I442" i="4"/>
  <c r="H442" i="4"/>
  <c r="K442" i="4"/>
  <c r="I446" i="4"/>
  <c r="J446" i="4" s="1"/>
  <c r="H446" i="4"/>
  <c r="K446" i="4"/>
  <c r="I450" i="4"/>
  <c r="H450" i="4"/>
  <c r="K450" i="4"/>
  <c r="I454" i="4"/>
  <c r="H454" i="4"/>
  <c r="K454" i="4"/>
  <c r="I458" i="4"/>
  <c r="H458" i="4"/>
  <c r="K458" i="4"/>
  <c r="I462" i="4"/>
  <c r="J462" i="4" s="1"/>
  <c r="H462" i="4"/>
  <c r="K462" i="4"/>
  <c r="I466" i="4"/>
  <c r="H466" i="4"/>
  <c r="K466" i="4"/>
  <c r="I470" i="4"/>
  <c r="H470" i="4"/>
  <c r="K470" i="4"/>
  <c r="I474" i="4"/>
  <c r="H474" i="4"/>
  <c r="K474" i="4"/>
  <c r="I478" i="4"/>
  <c r="J478" i="4" s="1"/>
  <c r="H478" i="4"/>
  <c r="K478" i="4"/>
  <c r="I482" i="4"/>
  <c r="H482" i="4"/>
  <c r="K482" i="4"/>
  <c r="I486" i="4"/>
  <c r="H486" i="4"/>
  <c r="K486" i="4"/>
  <c r="I490" i="4"/>
  <c r="J490" i="4" s="1"/>
  <c r="H490" i="4"/>
  <c r="K490" i="4"/>
  <c r="I494" i="4"/>
  <c r="J494" i="4" s="1"/>
  <c r="H494" i="4"/>
  <c r="K494" i="4"/>
  <c r="I498" i="4"/>
  <c r="H498" i="4"/>
  <c r="K498" i="4"/>
  <c r="I502" i="4"/>
  <c r="H502" i="4"/>
  <c r="K502" i="4"/>
  <c r="I506" i="4"/>
  <c r="J506" i="4" s="1"/>
  <c r="H506" i="4"/>
  <c r="K506" i="4"/>
  <c r="I510" i="4"/>
  <c r="J510" i="4" s="1"/>
  <c r="H510" i="4"/>
  <c r="K510" i="4"/>
  <c r="I514" i="4"/>
  <c r="H514" i="4"/>
  <c r="K514" i="4"/>
  <c r="I518" i="4"/>
  <c r="H518" i="4"/>
  <c r="K518" i="4"/>
  <c r="I522" i="4"/>
  <c r="J522" i="4" s="1"/>
  <c r="H522" i="4"/>
  <c r="K522" i="4"/>
  <c r="I526" i="4"/>
  <c r="J526" i="4" s="1"/>
  <c r="H526" i="4"/>
  <c r="K526" i="4"/>
  <c r="I530" i="4"/>
  <c r="H530" i="4"/>
  <c r="K530" i="4"/>
  <c r="I534" i="4"/>
  <c r="H534" i="4"/>
  <c r="K534" i="4"/>
  <c r="I538" i="4"/>
  <c r="H538" i="4"/>
  <c r="K538" i="4"/>
  <c r="I542" i="4"/>
  <c r="J542" i="4" s="1"/>
  <c r="H542" i="4"/>
  <c r="K542" i="4"/>
  <c r="I546" i="4"/>
  <c r="H546" i="4"/>
  <c r="K546" i="4"/>
  <c r="I550" i="4"/>
  <c r="H550" i="4"/>
  <c r="K550" i="4"/>
  <c r="I554" i="4"/>
  <c r="H554" i="4"/>
  <c r="K554" i="4"/>
  <c r="I558" i="4"/>
  <c r="J558" i="4" s="1"/>
  <c r="H558" i="4"/>
  <c r="K558" i="4"/>
  <c r="I562" i="4"/>
  <c r="H562" i="4"/>
  <c r="K562" i="4"/>
  <c r="I566" i="4"/>
  <c r="H566" i="4"/>
  <c r="K566" i="4"/>
  <c r="I570" i="4"/>
  <c r="J570" i="4" s="1"/>
  <c r="H570" i="4"/>
  <c r="K570" i="4"/>
  <c r="I574" i="4"/>
  <c r="J574" i="4" s="1"/>
  <c r="H574" i="4"/>
  <c r="K574" i="4"/>
  <c r="I578" i="4"/>
  <c r="H578" i="4"/>
  <c r="K578" i="4"/>
  <c r="I582" i="4"/>
  <c r="H582" i="4"/>
  <c r="K582" i="4"/>
  <c r="I586" i="4"/>
  <c r="J586" i="4" s="1"/>
  <c r="H586" i="4"/>
  <c r="K586" i="4"/>
  <c r="I590" i="4"/>
  <c r="J590" i="4" s="1"/>
  <c r="H590" i="4"/>
  <c r="K590" i="4"/>
  <c r="I594" i="4"/>
  <c r="H594" i="4"/>
  <c r="K594" i="4"/>
  <c r="I598" i="4"/>
  <c r="H598" i="4"/>
  <c r="K598" i="4"/>
  <c r="I602" i="4"/>
  <c r="J602" i="4" s="1"/>
  <c r="H602" i="4"/>
  <c r="K602" i="4"/>
  <c r="I606" i="4"/>
  <c r="J606" i="4" s="1"/>
  <c r="H606" i="4"/>
  <c r="K606" i="4"/>
  <c r="I610" i="4"/>
  <c r="H610" i="4"/>
  <c r="K610" i="4"/>
  <c r="I614" i="4"/>
  <c r="H614" i="4"/>
  <c r="K614" i="4"/>
  <c r="I618" i="4"/>
  <c r="H618" i="4"/>
  <c r="K618" i="4"/>
  <c r="I622" i="4"/>
  <c r="J622" i="4" s="1"/>
  <c r="H622" i="4"/>
  <c r="K622" i="4"/>
  <c r="I626" i="4"/>
  <c r="H626" i="4"/>
  <c r="K626" i="4"/>
  <c r="I630" i="4"/>
  <c r="H630" i="4"/>
  <c r="K630" i="4"/>
  <c r="I634" i="4"/>
  <c r="H634" i="4"/>
  <c r="K634" i="4"/>
  <c r="I638" i="4"/>
  <c r="J638" i="4" s="1"/>
  <c r="H638" i="4"/>
  <c r="K638" i="4"/>
  <c r="I642" i="4"/>
  <c r="H642" i="4"/>
  <c r="K642" i="4"/>
  <c r="I646" i="4"/>
  <c r="H646" i="4"/>
  <c r="K646" i="4"/>
  <c r="I650" i="4"/>
  <c r="J650" i="4" s="1"/>
  <c r="H650" i="4"/>
  <c r="K650" i="4"/>
  <c r="I654" i="4"/>
  <c r="J654" i="4" s="1"/>
  <c r="H654" i="4"/>
  <c r="K654" i="4"/>
  <c r="I658" i="4"/>
  <c r="H658" i="4"/>
  <c r="K658" i="4"/>
  <c r="I662" i="4"/>
  <c r="H662" i="4"/>
  <c r="K662" i="4"/>
  <c r="I666" i="4"/>
  <c r="H666" i="4"/>
  <c r="K666" i="4"/>
  <c r="I670" i="4"/>
  <c r="J670" i="4" s="1"/>
  <c r="H670" i="4"/>
  <c r="K670" i="4"/>
  <c r="I674" i="4"/>
  <c r="H674" i="4"/>
  <c r="K674" i="4"/>
  <c r="I678" i="4"/>
  <c r="H678" i="4"/>
  <c r="K678" i="4"/>
  <c r="I682" i="4"/>
  <c r="J682" i="4" s="1"/>
  <c r="H682" i="4"/>
  <c r="K682" i="4"/>
  <c r="I686" i="4"/>
  <c r="J686" i="4" s="1"/>
  <c r="H686" i="4"/>
  <c r="K686" i="4"/>
  <c r="I690" i="4"/>
  <c r="H690" i="4"/>
  <c r="K690" i="4"/>
  <c r="I694" i="4"/>
  <c r="H694" i="4"/>
  <c r="K694" i="4"/>
  <c r="I698" i="4"/>
  <c r="H698" i="4"/>
  <c r="K698" i="4"/>
  <c r="I702" i="4"/>
  <c r="J702" i="4" s="1"/>
  <c r="H702" i="4"/>
  <c r="K702" i="4"/>
  <c r="I706" i="4"/>
  <c r="H706" i="4"/>
  <c r="K706" i="4"/>
  <c r="I710" i="4"/>
  <c r="H710" i="4"/>
  <c r="K710" i="4"/>
  <c r="I714" i="4"/>
  <c r="H714" i="4"/>
  <c r="K714" i="4"/>
  <c r="I718" i="4"/>
  <c r="J718" i="4" s="1"/>
  <c r="H718" i="4"/>
  <c r="K718" i="4"/>
  <c r="I722" i="4"/>
  <c r="H722" i="4"/>
  <c r="K722" i="4"/>
  <c r="I726" i="4"/>
  <c r="H726" i="4"/>
  <c r="K726" i="4"/>
  <c r="I730" i="4"/>
  <c r="J730" i="4" s="1"/>
  <c r="H730" i="4"/>
  <c r="K730" i="4"/>
  <c r="I734" i="4"/>
  <c r="J734" i="4" s="1"/>
  <c r="H734" i="4"/>
  <c r="K734" i="4"/>
  <c r="I738" i="4"/>
  <c r="H738" i="4"/>
  <c r="K738" i="4"/>
  <c r="I742" i="4"/>
  <c r="H742" i="4"/>
  <c r="K742" i="4"/>
  <c r="I746" i="4"/>
  <c r="H746" i="4"/>
  <c r="K746" i="4"/>
  <c r="I750" i="4"/>
  <c r="J750" i="4" s="1"/>
  <c r="H750" i="4"/>
  <c r="K750" i="4"/>
  <c r="I754" i="4"/>
  <c r="H754" i="4"/>
  <c r="K754" i="4"/>
  <c r="I758" i="4"/>
  <c r="H758" i="4"/>
  <c r="K758" i="4"/>
  <c r="I762" i="4"/>
  <c r="J762" i="4" s="1"/>
  <c r="H762" i="4"/>
  <c r="K762" i="4"/>
  <c r="I766" i="4"/>
  <c r="J766" i="4" s="1"/>
  <c r="H766" i="4"/>
  <c r="K766" i="4"/>
  <c r="I770" i="4"/>
  <c r="H770" i="4"/>
  <c r="K770" i="4"/>
  <c r="I774" i="4"/>
  <c r="H774" i="4"/>
  <c r="K774" i="4"/>
  <c r="I778" i="4"/>
  <c r="H778" i="4"/>
  <c r="K778" i="4"/>
  <c r="I782" i="4"/>
  <c r="J782" i="4" s="1"/>
  <c r="H782" i="4"/>
  <c r="K782" i="4"/>
  <c r="I786" i="4"/>
  <c r="H786" i="4"/>
  <c r="K786" i="4"/>
  <c r="I790" i="4"/>
  <c r="H790" i="4"/>
  <c r="K790" i="4"/>
  <c r="I794" i="4"/>
  <c r="J794" i="4" s="1"/>
  <c r="H794" i="4"/>
  <c r="K794" i="4"/>
  <c r="I798" i="4"/>
  <c r="J798" i="4" s="1"/>
  <c r="H798" i="4"/>
  <c r="K798" i="4"/>
  <c r="I802" i="4"/>
  <c r="H802" i="4"/>
  <c r="K802" i="4"/>
  <c r="I806" i="4"/>
  <c r="H806" i="4"/>
  <c r="K806" i="4"/>
  <c r="I810" i="4"/>
  <c r="H810" i="4"/>
  <c r="K810" i="4"/>
  <c r="I814" i="4"/>
  <c r="J814" i="4" s="1"/>
  <c r="H814" i="4"/>
  <c r="K814" i="4"/>
  <c r="I818" i="4"/>
  <c r="H818" i="4"/>
  <c r="K818" i="4"/>
  <c r="I822" i="4"/>
  <c r="H822" i="4"/>
  <c r="K822" i="4"/>
  <c r="I826" i="4"/>
  <c r="J826" i="4" s="1"/>
  <c r="H826" i="4"/>
  <c r="K826" i="4"/>
  <c r="I830" i="4"/>
  <c r="J830" i="4" s="1"/>
  <c r="H830" i="4"/>
  <c r="K830" i="4"/>
  <c r="I834" i="4"/>
  <c r="H834" i="4"/>
  <c r="K834" i="4"/>
  <c r="I838" i="4"/>
  <c r="H838" i="4"/>
  <c r="K838" i="4"/>
  <c r="I842" i="4"/>
  <c r="H842" i="4"/>
  <c r="K842" i="4"/>
  <c r="I846" i="4"/>
  <c r="J846" i="4" s="1"/>
  <c r="H846" i="4"/>
  <c r="K846" i="4"/>
  <c r="I850" i="4"/>
  <c r="H850" i="4"/>
  <c r="K850" i="4"/>
  <c r="I854" i="4"/>
  <c r="H854" i="4"/>
  <c r="K854" i="4"/>
  <c r="I858" i="4"/>
  <c r="J858" i="4" s="1"/>
  <c r="H858" i="4"/>
  <c r="K858" i="4"/>
  <c r="I862" i="4"/>
  <c r="J862" i="4" s="1"/>
  <c r="H862" i="4"/>
  <c r="K862" i="4"/>
  <c r="I866" i="4"/>
  <c r="H866" i="4"/>
  <c r="K866" i="4"/>
  <c r="I870" i="4"/>
  <c r="H870" i="4"/>
  <c r="K870" i="4"/>
  <c r="I874" i="4"/>
  <c r="J874" i="4" s="1"/>
  <c r="H874" i="4"/>
  <c r="K874" i="4"/>
  <c r="I878" i="4"/>
  <c r="J878" i="4" s="1"/>
  <c r="H878" i="4"/>
  <c r="K878" i="4"/>
  <c r="I882" i="4"/>
  <c r="H882" i="4"/>
  <c r="K882" i="4"/>
  <c r="I886" i="4"/>
  <c r="H886" i="4"/>
  <c r="K886" i="4"/>
  <c r="I890" i="4"/>
  <c r="J890" i="4" s="1"/>
  <c r="H890" i="4"/>
  <c r="K890" i="4"/>
  <c r="I894" i="4"/>
  <c r="J894" i="4" s="1"/>
  <c r="H894" i="4"/>
  <c r="K894" i="4"/>
  <c r="I898" i="4"/>
  <c r="H898" i="4"/>
  <c r="K898" i="4"/>
  <c r="I902" i="4"/>
  <c r="H902" i="4"/>
  <c r="K902" i="4"/>
  <c r="I906" i="4"/>
  <c r="J906" i="4" s="1"/>
  <c r="H906" i="4"/>
  <c r="K906" i="4"/>
  <c r="I910" i="4"/>
  <c r="J910" i="4" s="1"/>
  <c r="H910" i="4"/>
  <c r="K910" i="4"/>
  <c r="I914" i="4"/>
  <c r="H914" i="4"/>
  <c r="K914" i="4"/>
  <c r="I918" i="4"/>
  <c r="H918" i="4"/>
  <c r="K918" i="4"/>
  <c r="I922" i="4"/>
  <c r="H922" i="4"/>
  <c r="K922" i="4"/>
  <c r="I926" i="4"/>
  <c r="J926" i="4" s="1"/>
  <c r="H926" i="4"/>
  <c r="K926" i="4"/>
  <c r="I930" i="4"/>
  <c r="H930" i="4"/>
  <c r="K930" i="4"/>
  <c r="I934" i="4"/>
  <c r="H934" i="4"/>
  <c r="K934" i="4"/>
  <c r="I938" i="4"/>
  <c r="J938" i="4" s="1"/>
  <c r="H938" i="4"/>
  <c r="K938" i="4"/>
  <c r="I942" i="4"/>
  <c r="J942" i="4" s="1"/>
  <c r="H942" i="4"/>
  <c r="K942" i="4"/>
  <c r="I946" i="4"/>
  <c r="H946" i="4"/>
  <c r="K946" i="4"/>
  <c r="I950" i="4"/>
  <c r="H950" i="4"/>
  <c r="K950" i="4"/>
  <c r="I954" i="4"/>
  <c r="H954" i="4"/>
  <c r="K954" i="4"/>
  <c r="I958" i="4"/>
  <c r="J958" i="4" s="1"/>
  <c r="H958" i="4"/>
  <c r="K958" i="4"/>
  <c r="I962" i="4"/>
  <c r="H962" i="4"/>
  <c r="K962" i="4"/>
  <c r="I966" i="4"/>
  <c r="H966" i="4"/>
  <c r="K966" i="4"/>
  <c r="I970" i="4"/>
  <c r="J970" i="4" s="1"/>
  <c r="H970" i="4"/>
  <c r="K970" i="4"/>
  <c r="I974" i="4"/>
  <c r="J974" i="4" s="1"/>
  <c r="H974" i="4"/>
  <c r="K974" i="4"/>
  <c r="I978" i="4"/>
  <c r="H978" i="4"/>
  <c r="K978" i="4"/>
  <c r="I982" i="4"/>
  <c r="H982" i="4"/>
  <c r="K982" i="4"/>
  <c r="I986" i="4"/>
  <c r="J986" i="4" s="1"/>
  <c r="H986" i="4"/>
  <c r="K986" i="4"/>
  <c r="I990" i="4"/>
  <c r="J990" i="4" s="1"/>
  <c r="H990" i="4"/>
  <c r="K990" i="4"/>
  <c r="I994" i="4"/>
  <c r="H994" i="4"/>
  <c r="K994" i="4"/>
  <c r="I998" i="4"/>
  <c r="H998" i="4"/>
  <c r="K998" i="4"/>
  <c r="I1002" i="4"/>
  <c r="J1002" i="4" s="1"/>
  <c r="H1002" i="4"/>
  <c r="K1002" i="4"/>
  <c r="I1006" i="4"/>
  <c r="J1006" i="4" s="1"/>
  <c r="H1006" i="4"/>
  <c r="K1006" i="4"/>
  <c r="I1010" i="4"/>
  <c r="H1010" i="4"/>
  <c r="K1010" i="4"/>
  <c r="I1014" i="4"/>
  <c r="H1014" i="4"/>
  <c r="K1014" i="4"/>
  <c r="I1018" i="4"/>
  <c r="H1018" i="4"/>
  <c r="K1018" i="4"/>
  <c r="I31" i="4"/>
  <c r="H31" i="4"/>
  <c r="K31" i="4"/>
  <c r="I35" i="4"/>
  <c r="H35" i="4"/>
  <c r="I39" i="4"/>
  <c r="H39" i="4"/>
  <c r="K39" i="4"/>
  <c r="I43" i="4"/>
  <c r="H43" i="4"/>
  <c r="K43" i="4"/>
  <c r="I47" i="4"/>
  <c r="H47" i="4"/>
  <c r="K47" i="4"/>
  <c r="I51" i="4"/>
  <c r="H51" i="4"/>
  <c r="I55" i="4"/>
  <c r="H55" i="4"/>
  <c r="K55" i="4"/>
  <c r="I59" i="4"/>
  <c r="H59" i="4"/>
  <c r="K59" i="4"/>
  <c r="I63" i="4"/>
  <c r="H63" i="4"/>
  <c r="K63" i="4"/>
  <c r="I67" i="4"/>
  <c r="H67" i="4"/>
  <c r="I71" i="4"/>
  <c r="H71" i="4"/>
  <c r="K71" i="4"/>
  <c r="I75" i="4"/>
  <c r="H75" i="4"/>
  <c r="K75" i="4"/>
  <c r="I79" i="4"/>
  <c r="H79" i="4"/>
  <c r="K79" i="4"/>
  <c r="I83" i="4"/>
  <c r="H83" i="4"/>
  <c r="I87" i="4"/>
  <c r="H87" i="4"/>
  <c r="K87" i="4"/>
  <c r="I91" i="4"/>
  <c r="H91" i="4"/>
  <c r="K91" i="4"/>
  <c r="I95" i="4"/>
  <c r="H95" i="4"/>
  <c r="K95" i="4"/>
  <c r="I99" i="4"/>
  <c r="H99" i="4"/>
  <c r="I103" i="4"/>
  <c r="H103" i="4"/>
  <c r="K103" i="4"/>
  <c r="I107" i="4"/>
  <c r="H107" i="4"/>
  <c r="K107" i="4"/>
  <c r="I111" i="4"/>
  <c r="H111" i="4"/>
  <c r="K111" i="4"/>
  <c r="I115" i="4"/>
  <c r="H115" i="4"/>
  <c r="I119" i="4"/>
  <c r="H119" i="4"/>
  <c r="K119" i="4"/>
  <c r="I123" i="4"/>
  <c r="H123" i="4"/>
  <c r="K123" i="4"/>
  <c r="I127" i="4"/>
  <c r="H127" i="4"/>
  <c r="K127" i="4"/>
  <c r="I131" i="4"/>
  <c r="H131" i="4"/>
  <c r="I135" i="4"/>
  <c r="H135" i="4"/>
  <c r="K135" i="4"/>
  <c r="I139" i="4"/>
  <c r="H139" i="4"/>
  <c r="K139" i="4"/>
  <c r="I143" i="4"/>
  <c r="H143" i="4"/>
  <c r="K143" i="4"/>
  <c r="I147" i="4"/>
  <c r="H147" i="4"/>
  <c r="I151" i="4"/>
  <c r="H151" i="4"/>
  <c r="K151" i="4"/>
  <c r="I155" i="4"/>
  <c r="H155" i="4"/>
  <c r="K155" i="4"/>
  <c r="I159" i="4"/>
  <c r="H159" i="4"/>
  <c r="K159" i="4"/>
  <c r="I163" i="4"/>
  <c r="H163" i="4"/>
  <c r="I167" i="4"/>
  <c r="H167" i="4"/>
  <c r="K167" i="4"/>
  <c r="I171" i="4"/>
  <c r="H171" i="4"/>
  <c r="K171" i="4"/>
  <c r="I175" i="4"/>
  <c r="H175" i="4"/>
  <c r="K175" i="4"/>
  <c r="I179" i="4"/>
  <c r="H179" i="4"/>
  <c r="K179" i="4"/>
  <c r="I183" i="4"/>
  <c r="H183" i="4"/>
  <c r="K183" i="4"/>
  <c r="I187" i="4"/>
  <c r="J187" i="4" s="1"/>
  <c r="H187" i="4"/>
  <c r="K187" i="4"/>
  <c r="I191" i="4"/>
  <c r="H191" i="4"/>
  <c r="I195" i="4"/>
  <c r="H195" i="4"/>
  <c r="K195" i="4"/>
  <c r="I199" i="4"/>
  <c r="J199" i="4" s="1"/>
  <c r="H199" i="4"/>
  <c r="I203" i="4"/>
  <c r="H203" i="4"/>
  <c r="K203" i="4"/>
  <c r="I207" i="4"/>
  <c r="H207" i="4"/>
  <c r="K207" i="4"/>
  <c r="I211" i="4"/>
  <c r="H211" i="4"/>
  <c r="K211" i="4"/>
  <c r="I215" i="4"/>
  <c r="H215" i="4"/>
  <c r="I219" i="4"/>
  <c r="H219" i="4"/>
  <c r="K219" i="4"/>
  <c r="I223" i="4"/>
  <c r="K223" i="4"/>
  <c r="I227" i="4"/>
  <c r="H227" i="4"/>
  <c r="K227" i="4"/>
  <c r="I231" i="4"/>
  <c r="H231" i="4"/>
  <c r="I235" i="4"/>
  <c r="H235" i="4"/>
  <c r="K235" i="4"/>
  <c r="I239" i="4"/>
  <c r="H239" i="4"/>
  <c r="K239" i="4"/>
  <c r="I243" i="4"/>
  <c r="H243" i="4"/>
  <c r="K243" i="4"/>
  <c r="I247" i="4"/>
  <c r="H247" i="4"/>
  <c r="I251" i="4"/>
  <c r="H251" i="4"/>
  <c r="K251" i="4"/>
  <c r="I255" i="4"/>
  <c r="J255" i="4" s="1"/>
  <c r="K255" i="4"/>
  <c r="I259" i="4"/>
  <c r="H259" i="4"/>
  <c r="K259" i="4"/>
  <c r="I263" i="4"/>
  <c r="H263" i="4"/>
  <c r="I267" i="4"/>
  <c r="H267" i="4"/>
  <c r="K267" i="4"/>
  <c r="I271" i="4"/>
  <c r="H271" i="4"/>
  <c r="K271" i="4"/>
  <c r="I275" i="4"/>
  <c r="H275" i="4"/>
  <c r="K275" i="4"/>
  <c r="I279" i="4"/>
  <c r="H279" i="4"/>
  <c r="I283" i="4"/>
  <c r="H283" i="4"/>
  <c r="K283" i="4"/>
  <c r="I287" i="4"/>
  <c r="K287" i="4"/>
  <c r="I291" i="4"/>
  <c r="H291" i="4"/>
  <c r="K291" i="4"/>
  <c r="I295" i="4"/>
  <c r="H295" i="4"/>
  <c r="I299" i="4"/>
  <c r="H299" i="4"/>
  <c r="K299" i="4"/>
  <c r="I303" i="4"/>
  <c r="H303" i="4"/>
  <c r="K303" i="4"/>
  <c r="I307" i="4"/>
  <c r="H307" i="4"/>
  <c r="K307" i="4"/>
  <c r="I311" i="4"/>
  <c r="H311" i="4"/>
  <c r="I315" i="4"/>
  <c r="H315" i="4"/>
  <c r="K315" i="4"/>
  <c r="I319" i="4"/>
  <c r="H319" i="4"/>
  <c r="K319" i="4"/>
  <c r="I323" i="4"/>
  <c r="H323" i="4"/>
  <c r="K323" i="4"/>
  <c r="I327" i="4"/>
  <c r="H327" i="4"/>
  <c r="I331" i="4"/>
  <c r="H331" i="4"/>
  <c r="K331" i="4"/>
  <c r="I335" i="4"/>
  <c r="H335" i="4"/>
  <c r="K335" i="4"/>
  <c r="I339" i="4"/>
  <c r="K339" i="4"/>
  <c r="I343" i="4"/>
  <c r="H343" i="4"/>
  <c r="I347" i="4"/>
  <c r="H347" i="4"/>
  <c r="K347" i="4"/>
  <c r="I351" i="4"/>
  <c r="H351" i="4"/>
  <c r="K351" i="4"/>
  <c r="I355" i="4"/>
  <c r="H355" i="4"/>
  <c r="K355" i="4"/>
  <c r="I359" i="4"/>
  <c r="H359" i="4"/>
  <c r="I363" i="4"/>
  <c r="H363" i="4"/>
  <c r="K363" i="4"/>
  <c r="I367" i="4"/>
  <c r="H367" i="4"/>
  <c r="K367" i="4"/>
  <c r="I371" i="4"/>
  <c r="K371" i="4"/>
  <c r="H371" i="4"/>
  <c r="I375" i="4"/>
  <c r="H375" i="4"/>
  <c r="K375" i="4"/>
  <c r="I379" i="4"/>
  <c r="H379" i="4"/>
  <c r="K379" i="4"/>
  <c r="I383" i="4"/>
  <c r="H383" i="4"/>
  <c r="K383" i="4"/>
  <c r="I387" i="4"/>
  <c r="K387" i="4"/>
  <c r="H387" i="4"/>
  <c r="I391" i="4"/>
  <c r="H391" i="4"/>
  <c r="K391" i="4"/>
  <c r="I395" i="4"/>
  <c r="H395" i="4"/>
  <c r="K395" i="4"/>
  <c r="I399" i="4"/>
  <c r="H399" i="4"/>
  <c r="I403" i="4"/>
  <c r="K403" i="4"/>
  <c r="I407" i="4"/>
  <c r="H407" i="4"/>
  <c r="K407" i="4"/>
  <c r="I411" i="4"/>
  <c r="H411" i="4"/>
  <c r="K411" i="4"/>
  <c r="I415" i="4"/>
  <c r="H415" i="4"/>
  <c r="K415" i="4"/>
  <c r="I419" i="4"/>
  <c r="K419" i="4"/>
  <c r="H419" i="4"/>
  <c r="I423" i="4"/>
  <c r="H423" i="4"/>
  <c r="K423" i="4"/>
  <c r="I427" i="4"/>
  <c r="H427" i="4"/>
  <c r="K427" i="4"/>
  <c r="I431" i="4"/>
  <c r="H431" i="4"/>
  <c r="I435" i="4"/>
  <c r="K435" i="4"/>
  <c r="H435" i="4"/>
  <c r="I439" i="4"/>
  <c r="H439" i="4"/>
  <c r="K439" i="4"/>
  <c r="I443" i="4"/>
  <c r="H443" i="4"/>
  <c r="K443" i="4"/>
  <c r="I447" i="4"/>
  <c r="H447" i="4"/>
  <c r="K447" i="4"/>
  <c r="I451" i="4"/>
  <c r="K451" i="4"/>
  <c r="H451" i="4"/>
  <c r="I455" i="4"/>
  <c r="H455" i="4"/>
  <c r="K455" i="4"/>
  <c r="I459" i="4"/>
  <c r="H459" i="4"/>
  <c r="K459" i="4"/>
  <c r="I463" i="4"/>
  <c r="H463" i="4"/>
  <c r="I467" i="4"/>
  <c r="J467" i="4" s="1"/>
  <c r="K467" i="4"/>
  <c r="I471" i="4"/>
  <c r="H471" i="4"/>
  <c r="K471" i="4"/>
  <c r="I475" i="4"/>
  <c r="H475" i="4"/>
  <c r="K475" i="4"/>
  <c r="I479" i="4"/>
  <c r="H479" i="4"/>
  <c r="K479" i="4"/>
  <c r="I483" i="4"/>
  <c r="K483" i="4"/>
  <c r="H483" i="4"/>
  <c r="I487" i="4"/>
  <c r="H487" i="4"/>
  <c r="K487" i="4"/>
  <c r="I491" i="4"/>
  <c r="H491" i="4"/>
  <c r="K491" i="4"/>
  <c r="I495" i="4"/>
  <c r="H495" i="4"/>
  <c r="I499" i="4"/>
  <c r="K499" i="4"/>
  <c r="H499" i="4"/>
  <c r="I503" i="4"/>
  <c r="H503" i="4"/>
  <c r="K503" i="4"/>
  <c r="I507" i="4"/>
  <c r="H507" i="4"/>
  <c r="K507" i="4"/>
  <c r="I511" i="4"/>
  <c r="H511" i="4"/>
  <c r="K511" i="4"/>
  <c r="I515" i="4"/>
  <c r="K515" i="4"/>
  <c r="H515" i="4"/>
  <c r="I519" i="4"/>
  <c r="H519" i="4"/>
  <c r="K519" i="4"/>
  <c r="I523" i="4"/>
  <c r="H523" i="4"/>
  <c r="K523" i="4"/>
  <c r="I527" i="4"/>
  <c r="H527" i="4"/>
  <c r="K527" i="4"/>
  <c r="I531" i="4"/>
  <c r="K531" i="4"/>
  <c r="I535" i="4"/>
  <c r="H535" i="4"/>
  <c r="K535" i="4"/>
  <c r="I539" i="4"/>
  <c r="H539" i="4"/>
  <c r="K539" i="4"/>
  <c r="I543" i="4"/>
  <c r="J543" i="4" s="1"/>
  <c r="H543" i="4"/>
  <c r="K543" i="4"/>
  <c r="I547" i="4"/>
  <c r="K547" i="4"/>
  <c r="H547" i="4"/>
  <c r="I551" i="4"/>
  <c r="K551" i="4"/>
  <c r="H551" i="4"/>
  <c r="J551" i="4" s="1"/>
  <c r="I555" i="4"/>
  <c r="H555" i="4"/>
  <c r="K555" i="4"/>
  <c r="I559" i="4"/>
  <c r="J559" i="4" s="1"/>
  <c r="H559" i="4"/>
  <c r="K559" i="4"/>
  <c r="I563" i="4"/>
  <c r="K563" i="4"/>
  <c r="H563" i="4"/>
  <c r="I567" i="4"/>
  <c r="K567" i="4"/>
  <c r="H567" i="4"/>
  <c r="J567" i="4" s="1"/>
  <c r="I571" i="4"/>
  <c r="H571" i="4"/>
  <c r="K571" i="4"/>
  <c r="I575" i="4"/>
  <c r="J575" i="4" s="1"/>
  <c r="H575" i="4"/>
  <c r="K575" i="4"/>
  <c r="I579" i="4"/>
  <c r="K579" i="4"/>
  <c r="H579" i="4"/>
  <c r="I583" i="4"/>
  <c r="K583" i="4"/>
  <c r="H583" i="4"/>
  <c r="J583" i="4" s="1"/>
  <c r="I587" i="4"/>
  <c r="H587" i="4"/>
  <c r="I591" i="4"/>
  <c r="H591" i="4"/>
  <c r="K591" i="4"/>
  <c r="I595" i="4"/>
  <c r="K595" i="4"/>
  <c r="I599" i="4"/>
  <c r="J599" i="4" s="1"/>
  <c r="K599" i="4"/>
  <c r="H599" i="4"/>
  <c r="I603" i="4"/>
  <c r="H603" i="4"/>
  <c r="J603" i="4" s="1"/>
  <c r="K603" i="4"/>
  <c r="I607" i="4"/>
  <c r="H607" i="4"/>
  <c r="K607" i="4"/>
  <c r="I611" i="4"/>
  <c r="K611" i="4"/>
  <c r="H611" i="4"/>
  <c r="I615" i="4"/>
  <c r="J615" i="4" s="1"/>
  <c r="K615" i="4"/>
  <c r="H615" i="4"/>
  <c r="I619" i="4"/>
  <c r="H619" i="4"/>
  <c r="J619" i="4" s="1"/>
  <c r="K619" i="4"/>
  <c r="I623" i="4"/>
  <c r="H623" i="4"/>
  <c r="K623" i="4"/>
  <c r="I627" i="4"/>
  <c r="K627" i="4"/>
  <c r="H627" i="4"/>
  <c r="I631" i="4"/>
  <c r="J631" i="4" s="1"/>
  <c r="K631" i="4"/>
  <c r="H631" i="4"/>
  <c r="I635" i="4"/>
  <c r="H635" i="4"/>
  <c r="J635" i="4" s="1"/>
  <c r="K635" i="4"/>
  <c r="I639" i="4"/>
  <c r="H639" i="4"/>
  <c r="K639" i="4"/>
  <c r="I643" i="4"/>
  <c r="H643" i="4"/>
  <c r="K643" i="4"/>
  <c r="I647" i="4"/>
  <c r="J647" i="4" s="1"/>
  <c r="K647" i="4"/>
  <c r="H647" i="4"/>
  <c r="I651" i="4"/>
  <c r="H651" i="4"/>
  <c r="J651" i="4" s="1"/>
  <c r="I655" i="4"/>
  <c r="H655" i="4"/>
  <c r="K655" i="4"/>
  <c r="I659" i="4"/>
  <c r="J659" i="4" s="1"/>
  <c r="H659" i="4"/>
  <c r="K659" i="4"/>
  <c r="I663" i="4"/>
  <c r="K663" i="4"/>
  <c r="H663" i="4"/>
  <c r="I667" i="4"/>
  <c r="H667" i="4"/>
  <c r="K667" i="4"/>
  <c r="I671" i="4"/>
  <c r="H671" i="4"/>
  <c r="K671" i="4"/>
  <c r="I675" i="4"/>
  <c r="J675" i="4" s="1"/>
  <c r="H675" i="4"/>
  <c r="K675" i="4"/>
  <c r="I679" i="4"/>
  <c r="K679" i="4"/>
  <c r="I683" i="4"/>
  <c r="J683" i="4" s="1"/>
  <c r="H683" i="4"/>
  <c r="K683" i="4"/>
  <c r="I687" i="4"/>
  <c r="J687" i="4" s="1"/>
  <c r="K687" i="4"/>
  <c r="H687" i="4"/>
  <c r="I691" i="4"/>
  <c r="H691" i="4"/>
  <c r="K691" i="4"/>
  <c r="I695" i="4"/>
  <c r="H695" i="4"/>
  <c r="K695" i="4"/>
  <c r="I699" i="4"/>
  <c r="H699" i="4"/>
  <c r="K699" i="4"/>
  <c r="I703" i="4"/>
  <c r="H703" i="4"/>
  <c r="K703" i="4"/>
  <c r="I707" i="4"/>
  <c r="H707" i="4"/>
  <c r="K707" i="4"/>
  <c r="I711" i="4"/>
  <c r="H711" i="4"/>
  <c r="I715" i="4"/>
  <c r="J715" i="4" s="1"/>
  <c r="H715" i="4"/>
  <c r="K715" i="4"/>
  <c r="I719" i="4"/>
  <c r="H719" i="4"/>
  <c r="J719" i="4" s="1"/>
  <c r="K719" i="4"/>
  <c r="I723" i="4"/>
  <c r="H723" i="4"/>
  <c r="K723" i="4"/>
  <c r="I727" i="4"/>
  <c r="H727" i="4"/>
  <c r="K727" i="4"/>
  <c r="I731" i="4"/>
  <c r="J731" i="4" s="1"/>
  <c r="H731" i="4"/>
  <c r="K731" i="4"/>
  <c r="I735" i="4"/>
  <c r="H735" i="4"/>
  <c r="J735" i="4" s="1"/>
  <c r="K735" i="4"/>
  <c r="I739" i="4"/>
  <c r="J739" i="4" s="1"/>
  <c r="H739" i="4"/>
  <c r="K739" i="4"/>
  <c r="I743" i="4"/>
  <c r="H743" i="4"/>
  <c r="I747" i="4"/>
  <c r="H747" i="4"/>
  <c r="J747" i="4" s="1"/>
  <c r="K747" i="4"/>
  <c r="I751" i="4"/>
  <c r="H751" i="4"/>
  <c r="K751" i="4"/>
  <c r="I755" i="4"/>
  <c r="H755" i="4"/>
  <c r="K755" i="4"/>
  <c r="I759" i="4"/>
  <c r="J759" i="4" s="1"/>
  <c r="H759" i="4"/>
  <c r="K759" i="4"/>
  <c r="I763" i="4"/>
  <c r="H763" i="4"/>
  <c r="J763" i="4" s="1"/>
  <c r="K763" i="4"/>
  <c r="I767" i="4"/>
  <c r="H767" i="4"/>
  <c r="K767" i="4"/>
  <c r="I771" i="4"/>
  <c r="H771" i="4"/>
  <c r="K771" i="4"/>
  <c r="I775" i="4"/>
  <c r="J775" i="4" s="1"/>
  <c r="H775" i="4"/>
  <c r="I779" i="4"/>
  <c r="H779" i="4"/>
  <c r="K779" i="4"/>
  <c r="I783" i="4"/>
  <c r="H783" i="4"/>
  <c r="K783" i="4"/>
  <c r="I787" i="4"/>
  <c r="J787" i="4" s="1"/>
  <c r="H787" i="4"/>
  <c r="K787" i="4"/>
  <c r="I791" i="4"/>
  <c r="H791" i="4"/>
  <c r="K791" i="4"/>
  <c r="I795" i="4"/>
  <c r="H795" i="4"/>
  <c r="K795" i="4"/>
  <c r="I799" i="4"/>
  <c r="J799" i="4" s="1"/>
  <c r="H799" i="4"/>
  <c r="K799" i="4"/>
  <c r="I803" i="4"/>
  <c r="J803" i="4" s="1"/>
  <c r="H803" i="4"/>
  <c r="K803" i="4"/>
  <c r="I811" i="4"/>
  <c r="H811" i="4"/>
  <c r="K811" i="4"/>
  <c r="I815" i="4"/>
  <c r="H815" i="4"/>
  <c r="K815" i="4"/>
  <c r="I819" i="4"/>
  <c r="J819" i="4" s="1"/>
  <c r="H819" i="4"/>
  <c r="K819" i="4"/>
  <c r="I823" i="4"/>
  <c r="J823" i="4" s="1"/>
  <c r="H823" i="4"/>
  <c r="K823" i="4"/>
  <c r="I827" i="4"/>
  <c r="H827" i="4"/>
  <c r="K827" i="4"/>
  <c r="I831" i="4"/>
  <c r="H831" i="4"/>
  <c r="K831" i="4"/>
  <c r="I835" i="4"/>
  <c r="J835" i="4" s="1"/>
  <c r="H835" i="4"/>
  <c r="K835" i="4"/>
  <c r="I839" i="4"/>
  <c r="J839" i="4" s="1"/>
  <c r="H839" i="4"/>
  <c r="I843" i="4"/>
  <c r="H843" i="4"/>
  <c r="K843" i="4"/>
  <c r="I847" i="4"/>
  <c r="H847" i="4"/>
  <c r="K847" i="4"/>
  <c r="I851" i="4"/>
  <c r="J851" i="4" s="1"/>
  <c r="H851" i="4"/>
  <c r="K851" i="4"/>
  <c r="I855" i="4"/>
  <c r="H855" i="4"/>
  <c r="J855" i="4" s="1"/>
  <c r="K855" i="4"/>
  <c r="I859" i="4"/>
  <c r="H859" i="4"/>
  <c r="K859" i="4"/>
  <c r="I863" i="4"/>
  <c r="H863" i="4"/>
  <c r="K863" i="4"/>
  <c r="I867" i="4"/>
  <c r="J867" i="4" s="1"/>
  <c r="H867" i="4"/>
  <c r="K867" i="4"/>
  <c r="I871" i="4"/>
  <c r="H871" i="4"/>
  <c r="J871" i="4" s="1"/>
  <c r="I875" i="4"/>
  <c r="H875" i="4"/>
  <c r="K875" i="4"/>
  <c r="I879" i="4"/>
  <c r="J879" i="4" s="1"/>
  <c r="H879" i="4"/>
  <c r="K879" i="4"/>
  <c r="I883" i="4"/>
  <c r="H883" i="4"/>
  <c r="J883" i="4" s="1"/>
  <c r="K883" i="4"/>
  <c r="I887" i="4"/>
  <c r="H887" i="4"/>
  <c r="K887" i="4"/>
  <c r="I891" i="4"/>
  <c r="H891" i="4"/>
  <c r="K891" i="4"/>
  <c r="I895" i="4"/>
  <c r="J895" i="4" s="1"/>
  <c r="H895" i="4"/>
  <c r="K895" i="4"/>
  <c r="I899" i="4"/>
  <c r="H899" i="4"/>
  <c r="J899" i="4" s="1"/>
  <c r="K899" i="4"/>
  <c r="I903" i="4"/>
  <c r="K903" i="4"/>
  <c r="H903" i="4"/>
  <c r="J903" i="4" s="1"/>
  <c r="I907" i="4"/>
  <c r="H907" i="4"/>
  <c r="K907" i="4"/>
  <c r="I911" i="4"/>
  <c r="K911" i="4"/>
  <c r="H911" i="4"/>
  <c r="I915" i="4"/>
  <c r="H915" i="4"/>
  <c r="K915" i="4"/>
  <c r="I919" i="4"/>
  <c r="H919" i="4"/>
  <c r="K919" i="4"/>
  <c r="I923" i="4"/>
  <c r="H923" i="4"/>
  <c r="K923" i="4"/>
  <c r="I927" i="4"/>
  <c r="H927" i="4"/>
  <c r="K927" i="4"/>
  <c r="I931" i="4"/>
  <c r="H931" i="4"/>
  <c r="K931" i="4"/>
  <c r="I935" i="4"/>
  <c r="K935" i="4"/>
  <c r="I939" i="4"/>
  <c r="J939" i="4" s="1"/>
  <c r="H939" i="4"/>
  <c r="K939" i="4"/>
  <c r="I943" i="4"/>
  <c r="H943" i="4"/>
  <c r="K943" i="4"/>
  <c r="I947" i="4"/>
  <c r="H947" i="4"/>
  <c r="K947" i="4"/>
  <c r="I951" i="4"/>
  <c r="J951" i="4" s="1"/>
  <c r="H951" i="4"/>
  <c r="K951" i="4"/>
  <c r="I955" i="4"/>
  <c r="J955" i="4" s="1"/>
  <c r="H955" i="4"/>
  <c r="K955" i="4"/>
  <c r="I959" i="4"/>
  <c r="H959" i="4"/>
  <c r="K959" i="4"/>
  <c r="I963" i="4"/>
  <c r="H963" i="4"/>
  <c r="K963" i="4"/>
  <c r="I967" i="4"/>
  <c r="K967" i="4"/>
  <c r="H967" i="4"/>
  <c r="I971" i="4"/>
  <c r="J971" i="4" s="1"/>
  <c r="H971" i="4"/>
  <c r="K971" i="4"/>
  <c r="I975" i="4"/>
  <c r="H975" i="4"/>
  <c r="K975" i="4"/>
  <c r="I979" i="4"/>
  <c r="H979" i="4"/>
  <c r="K979" i="4"/>
  <c r="I983" i="4"/>
  <c r="J983" i="4" s="1"/>
  <c r="H983" i="4"/>
  <c r="K983" i="4"/>
  <c r="I987" i="4"/>
  <c r="J987" i="4" s="1"/>
  <c r="H987" i="4"/>
  <c r="K987" i="4"/>
  <c r="I991" i="4"/>
  <c r="H991" i="4"/>
  <c r="I995" i="4"/>
  <c r="H995" i="4"/>
  <c r="K995" i="4"/>
  <c r="I999" i="4"/>
  <c r="J999" i="4" s="1"/>
  <c r="K999" i="4"/>
  <c r="H999" i="4"/>
  <c r="I1003" i="4"/>
  <c r="H1003" i="4"/>
  <c r="J1003" i="4" s="1"/>
  <c r="I1007" i="4"/>
  <c r="K1007" i="4"/>
  <c r="H1007" i="4"/>
  <c r="I1011" i="4"/>
  <c r="J1011" i="4" s="1"/>
  <c r="H1011" i="4"/>
  <c r="K1011" i="4"/>
  <c r="I1015" i="4"/>
  <c r="H1015" i="4"/>
  <c r="J1015" i="4" s="1"/>
  <c r="K1015" i="4"/>
  <c r="I1019" i="4"/>
  <c r="H1019" i="4"/>
  <c r="K1019" i="4"/>
  <c r="K99" i="4"/>
  <c r="K163" i="4"/>
  <c r="K231" i="4"/>
  <c r="K295" i="4"/>
  <c r="K359" i="4"/>
  <c r="K495" i="4"/>
  <c r="K587" i="4"/>
  <c r="K775" i="4"/>
  <c r="K991" i="4"/>
  <c r="H287" i="4"/>
  <c r="H531" i="4"/>
  <c r="H935" i="4"/>
  <c r="J935" i="4" s="1"/>
  <c r="W12" i="4"/>
  <c r="H12" i="4" s="1"/>
  <c r="W16" i="4"/>
  <c r="H16" i="4" s="1"/>
  <c r="W20" i="4"/>
  <c r="H20" i="4" s="1"/>
  <c r="W24" i="4"/>
  <c r="H24" i="4" s="1"/>
  <c r="W32" i="4"/>
  <c r="H32" i="4" s="1"/>
  <c r="W36" i="4"/>
  <c r="W40" i="4"/>
  <c r="W44" i="4"/>
  <c r="W48" i="4"/>
  <c r="W52" i="4"/>
  <c r="W56" i="4"/>
  <c r="W60" i="4"/>
  <c r="W64" i="4"/>
  <c r="W68" i="4"/>
  <c r="W72" i="4"/>
  <c r="W76" i="4"/>
  <c r="W80" i="4"/>
  <c r="W84" i="4"/>
  <c r="W88" i="4"/>
  <c r="W92" i="4"/>
  <c r="W96" i="4"/>
  <c r="W100" i="4"/>
  <c r="I32" i="4"/>
  <c r="I36" i="4"/>
  <c r="H36" i="4"/>
  <c r="I40" i="4"/>
  <c r="H40" i="4"/>
  <c r="K40" i="4"/>
  <c r="I44" i="4"/>
  <c r="H44" i="4"/>
  <c r="I48" i="4"/>
  <c r="J48" i="4" s="1"/>
  <c r="K48" i="4"/>
  <c r="I52" i="4"/>
  <c r="K52" i="4"/>
  <c r="H52" i="4"/>
  <c r="I56" i="4"/>
  <c r="H56" i="4"/>
  <c r="K56" i="4"/>
  <c r="I60" i="4"/>
  <c r="H60" i="4"/>
  <c r="I64" i="4"/>
  <c r="K64" i="4"/>
  <c r="I68" i="4"/>
  <c r="K68" i="4"/>
  <c r="H68" i="4"/>
  <c r="I72" i="4"/>
  <c r="H72" i="4"/>
  <c r="K72" i="4"/>
  <c r="I76" i="4"/>
  <c r="H76" i="4"/>
  <c r="I80" i="4"/>
  <c r="K80" i="4"/>
  <c r="I84" i="4"/>
  <c r="K84" i="4"/>
  <c r="H84" i="4"/>
  <c r="I88" i="4"/>
  <c r="H88" i="4"/>
  <c r="K88" i="4"/>
  <c r="I92" i="4"/>
  <c r="H92" i="4"/>
  <c r="I96" i="4"/>
  <c r="K96" i="4"/>
  <c r="I100" i="4"/>
  <c r="K100" i="4"/>
  <c r="H100" i="4"/>
  <c r="I104" i="4"/>
  <c r="H104" i="4"/>
  <c r="K104" i="4"/>
  <c r="I108" i="4"/>
  <c r="H108" i="4"/>
  <c r="I112" i="4"/>
  <c r="J112" i="4" s="1"/>
  <c r="K112" i="4"/>
  <c r="I116" i="4"/>
  <c r="K116" i="4"/>
  <c r="H116" i="4"/>
  <c r="I120" i="4"/>
  <c r="H120" i="4"/>
  <c r="K120" i="4"/>
  <c r="I124" i="4"/>
  <c r="H124" i="4"/>
  <c r="I128" i="4"/>
  <c r="K128" i="4"/>
  <c r="I132" i="4"/>
  <c r="K132" i="4"/>
  <c r="H132" i="4"/>
  <c r="I136" i="4"/>
  <c r="H136" i="4"/>
  <c r="K136" i="4"/>
  <c r="I140" i="4"/>
  <c r="H140" i="4"/>
  <c r="I144" i="4"/>
  <c r="K144" i="4"/>
  <c r="I148" i="4"/>
  <c r="K148" i="4"/>
  <c r="H148" i="4"/>
  <c r="I152" i="4"/>
  <c r="H152" i="4"/>
  <c r="K152" i="4"/>
  <c r="I156" i="4"/>
  <c r="H156" i="4"/>
  <c r="I160" i="4"/>
  <c r="J160" i="4" s="1"/>
  <c r="K160" i="4"/>
  <c r="I164" i="4"/>
  <c r="K164" i="4"/>
  <c r="H164" i="4"/>
  <c r="I168" i="4"/>
  <c r="H168" i="4"/>
  <c r="K168" i="4"/>
  <c r="I172" i="4"/>
  <c r="H172" i="4"/>
  <c r="I176" i="4"/>
  <c r="J176" i="4" s="1"/>
  <c r="K176" i="4"/>
  <c r="I180" i="4"/>
  <c r="H180" i="4"/>
  <c r="K180" i="4"/>
  <c r="I184" i="4"/>
  <c r="K184" i="4"/>
  <c r="H184" i="4"/>
  <c r="I188" i="4"/>
  <c r="H188" i="4"/>
  <c r="I192" i="4"/>
  <c r="K192" i="4"/>
  <c r="I196" i="4"/>
  <c r="H196" i="4"/>
  <c r="I200" i="4"/>
  <c r="H200" i="4"/>
  <c r="K200" i="4"/>
  <c r="I204" i="4"/>
  <c r="H204" i="4"/>
  <c r="K204" i="4"/>
  <c r="I208" i="4"/>
  <c r="H208" i="4"/>
  <c r="I212" i="4"/>
  <c r="H212" i="4"/>
  <c r="K212" i="4"/>
  <c r="I216" i="4"/>
  <c r="H216" i="4"/>
  <c r="K216" i="4"/>
  <c r="I220" i="4"/>
  <c r="H220" i="4"/>
  <c r="K220" i="4"/>
  <c r="I224" i="4"/>
  <c r="H224" i="4"/>
  <c r="I228" i="4"/>
  <c r="H228" i="4"/>
  <c r="K228" i="4"/>
  <c r="I232" i="4"/>
  <c r="H232" i="4"/>
  <c r="K232" i="4"/>
  <c r="I236" i="4"/>
  <c r="H236" i="4"/>
  <c r="K236" i="4"/>
  <c r="I240" i="4"/>
  <c r="H240" i="4"/>
  <c r="I244" i="4"/>
  <c r="H244" i="4"/>
  <c r="K244" i="4"/>
  <c r="I248" i="4"/>
  <c r="H248" i="4"/>
  <c r="K248" i="4"/>
  <c r="I252" i="4"/>
  <c r="H252" i="4"/>
  <c r="K252" i="4"/>
  <c r="I256" i="4"/>
  <c r="H256" i="4"/>
  <c r="I260" i="4"/>
  <c r="H260" i="4"/>
  <c r="K260" i="4"/>
  <c r="I264" i="4"/>
  <c r="H264" i="4"/>
  <c r="K264" i="4"/>
  <c r="I268" i="4"/>
  <c r="H268" i="4"/>
  <c r="K268" i="4"/>
  <c r="I272" i="4"/>
  <c r="H272" i="4"/>
  <c r="I276" i="4"/>
  <c r="H276" i="4"/>
  <c r="K276" i="4"/>
  <c r="I280" i="4"/>
  <c r="H280" i="4"/>
  <c r="K280" i="4"/>
  <c r="I284" i="4"/>
  <c r="H284" i="4"/>
  <c r="K284" i="4"/>
  <c r="I288" i="4"/>
  <c r="H288" i="4"/>
  <c r="I292" i="4"/>
  <c r="H292" i="4"/>
  <c r="K292" i="4"/>
  <c r="I296" i="4"/>
  <c r="H296" i="4"/>
  <c r="K296" i="4"/>
  <c r="I300" i="4"/>
  <c r="H300" i="4"/>
  <c r="K300" i="4"/>
  <c r="I304" i="4"/>
  <c r="H304" i="4"/>
  <c r="I308" i="4"/>
  <c r="H308" i="4"/>
  <c r="K308" i="4"/>
  <c r="I312" i="4"/>
  <c r="H312" i="4"/>
  <c r="K312" i="4"/>
  <c r="I316" i="4"/>
  <c r="H316" i="4"/>
  <c r="K316" i="4"/>
  <c r="I320" i="4"/>
  <c r="H320" i="4"/>
  <c r="I324" i="4"/>
  <c r="H324" i="4"/>
  <c r="K324" i="4"/>
  <c r="I328" i="4"/>
  <c r="H328" i="4"/>
  <c r="K328" i="4"/>
  <c r="I332" i="4"/>
  <c r="H332" i="4"/>
  <c r="K332" i="4"/>
  <c r="I336" i="4"/>
  <c r="H336" i="4"/>
  <c r="I340" i="4"/>
  <c r="H340" i="4"/>
  <c r="K340" i="4"/>
  <c r="I344" i="4"/>
  <c r="H344" i="4"/>
  <c r="K344" i="4"/>
  <c r="I348" i="4"/>
  <c r="H348" i="4"/>
  <c r="K348" i="4"/>
  <c r="I352" i="4"/>
  <c r="H352" i="4"/>
  <c r="I356" i="4"/>
  <c r="H356" i="4"/>
  <c r="K356" i="4"/>
  <c r="I360" i="4"/>
  <c r="H360" i="4"/>
  <c r="K360" i="4"/>
  <c r="I364" i="4"/>
  <c r="H364" i="4"/>
  <c r="K364" i="4"/>
  <c r="I368" i="4"/>
  <c r="H368" i="4"/>
  <c r="I372" i="4"/>
  <c r="H372" i="4"/>
  <c r="K372" i="4"/>
  <c r="I376" i="4"/>
  <c r="H376" i="4"/>
  <c r="I380" i="4"/>
  <c r="H380" i="4"/>
  <c r="K380" i="4"/>
  <c r="I384" i="4"/>
  <c r="H384" i="4"/>
  <c r="K384" i="4"/>
  <c r="I388" i="4"/>
  <c r="H388" i="4"/>
  <c r="K388" i="4"/>
  <c r="I392" i="4"/>
  <c r="H392" i="4"/>
  <c r="K392" i="4"/>
  <c r="I396" i="4"/>
  <c r="H396" i="4"/>
  <c r="K396" i="4"/>
  <c r="I400" i="4"/>
  <c r="H400" i="4"/>
  <c r="K400" i="4"/>
  <c r="I404" i="4"/>
  <c r="H404" i="4"/>
  <c r="K404" i="4"/>
  <c r="I408" i="4"/>
  <c r="H408" i="4"/>
  <c r="I412" i="4"/>
  <c r="H412" i="4"/>
  <c r="K412" i="4"/>
  <c r="I416" i="4"/>
  <c r="H416" i="4"/>
  <c r="K416" i="4"/>
  <c r="I420" i="4"/>
  <c r="H420" i="4"/>
  <c r="K420" i="4"/>
  <c r="I424" i="4"/>
  <c r="H424" i="4"/>
  <c r="K424" i="4"/>
  <c r="I428" i="4"/>
  <c r="H428" i="4"/>
  <c r="K428" i="4"/>
  <c r="I432" i="4"/>
  <c r="H432" i="4"/>
  <c r="K432" i="4"/>
  <c r="I436" i="4"/>
  <c r="H436" i="4"/>
  <c r="K436" i="4"/>
  <c r="I440" i="4"/>
  <c r="H440" i="4"/>
  <c r="I444" i="4"/>
  <c r="H444" i="4"/>
  <c r="K444" i="4"/>
  <c r="I448" i="4"/>
  <c r="H448" i="4"/>
  <c r="K448" i="4"/>
  <c r="I452" i="4"/>
  <c r="H452" i="4"/>
  <c r="K452" i="4"/>
  <c r="I456" i="4"/>
  <c r="H456" i="4"/>
  <c r="K456" i="4"/>
  <c r="I460" i="4"/>
  <c r="H460" i="4"/>
  <c r="K460" i="4"/>
  <c r="I464" i="4"/>
  <c r="H464" i="4"/>
  <c r="K464" i="4"/>
  <c r="I468" i="4"/>
  <c r="H468" i="4"/>
  <c r="K468" i="4"/>
  <c r="I472" i="4"/>
  <c r="H472" i="4"/>
  <c r="I476" i="4"/>
  <c r="H476" i="4"/>
  <c r="K476" i="4"/>
  <c r="I480" i="4"/>
  <c r="H480" i="4"/>
  <c r="K480" i="4"/>
  <c r="I484" i="4"/>
  <c r="H484" i="4"/>
  <c r="K484" i="4"/>
  <c r="I488" i="4"/>
  <c r="H488" i="4"/>
  <c r="K488" i="4"/>
  <c r="I492" i="4"/>
  <c r="H492" i="4"/>
  <c r="K492" i="4"/>
  <c r="I496" i="4"/>
  <c r="H496" i="4"/>
  <c r="K496" i="4"/>
  <c r="I500" i="4"/>
  <c r="H500" i="4"/>
  <c r="K500" i="4"/>
  <c r="I504" i="4"/>
  <c r="H504" i="4"/>
  <c r="I508" i="4"/>
  <c r="H508" i="4"/>
  <c r="K508" i="4"/>
  <c r="I512" i="4"/>
  <c r="H512" i="4"/>
  <c r="K512" i="4"/>
  <c r="I516" i="4"/>
  <c r="H516" i="4"/>
  <c r="K516" i="4"/>
  <c r="I520" i="4"/>
  <c r="H520" i="4"/>
  <c r="K520" i="4"/>
  <c r="I524" i="4"/>
  <c r="H524" i="4"/>
  <c r="K524" i="4"/>
  <c r="I528" i="4"/>
  <c r="H528" i="4"/>
  <c r="K528" i="4"/>
  <c r="I532" i="4"/>
  <c r="H532" i="4"/>
  <c r="K532" i="4"/>
  <c r="I536" i="4"/>
  <c r="H536" i="4"/>
  <c r="K536" i="4"/>
  <c r="I540" i="4"/>
  <c r="H540" i="4"/>
  <c r="K540" i="4"/>
  <c r="I544" i="4"/>
  <c r="H544" i="4"/>
  <c r="K544" i="4"/>
  <c r="I548" i="4"/>
  <c r="H548" i="4"/>
  <c r="J548" i="4" s="1"/>
  <c r="K548" i="4"/>
  <c r="I552" i="4"/>
  <c r="H552" i="4"/>
  <c r="K552" i="4"/>
  <c r="I556" i="4"/>
  <c r="J556" i="4" s="1"/>
  <c r="H556" i="4"/>
  <c r="K556" i="4"/>
  <c r="I560" i="4"/>
  <c r="H560" i="4"/>
  <c r="K560" i="4"/>
  <c r="I564" i="4"/>
  <c r="H564" i="4"/>
  <c r="J564" i="4" s="1"/>
  <c r="K564" i="4"/>
  <c r="I568" i="4"/>
  <c r="H568" i="4"/>
  <c r="K568" i="4"/>
  <c r="I572" i="4"/>
  <c r="J572" i="4" s="1"/>
  <c r="H572" i="4"/>
  <c r="K572" i="4"/>
  <c r="I576" i="4"/>
  <c r="H576" i="4"/>
  <c r="K576" i="4"/>
  <c r="I580" i="4"/>
  <c r="H580" i="4"/>
  <c r="J580" i="4" s="1"/>
  <c r="K580" i="4"/>
  <c r="I584" i="4"/>
  <c r="H584" i="4"/>
  <c r="K584" i="4"/>
  <c r="I588" i="4"/>
  <c r="J588" i="4" s="1"/>
  <c r="H588" i="4"/>
  <c r="K588" i="4"/>
  <c r="I592" i="4"/>
  <c r="H592" i="4"/>
  <c r="K592" i="4"/>
  <c r="I596" i="4"/>
  <c r="H596" i="4"/>
  <c r="J596" i="4" s="1"/>
  <c r="K596" i="4"/>
  <c r="I600" i="4"/>
  <c r="H600" i="4"/>
  <c r="I604" i="4"/>
  <c r="H604" i="4"/>
  <c r="K604" i="4"/>
  <c r="I608" i="4"/>
  <c r="H608" i="4"/>
  <c r="K608" i="4"/>
  <c r="I612" i="4"/>
  <c r="H612" i="4"/>
  <c r="K612" i="4"/>
  <c r="I616" i="4"/>
  <c r="H616" i="4"/>
  <c r="K616" i="4"/>
  <c r="I620" i="4"/>
  <c r="H620" i="4"/>
  <c r="K620" i="4"/>
  <c r="I624" i="4"/>
  <c r="H624" i="4"/>
  <c r="K624" i="4"/>
  <c r="I628" i="4"/>
  <c r="H628" i="4"/>
  <c r="K628" i="4"/>
  <c r="I632" i="4"/>
  <c r="H632" i="4"/>
  <c r="K632" i="4"/>
  <c r="I636" i="4"/>
  <c r="H636" i="4"/>
  <c r="K636" i="4"/>
  <c r="I640" i="4"/>
  <c r="H640" i="4"/>
  <c r="K640" i="4"/>
  <c r="I644" i="4"/>
  <c r="H644" i="4"/>
  <c r="K644" i="4"/>
  <c r="I648" i="4"/>
  <c r="H648" i="4"/>
  <c r="K648" i="4"/>
  <c r="I652" i="4"/>
  <c r="H652" i="4"/>
  <c r="K652" i="4"/>
  <c r="I656" i="4"/>
  <c r="H656" i="4"/>
  <c r="K656" i="4"/>
  <c r="I660" i="4"/>
  <c r="H660" i="4"/>
  <c r="K660" i="4"/>
  <c r="I664" i="4"/>
  <c r="H664" i="4"/>
  <c r="I668" i="4"/>
  <c r="H668" i="4"/>
  <c r="K668" i="4"/>
  <c r="I672" i="4"/>
  <c r="H672" i="4"/>
  <c r="K672" i="4"/>
  <c r="I676" i="4"/>
  <c r="H676" i="4"/>
  <c r="K676" i="4"/>
  <c r="I680" i="4"/>
  <c r="H680" i="4"/>
  <c r="K680" i="4"/>
  <c r="I684" i="4"/>
  <c r="H684" i="4"/>
  <c r="K684" i="4"/>
  <c r="I688" i="4"/>
  <c r="H688" i="4"/>
  <c r="K688" i="4"/>
  <c r="I692" i="4"/>
  <c r="H692" i="4"/>
  <c r="I696" i="4"/>
  <c r="H696" i="4"/>
  <c r="K696" i="4"/>
  <c r="I700" i="4"/>
  <c r="H700" i="4"/>
  <c r="K700" i="4"/>
  <c r="I704" i="4"/>
  <c r="H704" i="4"/>
  <c r="K704" i="4"/>
  <c r="I708" i="4"/>
  <c r="H708" i="4"/>
  <c r="K708" i="4"/>
  <c r="I712" i="4"/>
  <c r="H712" i="4"/>
  <c r="K712" i="4"/>
  <c r="I716" i="4"/>
  <c r="H716" i="4"/>
  <c r="K716" i="4"/>
  <c r="I720" i="4"/>
  <c r="H720" i="4"/>
  <c r="K720" i="4"/>
  <c r="I724" i="4"/>
  <c r="H724" i="4"/>
  <c r="K724" i="4"/>
  <c r="I728" i="4"/>
  <c r="H728" i="4"/>
  <c r="K728" i="4"/>
  <c r="I732" i="4"/>
  <c r="H732" i="4"/>
  <c r="I736" i="4"/>
  <c r="H736" i="4"/>
  <c r="K736" i="4"/>
  <c r="I740" i="4"/>
  <c r="H740" i="4"/>
  <c r="K740" i="4"/>
  <c r="I744" i="4"/>
  <c r="H744" i="4"/>
  <c r="K744" i="4"/>
  <c r="I748" i="4"/>
  <c r="H748" i="4"/>
  <c r="K748" i="4"/>
  <c r="I752" i="4"/>
  <c r="H752" i="4"/>
  <c r="K752" i="4"/>
  <c r="I756" i="4"/>
  <c r="H756" i="4"/>
  <c r="K756" i="4"/>
  <c r="I760" i="4"/>
  <c r="H760" i="4"/>
  <c r="K760" i="4"/>
  <c r="I764" i="4"/>
  <c r="H764" i="4"/>
  <c r="H768" i="4"/>
  <c r="I768" i="4"/>
  <c r="K768" i="4"/>
  <c r="I772" i="4"/>
  <c r="H772" i="4"/>
  <c r="K772" i="4"/>
  <c r="I776" i="4"/>
  <c r="H776" i="4"/>
  <c r="K776" i="4"/>
  <c r="I780" i="4"/>
  <c r="H780" i="4"/>
  <c r="K780" i="4"/>
  <c r="I784" i="4"/>
  <c r="H784" i="4"/>
  <c r="K784" i="4"/>
  <c r="I788" i="4"/>
  <c r="H788" i="4"/>
  <c r="K788" i="4"/>
  <c r="I792" i="4"/>
  <c r="H792" i="4"/>
  <c r="K792" i="4"/>
  <c r="I796" i="4"/>
  <c r="H796" i="4"/>
  <c r="I800" i="4"/>
  <c r="H800" i="4"/>
  <c r="K800" i="4"/>
  <c r="I804" i="4"/>
  <c r="H804" i="4"/>
  <c r="K804" i="4"/>
  <c r="I808" i="4"/>
  <c r="H808" i="4"/>
  <c r="K808" i="4"/>
  <c r="I812" i="4"/>
  <c r="H812" i="4"/>
  <c r="K812" i="4"/>
  <c r="I816" i="4"/>
  <c r="H816" i="4"/>
  <c r="K816" i="4"/>
  <c r="I820" i="4"/>
  <c r="H820" i="4"/>
  <c r="K820" i="4"/>
  <c r="I824" i="4"/>
  <c r="H824" i="4"/>
  <c r="K824" i="4"/>
  <c r="I828" i="4"/>
  <c r="H828" i="4"/>
  <c r="I832" i="4"/>
  <c r="H832" i="4"/>
  <c r="K832" i="4"/>
  <c r="I836" i="4"/>
  <c r="H836" i="4"/>
  <c r="K836" i="4"/>
  <c r="I840" i="4"/>
  <c r="H840" i="4"/>
  <c r="K840" i="4"/>
  <c r="I844" i="4"/>
  <c r="H844" i="4"/>
  <c r="K844" i="4"/>
  <c r="I848" i="4"/>
  <c r="H848" i="4"/>
  <c r="K848" i="4"/>
  <c r="I852" i="4"/>
  <c r="H852" i="4"/>
  <c r="K852" i="4"/>
  <c r="I856" i="4"/>
  <c r="H856" i="4"/>
  <c r="K856" i="4"/>
  <c r="I860" i="4"/>
  <c r="H860" i="4"/>
  <c r="I864" i="4"/>
  <c r="H864" i="4"/>
  <c r="K864" i="4"/>
  <c r="I868" i="4"/>
  <c r="H868" i="4"/>
  <c r="K868" i="4"/>
  <c r="I872" i="4"/>
  <c r="H872" i="4"/>
  <c r="K872" i="4"/>
  <c r="I876" i="4"/>
  <c r="H876" i="4"/>
  <c r="K876" i="4"/>
  <c r="I880" i="4"/>
  <c r="H880" i="4"/>
  <c r="K880" i="4"/>
  <c r="I884" i="4"/>
  <c r="H884" i="4"/>
  <c r="K884" i="4"/>
  <c r="I888" i="4"/>
  <c r="H888" i="4"/>
  <c r="K888" i="4"/>
  <c r="I892" i="4"/>
  <c r="H892" i="4"/>
  <c r="I896" i="4"/>
  <c r="H896" i="4"/>
  <c r="K896" i="4"/>
  <c r="I900" i="4"/>
  <c r="H900" i="4"/>
  <c r="K900" i="4"/>
  <c r="I904" i="4"/>
  <c r="H904" i="4"/>
  <c r="K904" i="4"/>
  <c r="I908" i="4"/>
  <c r="H908" i="4"/>
  <c r="K908" i="4"/>
  <c r="I912" i="4"/>
  <c r="H912" i="4"/>
  <c r="K912" i="4"/>
  <c r="I916" i="4"/>
  <c r="H916" i="4"/>
  <c r="K916" i="4"/>
  <c r="I920" i="4"/>
  <c r="H920" i="4"/>
  <c r="K920" i="4"/>
  <c r="I924" i="4"/>
  <c r="H924" i="4"/>
  <c r="K924" i="4"/>
  <c r="I928" i="4"/>
  <c r="H928" i="4"/>
  <c r="K928" i="4"/>
  <c r="I932" i="4"/>
  <c r="H932" i="4"/>
  <c r="K932" i="4"/>
  <c r="I936" i="4"/>
  <c r="H936" i="4"/>
  <c r="K936" i="4"/>
  <c r="I940" i="4"/>
  <c r="H940" i="4"/>
  <c r="I944" i="4"/>
  <c r="H944" i="4"/>
  <c r="K944" i="4"/>
  <c r="I948" i="4"/>
  <c r="H948" i="4"/>
  <c r="K948" i="4"/>
  <c r="I952" i="4"/>
  <c r="H952" i="4"/>
  <c r="K952" i="4"/>
  <c r="I956" i="4"/>
  <c r="H956" i="4"/>
  <c r="K956" i="4"/>
  <c r="I960" i="4"/>
  <c r="H960" i="4"/>
  <c r="K960" i="4"/>
  <c r="I964" i="4"/>
  <c r="H964" i="4"/>
  <c r="K964" i="4"/>
  <c r="I968" i="4"/>
  <c r="H968" i="4"/>
  <c r="K968" i="4"/>
  <c r="I972" i="4"/>
  <c r="H972" i="4"/>
  <c r="K972" i="4"/>
  <c r="I976" i="4"/>
  <c r="H976" i="4"/>
  <c r="K976" i="4"/>
  <c r="I980" i="4"/>
  <c r="H980" i="4"/>
  <c r="K980" i="4"/>
  <c r="I984" i="4"/>
  <c r="H984" i="4"/>
  <c r="K984" i="4"/>
  <c r="I988" i="4"/>
  <c r="H988" i="4"/>
  <c r="K988" i="4"/>
  <c r="I992" i="4"/>
  <c r="H992" i="4"/>
  <c r="K992" i="4"/>
  <c r="I996" i="4"/>
  <c r="H996" i="4"/>
  <c r="K996" i="4"/>
  <c r="I1000" i="4"/>
  <c r="H1000" i="4"/>
  <c r="K1000" i="4"/>
  <c r="I1004" i="4"/>
  <c r="H1004" i="4"/>
  <c r="K1004" i="4"/>
  <c r="I1008" i="4"/>
  <c r="H1008" i="4"/>
  <c r="K1008" i="4"/>
  <c r="I1012" i="4"/>
  <c r="H1012" i="4"/>
  <c r="K1012" i="4"/>
  <c r="I1016" i="4"/>
  <c r="H1016" i="4"/>
  <c r="K1016" i="4"/>
  <c r="I1020" i="4"/>
  <c r="H1020" i="4"/>
  <c r="K1020" i="4"/>
  <c r="K83" i="4"/>
  <c r="K92" i="4"/>
  <c r="K147" i="4"/>
  <c r="K156" i="4"/>
  <c r="K196" i="4"/>
  <c r="K215" i="4"/>
  <c r="K224" i="4"/>
  <c r="K279" i="4"/>
  <c r="K288" i="4"/>
  <c r="K343" i="4"/>
  <c r="K352" i="4"/>
  <c r="K408" i="4"/>
  <c r="K463" i="4"/>
  <c r="K600" i="4"/>
  <c r="K651" i="4"/>
  <c r="K743" i="4"/>
  <c r="K828" i="4"/>
  <c r="K871" i="4"/>
  <c r="K1003" i="4"/>
  <c r="H64" i="4"/>
  <c r="H128" i="4"/>
  <c r="H192" i="4"/>
  <c r="H339" i="4"/>
  <c r="J339" i="4" s="1"/>
  <c r="H595" i="4"/>
  <c r="J595" i="4" s="1"/>
  <c r="J96" i="4"/>
  <c r="W9" i="4"/>
  <c r="H9" i="4" s="1"/>
  <c r="W13" i="4"/>
  <c r="W17" i="4"/>
  <c r="H17" i="4" s="1"/>
  <c r="W21" i="4"/>
  <c r="H21" i="4" s="1"/>
  <c r="W25" i="4"/>
  <c r="H25" i="4" s="1"/>
  <c r="W29" i="4"/>
  <c r="W33" i="4"/>
  <c r="W37" i="4"/>
  <c r="H37" i="4" s="1"/>
  <c r="W41" i="4"/>
  <c r="W45" i="4"/>
  <c r="W49" i="4"/>
  <c r="W53" i="4"/>
  <c r="W57" i="4"/>
  <c r="W61" i="4"/>
  <c r="W65" i="4"/>
  <c r="W69" i="4"/>
  <c r="W73" i="4"/>
  <c r="W77" i="4"/>
  <c r="W81" i="4"/>
  <c r="W85" i="4"/>
  <c r="W89" i="4"/>
  <c r="W93" i="4"/>
  <c r="W97" i="4"/>
  <c r="W101" i="4"/>
  <c r="W105" i="4"/>
  <c r="W109" i="4"/>
  <c r="W113" i="4"/>
  <c r="W117" i="4"/>
  <c r="W121" i="4"/>
  <c r="W125" i="4"/>
  <c r="W129" i="4"/>
  <c r="W133" i="4"/>
  <c r="W137" i="4"/>
  <c r="W141" i="4"/>
  <c r="W145" i="4"/>
  <c r="W149" i="4"/>
  <c r="W153" i="4"/>
  <c r="W157" i="4"/>
  <c r="W161" i="4"/>
  <c r="W165" i="4"/>
  <c r="W169" i="4"/>
  <c r="W173" i="4"/>
  <c r="W177" i="4"/>
  <c r="W181" i="4"/>
  <c r="W185" i="4"/>
  <c r="W189" i="4"/>
  <c r="W193" i="4"/>
  <c r="W197" i="4"/>
  <c r="W201" i="4"/>
  <c r="W205" i="4"/>
  <c r="I29" i="4"/>
  <c r="H29" i="4"/>
  <c r="I33" i="4"/>
  <c r="H33" i="4"/>
  <c r="I37" i="4"/>
  <c r="I41" i="4"/>
  <c r="H41" i="4"/>
  <c r="K41" i="4"/>
  <c r="I45" i="4"/>
  <c r="H45" i="4"/>
  <c r="K45" i="4"/>
  <c r="I49" i="4"/>
  <c r="H49" i="4"/>
  <c r="K49" i="4"/>
  <c r="I53" i="4"/>
  <c r="H53" i="4"/>
  <c r="I57" i="4"/>
  <c r="H57" i="4"/>
  <c r="K57" i="4"/>
  <c r="I61" i="4"/>
  <c r="H61" i="4"/>
  <c r="K61" i="4"/>
  <c r="I65" i="4"/>
  <c r="H65" i="4"/>
  <c r="K65" i="4"/>
  <c r="I69" i="4"/>
  <c r="H69" i="4"/>
  <c r="I73" i="4"/>
  <c r="H73" i="4"/>
  <c r="K73" i="4"/>
  <c r="I77" i="4"/>
  <c r="H77" i="4"/>
  <c r="K77" i="4"/>
  <c r="I81" i="4"/>
  <c r="H81" i="4"/>
  <c r="K81" i="4"/>
  <c r="I85" i="4"/>
  <c r="H85" i="4"/>
  <c r="I89" i="4"/>
  <c r="H89" i="4"/>
  <c r="K89" i="4"/>
  <c r="I93" i="4"/>
  <c r="H93" i="4"/>
  <c r="K93" i="4"/>
  <c r="I97" i="4"/>
  <c r="H97" i="4"/>
  <c r="K97" i="4"/>
  <c r="I101" i="4"/>
  <c r="H101" i="4"/>
  <c r="I105" i="4"/>
  <c r="H105" i="4"/>
  <c r="K105" i="4"/>
  <c r="I109" i="4"/>
  <c r="H109" i="4"/>
  <c r="K109" i="4"/>
  <c r="I113" i="4"/>
  <c r="H113" i="4"/>
  <c r="K113" i="4"/>
  <c r="I117" i="4"/>
  <c r="H117" i="4"/>
  <c r="I121" i="4"/>
  <c r="H121" i="4"/>
  <c r="K121" i="4"/>
  <c r="I125" i="4"/>
  <c r="H125" i="4"/>
  <c r="K125" i="4"/>
  <c r="I129" i="4"/>
  <c r="H129" i="4"/>
  <c r="K129" i="4"/>
  <c r="I133" i="4"/>
  <c r="H133" i="4"/>
  <c r="I137" i="4"/>
  <c r="H137" i="4"/>
  <c r="K137" i="4"/>
  <c r="I141" i="4"/>
  <c r="H141" i="4"/>
  <c r="K141" i="4"/>
  <c r="I145" i="4"/>
  <c r="H145" i="4"/>
  <c r="K145" i="4"/>
  <c r="I149" i="4"/>
  <c r="H149" i="4"/>
  <c r="I153" i="4"/>
  <c r="H153" i="4"/>
  <c r="K153" i="4"/>
  <c r="I157" i="4"/>
  <c r="H157" i="4"/>
  <c r="K157" i="4"/>
  <c r="I161" i="4"/>
  <c r="H161" i="4"/>
  <c r="K161" i="4"/>
  <c r="I165" i="4"/>
  <c r="H165" i="4"/>
  <c r="I169" i="4"/>
  <c r="H169" i="4"/>
  <c r="K169" i="4"/>
  <c r="I173" i="4"/>
  <c r="H173" i="4"/>
  <c r="K173" i="4"/>
  <c r="H177" i="4"/>
  <c r="I177" i="4"/>
  <c r="K177" i="4"/>
  <c r="I181" i="4"/>
  <c r="H181" i="4"/>
  <c r="K181" i="4"/>
  <c r="I185" i="4"/>
  <c r="H185" i="4"/>
  <c r="K185" i="4"/>
  <c r="I189" i="4"/>
  <c r="H189" i="4"/>
  <c r="K189" i="4"/>
  <c r="I193" i="4"/>
  <c r="H193" i="4"/>
  <c r="I197" i="4"/>
  <c r="H197" i="4"/>
  <c r="K197" i="4"/>
  <c r="I201" i="4"/>
  <c r="H201" i="4"/>
  <c r="I205" i="4"/>
  <c r="H205" i="4"/>
  <c r="K205" i="4"/>
  <c r="H209" i="4"/>
  <c r="I209" i="4"/>
  <c r="K209" i="4"/>
  <c r="I213" i="4"/>
  <c r="H213" i="4"/>
  <c r="K213" i="4"/>
  <c r="I217" i="4"/>
  <c r="H217" i="4"/>
  <c r="I221" i="4"/>
  <c r="H221" i="4"/>
  <c r="K221" i="4"/>
  <c r="H225" i="4"/>
  <c r="I225" i="4"/>
  <c r="K225" i="4"/>
  <c r="I229" i="4"/>
  <c r="H229" i="4"/>
  <c r="K229" i="4"/>
  <c r="I233" i="4"/>
  <c r="H233" i="4"/>
  <c r="I237" i="4"/>
  <c r="H237" i="4"/>
  <c r="K237" i="4"/>
  <c r="H241" i="4"/>
  <c r="K241" i="4"/>
  <c r="I245" i="4"/>
  <c r="H245" i="4"/>
  <c r="K245" i="4"/>
  <c r="I249" i="4"/>
  <c r="H249" i="4"/>
  <c r="I253" i="4"/>
  <c r="H253" i="4"/>
  <c r="K253" i="4"/>
  <c r="H257" i="4"/>
  <c r="I257" i="4"/>
  <c r="K257" i="4"/>
  <c r="I261" i="4"/>
  <c r="H261" i="4"/>
  <c r="K261" i="4"/>
  <c r="I265" i="4"/>
  <c r="H265" i="4"/>
  <c r="I269" i="4"/>
  <c r="H269" i="4"/>
  <c r="K269" i="4"/>
  <c r="H273" i="4"/>
  <c r="I273" i="4"/>
  <c r="K273" i="4"/>
  <c r="I277" i="4"/>
  <c r="H277" i="4"/>
  <c r="K277" i="4"/>
  <c r="I281" i="4"/>
  <c r="H281" i="4"/>
  <c r="I285" i="4"/>
  <c r="H285" i="4"/>
  <c r="K285" i="4"/>
  <c r="H289" i="4"/>
  <c r="I289" i="4"/>
  <c r="K289" i="4"/>
  <c r="I293" i="4"/>
  <c r="H293" i="4"/>
  <c r="K293" i="4"/>
  <c r="I297" i="4"/>
  <c r="H297" i="4"/>
  <c r="I301" i="4"/>
  <c r="H301" i="4"/>
  <c r="K301" i="4"/>
  <c r="H305" i="4"/>
  <c r="K305" i="4"/>
  <c r="I305" i="4"/>
  <c r="I309" i="4"/>
  <c r="H309" i="4"/>
  <c r="J309" i="4" s="1"/>
  <c r="K309" i="4"/>
  <c r="I313" i="4"/>
  <c r="H313" i="4"/>
  <c r="I317" i="4"/>
  <c r="H317" i="4"/>
  <c r="K317" i="4"/>
  <c r="H321" i="4"/>
  <c r="I321" i="4"/>
  <c r="K321" i="4"/>
  <c r="I325" i="4"/>
  <c r="H325" i="4"/>
  <c r="K325" i="4"/>
  <c r="I329" i="4"/>
  <c r="H329" i="4"/>
  <c r="I333" i="4"/>
  <c r="H333" i="4"/>
  <c r="J333" i="4" s="1"/>
  <c r="K333" i="4"/>
  <c r="I337" i="4"/>
  <c r="H337" i="4"/>
  <c r="K337" i="4"/>
  <c r="I341" i="4"/>
  <c r="H341" i="4"/>
  <c r="K341" i="4"/>
  <c r="I345" i="4"/>
  <c r="H345" i="4"/>
  <c r="I349" i="4"/>
  <c r="H349" i="4"/>
  <c r="K349" i="4"/>
  <c r="I353" i="4"/>
  <c r="H353" i="4"/>
  <c r="K353" i="4"/>
  <c r="I357" i="4"/>
  <c r="H357" i="4"/>
  <c r="K357" i="4"/>
  <c r="H361" i="4"/>
  <c r="I361" i="4"/>
  <c r="I365" i="4"/>
  <c r="H365" i="4"/>
  <c r="K365" i="4"/>
  <c r="I369" i="4"/>
  <c r="H369" i="4"/>
  <c r="K369" i="4"/>
  <c r="I373" i="4"/>
  <c r="H373" i="4"/>
  <c r="K373" i="4"/>
  <c r="I377" i="4"/>
  <c r="H377" i="4"/>
  <c r="K377" i="4"/>
  <c r="H381" i="4"/>
  <c r="I381" i="4"/>
  <c r="K381" i="4"/>
  <c r="I385" i="4"/>
  <c r="H385" i="4"/>
  <c r="I389" i="4"/>
  <c r="H389" i="4"/>
  <c r="K389" i="4"/>
  <c r="I393" i="4"/>
  <c r="H393" i="4"/>
  <c r="K393" i="4"/>
  <c r="I397" i="4"/>
  <c r="H397" i="4"/>
  <c r="K397" i="4"/>
  <c r="I401" i="4"/>
  <c r="H401" i="4"/>
  <c r="J401" i="4" s="1"/>
  <c r="K401" i="4"/>
  <c r="I405" i="4"/>
  <c r="H405" i="4"/>
  <c r="K405" i="4"/>
  <c r="I409" i="4"/>
  <c r="H409" i="4"/>
  <c r="K409" i="4"/>
  <c r="I413" i="4"/>
  <c r="H413" i="4"/>
  <c r="K413" i="4"/>
  <c r="I417" i="4"/>
  <c r="H417" i="4"/>
  <c r="J417" i="4" s="1"/>
  <c r="I421" i="4"/>
  <c r="H421" i="4"/>
  <c r="K421" i="4"/>
  <c r="H425" i="4"/>
  <c r="I425" i="4"/>
  <c r="K425" i="4"/>
  <c r="I429" i="4"/>
  <c r="H429" i="4"/>
  <c r="J429" i="4" s="1"/>
  <c r="K429" i="4"/>
  <c r="I433" i="4"/>
  <c r="H433" i="4"/>
  <c r="K433" i="4"/>
  <c r="I437" i="4"/>
  <c r="H437" i="4"/>
  <c r="K437" i="4"/>
  <c r="I441" i="4"/>
  <c r="H441" i="4"/>
  <c r="K441" i="4"/>
  <c r="I445" i="4"/>
  <c r="H445" i="4"/>
  <c r="J445" i="4" s="1"/>
  <c r="K445" i="4"/>
  <c r="I449" i="4"/>
  <c r="H449" i="4"/>
  <c r="H453" i="4"/>
  <c r="I453" i="4"/>
  <c r="K453" i="4"/>
  <c r="I457" i="4"/>
  <c r="H457" i="4"/>
  <c r="K457" i="4"/>
  <c r="I461" i="4"/>
  <c r="H461" i="4"/>
  <c r="K461" i="4"/>
  <c r="I465" i="4"/>
  <c r="H465" i="4"/>
  <c r="K465" i="4"/>
  <c r="I469" i="4"/>
  <c r="H469" i="4"/>
  <c r="K469" i="4"/>
  <c r="I473" i="4"/>
  <c r="H473" i="4"/>
  <c r="K473" i="4"/>
  <c r="I477" i="4"/>
  <c r="H477" i="4"/>
  <c r="K477" i="4"/>
  <c r="I481" i="4"/>
  <c r="H481" i="4"/>
  <c r="I485" i="4"/>
  <c r="H485" i="4"/>
  <c r="J485" i="4" s="1"/>
  <c r="K485" i="4"/>
  <c r="I489" i="4"/>
  <c r="H489" i="4"/>
  <c r="K489" i="4"/>
  <c r="I493" i="4"/>
  <c r="H493" i="4"/>
  <c r="K493" i="4"/>
  <c r="I497" i="4"/>
  <c r="H497" i="4"/>
  <c r="K497" i="4"/>
  <c r="I501" i="4"/>
  <c r="H501" i="4"/>
  <c r="J501" i="4" s="1"/>
  <c r="K501" i="4"/>
  <c r="I505" i="4"/>
  <c r="H505" i="4"/>
  <c r="K505" i="4"/>
  <c r="I509" i="4"/>
  <c r="H509" i="4"/>
  <c r="K509" i="4"/>
  <c r="H513" i="4"/>
  <c r="I513" i="4"/>
  <c r="H517" i="4"/>
  <c r="I517" i="4"/>
  <c r="K517" i="4"/>
  <c r="I521" i="4"/>
  <c r="H521" i="4"/>
  <c r="K521" i="4"/>
  <c r="I525" i="4"/>
  <c r="H525" i="4"/>
  <c r="K525" i="4"/>
  <c r="I529" i="4"/>
  <c r="H529" i="4"/>
  <c r="J529" i="4" s="1"/>
  <c r="K529" i="4"/>
  <c r="I533" i="4"/>
  <c r="H533" i="4"/>
  <c r="K533" i="4"/>
  <c r="I537" i="4"/>
  <c r="H537" i="4"/>
  <c r="K537" i="4"/>
  <c r="I541" i="4"/>
  <c r="H541" i="4"/>
  <c r="K541" i="4"/>
  <c r="I545" i="4"/>
  <c r="H545" i="4"/>
  <c r="J545" i="4" s="1"/>
  <c r="K545" i="4"/>
  <c r="I549" i="4"/>
  <c r="H549" i="4"/>
  <c r="K549" i="4"/>
  <c r="I553" i="4"/>
  <c r="H553" i="4"/>
  <c r="K553" i="4"/>
  <c r="I557" i="4"/>
  <c r="H557" i="4"/>
  <c r="K557" i="4"/>
  <c r="I561" i="4"/>
  <c r="H561" i="4"/>
  <c r="J561" i="4" s="1"/>
  <c r="I565" i="4"/>
  <c r="H565" i="4"/>
  <c r="K565" i="4"/>
  <c r="I569" i="4"/>
  <c r="H569" i="4"/>
  <c r="K569" i="4"/>
  <c r="I573" i="4"/>
  <c r="H573" i="4"/>
  <c r="K573" i="4"/>
  <c r="H577" i="4"/>
  <c r="I577" i="4"/>
  <c r="K577" i="4"/>
  <c r="H581" i="4"/>
  <c r="I581" i="4"/>
  <c r="K581" i="4"/>
  <c r="I585" i="4"/>
  <c r="H585" i="4"/>
  <c r="K585" i="4"/>
  <c r="I589" i="4"/>
  <c r="H589" i="4"/>
  <c r="K589" i="4"/>
  <c r="I593" i="4"/>
  <c r="H593" i="4"/>
  <c r="K593" i="4"/>
  <c r="I597" i="4"/>
  <c r="H597" i="4"/>
  <c r="K597" i="4"/>
  <c r="I601" i="4"/>
  <c r="H601" i="4"/>
  <c r="K601" i="4"/>
  <c r="I605" i="4"/>
  <c r="H605" i="4"/>
  <c r="K605" i="4"/>
  <c r="I609" i="4"/>
  <c r="H609" i="4"/>
  <c r="K609" i="4"/>
  <c r="I613" i="4"/>
  <c r="H613" i="4"/>
  <c r="K613" i="4"/>
  <c r="I617" i="4"/>
  <c r="H617" i="4"/>
  <c r="K617" i="4"/>
  <c r="I621" i="4"/>
  <c r="H621" i="4"/>
  <c r="K621" i="4"/>
  <c r="I625" i="4"/>
  <c r="H625" i="4"/>
  <c r="I629" i="4"/>
  <c r="H629" i="4"/>
  <c r="K629" i="4"/>
  <c r="I633" i="4"/>
  <c r="H633" i="4"/>
  <c r="J633" i="4" s="1"/>
  <c r="K633" i="4"/>
  <c r="I637" i="4"/>
  <c r="H637" i="4"/>
  <c r="K637" i="4"/>
  <c r="H641" i="4"/>
  <c r="I641" i="4"/>
  <c r="K641" i="4"/>
  <c r="H645" i="4"/>
  <c r="I645" i="4"/>
  <c r="K645" i="4"/>
  <c r="I649" i="4"/>
  <c r="H649" i="4"/>
  <c r="J649" i="4" s="1"/>
  <c r="K649" i="4"/>
  <c r="I653" i="4"/>
  <c r="H653" i="4"/>
  <c r="K653" i="4"/>
  <c r="I657" i="4"/>
  <c r="H657" i="4"/>
  <c r="K657" i="4"/>
  <c r="I661" i="4"/>
  <c r="H661" i="4"/>
  <c r="K661" i="4"/>
  <c r="I665" i="4"/>
  <c r="H665" i="4"/>
  <c r="J665" i="4" s="1"/>
  <c r="K665" i="4"/>
  <c r="I669" i="4"/>
  <c r="H669" i="4"/>
  <c r="K669" i="4"/>
  <c r="H673" i="4"/>
  <c r="I673" i="4"/>
  <c r="K673" i="4"/>
  <c r="H677" i="4"/>
  <c r="I677" i="4"/>
  <c r="I681" i="4"/>
  <c r="H681" i="4"/>
  <c r="K681" i="4"/>
  <c r="I685" i="4"/>
  <c r="H685" i="4"/>
  <c r="K685" i="4"/>
  <c r="I689" i="4"/>
  <c r="H689" i="4"/>
  <c r="K689" i="4"/>
  <c r="I693" i="4"/>
  <c r="H693" i="4"/>
  <c r="J693" i="4" s="1"/>
  <c r="K693" i="4"/>
  <c r="I697" i="4"/>
  <c r="H697" i="4"/>
  <c r="K697" i="4"/>
  <c r="I701" i="4"/>
  <c r="H701" i="4"/>
  <c r="I705" i="4"/>
  <c r="H705" i="4"/>
  <c r="K705" i="4"/>
  <c r="I709" i="4"/>
  <c r="H709" i="4"/>
  <c r="K709" i="4"/>
  <c r="I713" i="4"/>
  <c r="H713" i="4"/>
  <c r="K713" i="4"/>
  <c r="I717" i="4"/>
  <c r="H717" i="4"/>
  <c r="K717" i="4"/>
  <c r="I721" i="4"/>
  <c r="H721" i="4"/>
  <c r="I725" i="4"/>
  <c r="H725" i="4"/>
  <c r="K725" i="4"/>
  <c r="I729" i="4"/>
  <c r="H729" i="4"/>
  <c r="K729" i="4"/>
  <c r="I733" i="4"/>
  <c r="H733" i="4"/>
  <c r="J733" i="4" s="1"/>
  <c r="K733" i="4"/>
  <c r="I737" i="4"/>
  <c r="H737" i="4"/>
  <c r="K737" i="4"/>
  <c r="I741" i="4"/>
  <c r="H741" i="4"/>
  <c r="K741" i="4"/>
  <c r="I745" i="4"/>
  <c r="H745" i="4"/>
  <c r="K745" i="4"/>
  <c r="I749" i="4"/>
  <c r="H749" i="4"/>
  <c r="J749" i="4" s="1"/>
  <c r="K749" i="4"/>
  <c r="I753" i="4"/>
  <c r="H753" i="4"/>
  <c r="I757" i="4"/>
  <c r="H757" i="4"/>
  <c r="K757" i="4"/>
  <c r="I761" i="4"/>
  <c r="H761" i="4"/>
  <c r="J761" i="4" s="1"/>
  <c r="K761" i="4"/>
  <c r="I765" i="4"/>
  <c r="H765" i="4"/>
  <c r="K765" i="4"/>
  <c r="I769" i="4"/>
  <c r="H769" i="4"/>
  <c r="K769" i="4"/>
  <c r="I773" i="4"/>
  <c r="H773" i="4"/>
  <c r="K773" i="4"/>
  <c r="I777" i="4"/>
  <c r="H777" i="4"/>
  <c r="J777" i="4" s="1"/>
  <c r="K777" i="4"/>
  <c r="I781" i="4"/>
  <c r="H781" i="4"/>
  <c r="K781" i="4"/>
  <c r="I785" i="4"/>
  <c r="H785" i="4"/>
  <c r="I789" i="4"/>
  <c r="H789" i="4"/>
  <c r="K789" i="4"/>
  <c r="I793" i="4"/>
  <c r="H793" i="4"/>
  <c r="K793" i="4"/>
  <c r="I797" i="4"/>
  <c r="H797" i="4"/>
  <c r="K797" i="4"/>
  <c r="I801" i="4"/>
  <c r="H801" i="4"/>
  <c r="K801" i="4"/>
  <c r="I805" i="4"/>
  <c r="H805" i="4"/>
  <c r="K805" i="4"/>
  <c r="I809" i="4"/>
  <c r="H809" i="4"/>
  <c r="K809" i="4"/>
  <c r="I813" i="4"/>
  <c r="H813" i="4"/>
  <c r="K813" i="4"/>
  <c r="I817" i="4"/>
  <c r="H817" i="4"/>
  <c r="I821" i="4"/>
  <c r="H821" i="4"/>
  <c r="K821" i="4"/>
  <c r="I825" i="4"/>
  <c r="H825" i="4"/>
  <c r="K825" i="4"/>
  <c r="I829" i="4"/>
  <c r="H829" i="4"/>
  <c r="K829" i="4"/>
  <c r="I833" i="4"/>
  <c r="H833" i="4"/>
  <c r="J833" i="4" s="1"/>
  <c r="K833" i="4"/>
  <c r="I837" i="4"/>
  <c r="H837" i="4"/>
  <c r="K837" i="4"/>
  <c r="I841" i="4"/>
  <c r="H841" i="4"/>
  <c r="K841" i="4"/>
  <c r="I845" i="4"/>
  <c r="H845" i="4"/>
  <c r="K845" i="4"/>
  <c r="I849" i="4"/>
  <c r="H849" i="4"/>
  <c r="J849" i="4" s="1"/>
  <c r="I853" i="4"/>
  <c r="H853" i="4"/>
  <c r="K853" i="4"/>
  <c r="I857" i="4"/>
  <c r="H857" i="4"/>
  <c r="K857" i="4"/>
  <c r="I861" i="4"/>
  <c r="H861" i="4"/>
  <c r="J861" i="4" s="1"/>
  <c r="K861" i="4"/>
  <c r="I865" i="4"/>
  <c r="H865" i="4"/>
  <c r="K865" i="4"/>
  <c r="I869" i="4"/>
  <c r="H869" i="4"/>
  <c r="K869" i="4"/>
  <c r="I873" i="4"/>
  <c r="H873" i="4"/>
  <c r="K873" i="4"/>
  <c r="I877" i="4"/>
  <c r="H877" i="4"/>
  <c r="J877" i="4" s="1"/>
  <c r="K877" i="4"/>
  <c r="I881" i="4"/>
  <c r="H881" i="4"/>
  <c r="I885" i="4"/>
  <c r="H885" i="4"/>
  <c r="K885" i="4"/>
  <c r="I889" i="4"/>
  <c r="H889" i="4"/>
  <c r="K889" i="4"/>
  <c r="I893" i="4"/>
  <c r="H893" i="4"/>
  <c r="K893" i="4"/>
  <c r="I897" i="4"/>
  <c r="H897" i="4"/>
  <c r="K897" i="4"/>
  <c r="I901" i="4"/>
  <c r="H901" i="4"/>
  <c r="K901" i="4"/>
  <c r="I905" i="4"/>
  <c r="H905" i="4"/>
  <c r="K905" i="4"/>
  <c r="I909" i="4"/>
  <c r="H909" i="4"/>
  <c r="K909" i="4"/>
  <c r="I913" i="4"/>
  <c r="H913" i="4"/>
  <c r="K913" i="4"/>
  <c r="I917" i="4"/>
  <c r="H917" i="4"/>
  <c r="K917" i="4"/>
  <c r="I921" i="4"/>
  <c r="H921" i="4"/>
  <c r="K921" i="4"/>
  <c r="I925" i="4"/>
  <c r="H925" i="4"/>
  <c r="K925" i="4"/>
  <c r="I929" i="4"/>
  <c r="H929" i="4"/>
  <c r="K929" i="4"/>
  <c r="I933" i="4"/>
  <c r="H933" i="4"/>
  <c r="K933" i="4"/>
  <c r="I937" i="4"/>
  <c r="H937" i="4"/>
  <c r="K937" i="4"/>
  <c r="I941" i="4"/>
  <c r="H941" i="4"/>
  <c r="K941" i="4"/>
  <c r="I945" i="4"/>
  <c r="H945" i="4"/>
  <c r="K945" i="4"/>
  <c r="I949" i="4"/>
  <c r="H949" i="4"/>
  <c r="K949" i="4"/>
  <c r="I953" i="4"/>
  <c r="H953" i="4"/>
  <c r="K953" i="4"/>
  <c r="I957" i="4"/>
  <c r="H957" i="4"/>
  <c r="K957" i="4"/>
  <c r="I961" i="4"/>
  <c r="H961" i="4"/>
  <c r="K961" i="4"/>
  <c r="I965" i="4"/>
  <c r="H965" i="4"/>
  <c r="I969" i="4"/>
  <c r="H969" i="4"/>
  <c r="K969" i="4"/>
  <c r="I973" i="4"/>
  <c r="H973" i="4"/>
  <c r="K973" i="4"/>
  <c r="I977" i="4"/>
  <c r="H977" i="4"/>
  <c r="K977" i="4"/>
  <c r="I981" i="4"/>
  <c r="H981" i="4"/>
  <c r="J981" i="4" s="1"/>
  <c r="K981" i="4"/>
  <c r="I985" i="4"/>
  <c r="H985" i="4"/>
  <c r="K985" i="4"/>
  <c r="I989" i="4"/>
  <c r="H989" i="4"/>
  <c r="K989" i="4"/>
  <c r="I993" i="4"/>
  <c r="H993" i="4"/>
  <c r="K993" i="4"/>
  <c r="I997" i="4"/>
  <c r="H997" i="4"/>
  <c r="J997" i="4" s="1"/>
  <c r="K997" i="4"/>
  <c r="I1001" i="4"/>
  <c r="H1001" i="4"/>
  <c r="K1001" i="4"/>
  <c r="I1005" i="4"/>
  <c r="H1005" i="4"/>
  <c r="K1005" i="4"/>
  <c r="I1009" i="4"/>
  <c r="H1009" i="4"/>
  <c r="K1009" i="4"/>
  <c r="I1013" i="4"/>
  <c r="H1013" i="4"/>
  <c r="J1013" i="4" s="1"/>
  <c r="I1017" i="4"/>
  <c r="H1017" i="4"/>
  <c r="K1017" i="4"/>
  <c r="I1021" i="4"/>
  <c r="H1021" i="4"/>
  <c r="K1021" i="4"/>
  <c r="K67" i="4"/>
  <c r="K76" i="4"/>
  <c r="K85" i="4"/>
  <c r="K131" i="4"/>
  <c r="K140" i="4"/>
  <c r="K149" i="4"/>
  <c r="K188" i="4"/>
  <c r="K199" i="4"/>
  <c r="K208" i="4"/>
  <c r="K217" i="4"/>
  <c r="K263" i="4"/>
  <c r="K272" i="4"/>
  <c r="K281" i="4"/>
  <c r="K327" i="4"/>
  <c r="K336" i="4"/>
  <c r="K345" i="4"/>
  <c r="K376" i="4"/>
  <c r="K431" i="4"/>
  <c r="K449" i="4"/>
  <c r="K504" i="4"/>
  <c r="K561" i="4"/>
  <c r="K664" i="4"/>
  <c r="K711" i="4"/>
  <c r="K753" i="4"/>
  <c r="K796" i="4"/>
  <c r="K839" i="4"/>
  <c r="K881" i="4"/>
  <c r="K965" i="4"/>
  <c r="K1013" i="4"/>
  <c r="H80" i="4"/>
  <c r="H144" i="4"/>
  <c r="H223" i="4"/>
  <c r="H403" i="4"/>
  <c r="J403" i="4" s="1"/>
  <c r="H679" i="4"/>
  <c r="J679" i="4" s="1"/>
  <c r="I241" i="4"/>
  <c r="BK25" i="5"/>
  <c r="BK22" i="5"/>
  <c r="BI8" i="5" s="1"/>
  <c r="BI23" i="5" s="1"/>
  <c r="BJ30" i="5" s="1"/>
  <c r="I26" i="4"/>
  <c r="I24" i="4"/>
  <c r="I22" i="4"/>
  <c r="I20" i="4"/>
  <c r="I18" i="4"/>
  <c r="I16" i="4"/>
  <c r="I14" i="4"/>
  <c r="I12" i="4"/>
  <c r="I10" i="4"/>
  <c r="J74" i="4"/>
  <c r="J86" i="4"/>
  <c r="J122" i="4"/>
  <c r="J134" i="4"/>
  <c r="J138" i="4"/>
  <c r="I25" i="4"/>
  <c r="I23" i="4"/>
  <c r="J23" i="4" s="1"/>
  <c r="K23" i="4" s="1"/>
  <c r="I21" i="4"/>
  <c r="I19" i="4"/>
  <c r="J19" i="4" s="1"/>
  <c r="K19" i="4" s="1"/>
  <c r="I17" i="4"/>
  <c r="I15" i="4"/>
  <c r="J15" i="4" s="1"/>
  <c r="K15" i="4" s="1"/>
  <c r="I13" i="4"/>
  <c r="J13" i="4" s="1"/>
  <c r="K13" i="4" s="1"/>
  <c r="I11" i="4"/>
  <c r="I9" i="4"/>
  <c r="W27" i="4"/>
  <c r="X27" i="4"/>
  <c r="W28" i="4"/>
  <c r="H27" i="4"/>
  <c r="I27" i="4"/>
  <c r="BI10" i="5"/>
  <c r="BI22" i="5" s="1"/>
  <c r="BJ29" i="5" s="1"/>
  <c r="H28" i="4"/>
  <c r="BI3" i="5"/>
  <c r="BI25" i="5" s="1"/>
  <c r="BI30" i="5" s="1"/>
  <c r="B8" i="5"/>
  <c r="BI5" i="5"/>
  <c r="BI24" i="5" s="1"/>
  <c r="BI29" i="5" s="1"/>
  <c r="J214" i="4"/>
  <c r="J234" i="4"/>
  <c r="J250" i="4"/>
  <c r="J278" i="4"/>
  <c r="J282" i="4"/>
  <c r="J314" i="4"/>
  <c r="J326" i="4"/>
  <c r="J362" i="4"/>
  <c r="J394" i="4"/>
  <c r="J406" i="4"/>
  <c r="J442" i="4"/>
  <c r="J454" i="4"/>
  <c r="J458" i="4"/>
  <c r="J474" i="4"/>
  <c r="J518" i="4"/>
  <c r="J538" i="4"/>
  <c r="J554" i="4"/>
  <c r="J598" i="4"/>
  <c r="J618" i="4"/>
  <c r="J634" i="4"/>
  <c r="J646" i="4"/>
  <c r="J666" i="4"/>
  <c r="J698" i="4"/>
  <c r="J714" i="4"/>
  <c r="J726" i="4"/>
  <c r="J746" i="4"/>
  <c r="J758" i="4"/>
  <c r="J778" i="4"/>
  <c r="J806" i="4"/>
  <c r="J810" i="4"/>
  <c r="J838" i="4"/>
  <c r="J842" i="4"/>
  <c r="J918" i="4"/>
  <c r="J922" i="4"/>
  <c r="J950" i="4"/>
  <c r="J954" i="4"/>
  <c r="J982" i="4"/>
  <c r="J1014" i="4"/>
  <c r="J1018" i="4"/>
  <c r="J179" i="4"/>
  <c r="J183" i="4"/>
  <c r="J195" i="4"/>
  <c r="J166" i="4"/>
  <c r="J186" i="4"/>
  <c r="J198" i="4"/>
  <c r="J540" i="4"/>
  <c r="J552" i="4"/>
  <c r="J584" i="4"/>
  <c r="J672" i="4"/>
  <c r="J547" i="4"/>
  <c r="J555" i="4"/>
  <c r="J571" i="4"/>
  <c r="J579" i="4"/>
  <c r="J587" i="4"/>
  <c r="J627" i="4"/>
  <c r="J643" i="4"/>
  <c r="J655" i="4"/>
  <c r="J671" i="4"/>
  <c r="J711" i="4"/>
  <c r="J727" i="4"/>
  <c r="J743" i="4"/>
  <c r="J755" i="4"/>
  <c r="J771" i="4"/>
  <c r="J783" i="4"/>
  <c r="J807" i="4"/>
  <c r="J847" i="4"/>
  <c r="J863" i="4"/>
  <c r="J875" i="4"/>
  <c r="J887" i="4"/>
  <c r="J891" i="4"/>
  <c r="J995" i="4"/>
  <c r="J1007" i="4"/>
  <c r="J684" i="4" l="1"/>
  <c r="J668" i="4"/>
  <c r="J287" i="4"/>
  <c r="J991" i="4"/>
  <c r="J975" i="4"/>
  <c r="J959" i="4"/>
  <c r="J943" i="4"/>
  <c r="J827" i="4"/>
  <c r="J811" i="4"/>
  <c r="J791" i="4"/>
  <c r="J691" i="4"/>
  <c r="J591" i="4"/>
  <c r="J387" i="4"/>
  <c r="J371" i="4"/>
  <c r="J191" i="4"/>
  <c r="J1010" i="4"/>
  <c r="J994" i="4"/>
  <c r="J978" i="4"/>
  <c r="J962" i="4"/>
  <c r="J946" i="4"/>
  <c r="J930" i="4"/>
  <c r="J914" i="4"/>
  <c r="J898" i="4"/>
  <c r="J882" i="4"/>
  <c r="J866" i="4"/>
  <c r="J850" i="4"/>
  <c r="J834" i="4"/>
  <c r="J818" i="4"/>
  <c r="J802" i="4"/>
  <c r="J786" i="4"/>
  <c r="J770" i="4"/>
  <c r="J754" i="4"/>
  <c r="J738" i="4"/>
  <c r="J722" i="4"/>
  <c r="J706" i="4"/>
  <c r="J690" i="4"/>
  <c r="J674" i="4"/>
  <c r="J658" i="4"/>
  <c r="J642" i="4"/>
  <c r="J626" i="4"/>
  <c r="J610" i="4"/>
  <c r="J594" i="4"/>
  <c r="J578" i="4"/>
  <c r="J562" i="4"/>
  <c r="J546" i="4"/>
  <c r="J530" i="4"/>
  <c r="J514" i="4"/>
  <c r="J498" i="4"/>
  <c r="J482" i="4"/>
  <c r="J466" i="4"/>
  <c r="J450" i="4"/>
  <c r="J434" i="4"/>
  <c r="J418" i="4"/>
  <c r="J386" i="4"/>
  <c r="J354" i="4"/>
  <c r="J178" i="4"/>
  <c r="J162" i="4"/>
  <c r="J146" i="4"/>
  <c r="J130" i="4"/>
  <c r="J114" i="4"/>
  <c r="J98" i="4"/>
  <c r="J82" i="4"/>
  <c r="J66" i="4"/>
  <c r="J50" i="4"/>
  <c r="J953" i="4"/>
  <c r="J937" i="4"/>
  <c r="J921" i="4"/>
  <c r="J905" i="4"/>
  <c r="J889" i="4"/>
  <c r="J805" i="4"/>
  <c r="J789" i="4"/>
  <c r="J721" i="4"/>
  <c r="J705" i="4"/>
  <c r="J621" i="4"/>
  <c r="J605" i="4"/>
  <c r="J589" i="4"/>
  <c r="J573" i="4"/>
  <c r="J473" i="4"/>
  <c r="J457" i="4"/>
  <c r="J373" i="4"/>
  <c r="J988" i="4"/>
  <c r="J972" i="4"/>
  <c r="J956" i="4"/>
  <c r="J656" i="4"/>
  <c r="J640" i="4"/>
  <c r="J624" i="4"/>
  <c r="J608" i="4"/>
  <c r="J390" i="4"/>
  <c r="J374" i="4"/>
  <c r="J358" i="4"/>
  <c r="J342" i="4"/>
  <c r="J310" i="4"/>
  <c r="J294" i="4"/>
  <c r="J262" i="4"/>
  <c r="J246" i="4"/>
  <c r="J230" i="4"/>
  <c r="J182" i="4"/>
  <c r="J150" i="4"/>
  <c r="J118" i="4"/>
  <c r="J54" i="4"/>
  <c r="J128" i="4"/>
  <c r="J11" i="4"/>
  <c r="K11" i="4" s="1"/>
  <c r="J689" i="4"/>
  <c r="J940" i="4"/>
  <c r="J652" i="4"/>
  <c r="J636" i="4"/>
  <c r="J620" i="4"/>
  <c r="J604" i="4"/>
  <c r="J148" i="4"/>
  <c r="J116" i="4"/>
  <c r="J84" i="4"/>
  <c r="J52" i="4"/>
  <c r="J37" i="4"/>
  <c r="K37" i="4" s="1"/>
  <c r="J192" i="4"/>
  <c r="J992" i="4"/>
  <c r="J976" i="4"/>
  <c r="J960" i="4"/>
  <c r="J944" i="4"/>
  <c r="J872" i="4"/>
  <c r="J860" i="4"/>
  <c r="J844" i="4"/>
  <c r="J816" i="4"/>
  <c r="J800" i="4"/>
  <c r="J788" i="4"/>
  <c r="J772" i="4"/>
  <c r="J760" i="4"/>
  <c r="J744" i="4"/>
  <c r="J732" i="4"/>
  <c r="J716" i="4"/>
  <c r="J700" i="4"/>
  <c r="J688" i="4"/>
  <c r="J660" i="4"/>
  <c r="J644" i="4"/>
  <c r="J628" i="4"/>
  <c r="J612" i="4"/>
  <c r="J600" i="4"/>
  <c r="J568" i="4"/>
  <c r="J536" i="4"/>
  <c r="J520" i="4"/>
  <c r="J492" i="4"/>
  <c r="J476" i="4"/>
  <c r="J464" i="4"/>
  <c r="J448" i="4"/>
  <c r="J436" i="4"/>
  <c r="J420" i="4"/>
  <c r="J408" i="4"/>
  <c r="J392" i="4"/>
  <c r="J368" i="4"/>
  <c r="J340" i="4"/>
  <c r="J328" i="4"/>
  <c r="J316" i="4"/>
  <c r="J304" i="4"/>
  <c r="J276" i="4"/>
  <c r="J1019" i="4"/>
  <c r="J979" i="4"/>
  <c r="J963" i="4"/>
  <c r="J947" i="4"/>
  <c r="J859" i="4"/>
  <c r="J843" i="4"/>
  <c r="J831" i="4"/>
  <c r="J815" i="4"/>
  <c r="J795" i="4"/>
  <c r="J779" i="4"/>
  <c r="J767" i="4"/>
  <c r="J751" i="4"/>
  <c r="J723" i="4"/>
  <c r="J667" i="4"/>
  <c r="J639" i="4"/>
  <c r="J623" i="4"/>
  <c r="J998" i="4"/>
  <c r="J966" i="4"/>
  <c r="J934" i="4"/>
  <c r="J902" i="4"/>
  <c r="J886" i="4"/>
  <c r="J870" i="4"/>
  <c r="J854" i="4"/>
  <c r="J822" i="4"/>
  <c r="J790" i="4"/>
  <c r="J774" i="4"/>
  <c r="J742" i="4"/>
  <c r="J710" i="4"/>
  <c r="J694" i="4"/>
  <c r="J678" i="4"/>
  <c r="J662" i="4"/>
  <c r="J630" i="4"/>
  <c r="J614" i="4"/>
  <c r="J582" i="4"/>
  <c r="J566" i="4"/>
  <c r="J550" i="4"/>
  <c r="J534" i="4"/>
  <c r="J502" i="4"/>
  <c r="J486" i="4"/>
  <c r="J470" i="4"/>
  <c r="J438" i="4"/>
  <c r="J422" i="4"/>
  <c r="J64" i="4"/>
  <c r="J607" i="4"/>
  <c r="J967" i="4"/>
  <c r="J663" i="4"/>
  <c r="J611" i="4"/>
  <c r="J563" i="4"/>
  <c r="J306" i="4"/>
  <c r="J144" i="4"/>
  <c r="J677" i="4"/>
  <c r="J996" i="4"/>
  <c r="J980" i="4"/>
  <c r="J964" i="4"/>
  <c r="J948" i="4"/>
  <c r="J676" i="4"/>
  <c r="J664" i="4"/>
  <c r="J648" i="4"/>
  <c r="J632" i="4"/>
  <c r="J616" i="4"/>
  <c r="J531" i="4"/>
  <c r="J402" i="4"/>
  <c r="J338" i="4"/>
  <c r="J290" i="4"/>
  <c r="J274" i="4"/>
  <c r="J226" i="4"/>
  <c r="J210" i="4"/>
  <c r="J194" i="4"/>
  <c r="J34" i="4"/>
  <c r="K34" i="4" s="1"/>
  <c r="J28" i="4"/>
  <c r="K28" i="4" s="1"/>
  <c r="J223" i="4"/>
  <c r="J1017" i="4"/>
  <c r="J1005" i="4"/>
  <c r="J989" i="4"/>
  <c r="J973" i="4"/>
  <c r="J961" i="4"/>
  <c r="J945" i="4"/>
  <c r="J929" i="4"/>
  <c r="J913" i="4"/>
  <c r="J897" i="4"/>
  <c r="J869" i="4"/>
  <c r="J853" i="4"/>
  <c r="J841" i="4"/>
  <c r="J825" i="4"/>
  <c r="J813" i="4"/>
  <c r="J797" i="4"/>
  <c r="J785" i="4"/>
  <c r="J769" i="4"/>
  <c r="J741" i="4"/>
  <c r="J725" i="4"/>
  <c r="J713" i="4"/>
  <c r="J701" i="4"/>
  <c r="J685" i="4"/>
  <c r="J681" i="4"/>
  <c r="J657" i="4"/>
  <c r="J613" i="4"/>
  <c r="J597" i="4"/>
  <c r="J577" i="4"/>
  <c r="J565" i="4"/>
  <c r="J553" i="4"/>
  <c r="J537" i="4"/>
  <c r="J521" i="4"/>
  <c r="J517" i="4"/>
  <c r="J509" i="4"/>
  <c r="J493" i="4"/>
  <c r="J481" i="4"/>
  <c r="J465" i="4"/>
  <c r="J437" i="4"/>
  <c r="J421" i="4"/>
  <c r="J409" i="4"/>
  <c r="J393" i="4"/>
  <c r="J365" i="4"/>
  <c r="J353" i="4"/>
  <c r="J341" i="4"/>
  <c r="J329" i="4"/>
  <c r="J301" i="4"/>
  <c r="J277" i="4"/>
  <c r="J273" i="4"/>
  <c r="J265" i="4"/>
  <c r="J229" i="4"/>
  <c r="J225" i="4"/>
  <c r="J217" i="4"/>
  <c r="J193" i="4"/>
  <c r="J165" i="4"/>
  <c r="J137" i="4"/>
  <c r="J125" i="4"/>
  <c r="J113" i="4"/>
  <c r="J101" i="4"/>
  <c r="J73" i="4"/>
  <c r="J61" i="4"/>
  <c r="J49" i="4"/>
  <c r="J1016" i="4"/>
  <c r="J1000" i="4"/>
  <c r="J984" i="4"/>
  <c r="J968" i="4"/>
  <c r="J952" i="4"/>
  <c r="J924" i="4"/>
  <c r="J908" i="4"/>
  <c r="J880" i="4"/>
  <c r="J864" i="4"/>
  <c r="J852" i="4"/>
  <c r="J836" i="4"/>
  <c r="J824" i="4"/>
  <c r="J808" i="4"/>
  <c r="J796" i="4"/>
  <c r="J780" i="4"/>
  <c r="J752" i="4"/>
  <c r="J736" i="4"/>
  <c r="J724" i="4"/>
  <c r="J708" i="4"/>
  <c r="J680" i="4"/>
  <c r="J592" i="4"/>
  <c r="J576" i="4"/>
  <c r="J560" i="4"/>
  <c r="J544" i="4"/>
  <c r="J528" i="4"/>
  <c r="J512" i="4"/>
  <c r="J500" i="4"/>
  <c r="J484" i="4"/>
  <c r="J472" i="4"/>
  <c r="J456" i="4"/>
  <c r="J428" i="4"/>
  <c r="J412" i="4"/>
  <c r="J400" i="4"/>
  <c r="J384" i="4"/>
  <c r="J372" i="4"/>
  <c r="J360" i="4"/>
  <c r="J348" i="4"/>
  <c r="J336" i="4"/>
  <c r="J308" i="4"/>
  <c r="J296" i="4"/>
  <c r="J284" i="4"/>
  <c r="J272" i="4"/>
  <c r="J244" i="4"/>
  <c r="J232" i="4"/>
  <c r="J220" i="4"/>
  <c r="J188" i="4"/>
  <c r="J124" i="4"/>
  <c r="J92" i="4"/>
  <c r="J60" i="4"/>
  <c r="J26" i="4"/>
  <c r="K26" i="4" s="1"/>
  <c r="J10" i="4"/>
  <c r="K10" i="4" s="1"/>
  <c r="J18" i="4"/>
  <c r="K18" i="4" s="1"/>
  <c r="J16" i="4"/>
  <c r="K16" i="4" s="1"/>
  <c r="J17" i="4"/>
  <c r="K17" i="4" s="1"/>
  <c r="J25" i="4"/>
  <c r="K25" i="4" s="1"/>
  <c r="J12" i="4"/>
  <c r="K12" i="4" s="1"/>
  <c r="J20" i="4"/>
  <c r="K20" i="4" s="1"/>
  <c r="J32" i="4"/>
  <c r="K32" i="4" s="1"/>
  <c r="J21" i="4"/>
  <c r="K21" i="4" s="1"/>
  <c r="J24" i="4"/>
  <c r="K24" i="4" s="1"/>
  <c r="J14" i="4"/>
  <c r="K14" i="4" s="1"/>
  <c r="J22" i="4"/>
  <c r="K22" i="4" s="1"/>
  <c r="J30" i="4"/>
  <c r="K30" i="4" s="1"/>
  <c r="J80" i="4"/>
  <c r="J645" i="4"/>
  <c r="J513" i="4"/>
  <c r="J453" i="4"/>
  <c r="J425" i="4"/>
  <c r="J297" i="4"/>
  <c r="J269" i="4"/>
  <c r="J245" i="4"/>
  <c r="J221" i="4"/>
  <c r="J197" i="4"/>
  <c r="J185" i="4"/>
  <c r="J169" i="4"/>
  <c r="J157" i="4"/>
  <c r="J145" i="4"/>
  <c r="J133" i="4"/>
  <c r="J105" i="4"/>
  <c r="J93" i="4"/>
  <c r="J81" i="4"/>
  <c r="J69" i="4"/>
  <c r="J41" i="4"/>
  <c r="J29" i="4"/>
  <c r="K29" i="4" s="1"/>
  <c r="J1008" i="4"/>
  <c r="J932" i="4"/>
  <c r="J916" i="4"/>
  <c r="J900" i="4"/>
  <c r="J888" i="4"/>
  <c r="J768" i="4"/>
  <c r="J264" i="4"/>
  <c r="J252" i="4"/>
  <c r="J240" i="4"/>
  <c r="J212" i="4"/>
  <c r="J200" i="4"/>
  <c r="J184" i="4"/>
  <c r="J180" i="4"/>
  <c r="J172" i="4"/>
  <c r="J140" i="4"/>
  <c r="J108" i="4"/>
  <c r="J76" i="4"/>
  <c r="J44" i="4"/>
  <c r="J451" i="4"/>
  <c r="J927" i="4"/>
  <c r="J703" i="4"/>
  <c r="J487" i="4"/>
  <c r="J471" i="4"/>
  <c r="J463" i="4"/>
  <c r="J447" i="4"/>
  <c r="J395" i="4"/>
  <c r="J379" i="4"/>
  <c r="J363" i="4"/>
  <c r="J351" i="4"/>
  <c r="J315" i="4"/>
  <c r="J303" i="4"/>
  <c r="J291" i="4"/>
  <c r="J267" i="4"/>
  <c r="J247" i="4"/>
  <c r="J211" i="4"/>
  <c r="J171" i="4"/>
  <c r="J159" i="4"/>
  <c r="J147" i="4"/>
  <c r="J119" i="4"/>
  <c r="J107" i="4"/>
  <c r="J95" i="4"/>
  <c r="J83" i="4"/>
  <c r="J55" i="4"/>
  <c r="J43" i="4"/>
  <c r="J31" i="4"/>
  <c r="J208" i="4"/>
  <c r="J196" i="4"/>
  <c r="J156" i="4"/>
  <c r="J919" i="4"/>
  <c r="J695" i="4"/>
  <c r="J535" i="4"/>
  <c r="J523" i="4"/>
  <c r="J507" i="4"/>
  <c r="J495" i="4"/>
  <c r="J483" i="4"/>
  <c r="J479" i="4"/>
  <c r="J455" i="4"/>
  <c r="J439" i="4"/>
  <c r="J427" i="4"/>
  <c r="J411" i="4"/>
  <c r="J359" i="4"/>
  <c r="J335" i="4"/>
  <c r="J323" i="4"/>
  <c r="J311" i="4"/>
  <c r="J275" i="4"/>
  <c r="J263" i="4"/>
  <c r="J251" i="4"/>
  <c r="J239" i="4"/>
  <c r="J227" i="4"/>
  <c r="J203" i="4"/>
  <c r="J151" i="4"/>
  <c r="J139" i="4"/>
  <c r="J127" i="4"/>
  <c r="J115" i="4"/>
  <c r="J87" i="4"/>
  <c r="J75" i="4"/>
  <c r="J63" i="4"/>
  <c r="J51" i="4"/>
  <c r="J305" i="4"/>
  <c r="J1001" i="4"/>
  <c r="J985" i="4"/>
  <c r="J969" i="4"/>
  <c r="J957" i="4"/>
  <c r="J941" i="4"/>
  <c r="J925" i="4"/>
  <c r="J909" i="4"/>
  <c r="J893" i="4"/>
  <c r="J881" i="4"/>
  <c r="J865" i="4"/>
  <c r="J837" i="4"/>
  <c r="J821" i="4"/>
  <c r="J809" i="4"/>
  <c r="J793" i="4"/>
  <c r="J781" i="4"/>
  <c r="J765" i="4"/>
  <c r="J753" i="4"/>
  <c r="J737" i="4"/>
  <c r="J709" i="4"/>
  <c r="J697" i="4"/>
  <c r="J669" i="4"/>
  <c r="J653" i="4"/>
  <c r="J637" i="4"/>
  <c r="J625" i="4"/>
  <c r="J609" i="4"/>
  <c r="J593" i="4"/>
  <c r="J549" i="4"/>
  <c r="J533" i="4"/>
  <c r="J505" i="4"/>
  <c r="J489" i="4"/>
  <c r="J477" i="4"/>
  <c r="J461" i="4"/>
  <c r="J449" i="4"/>
  <c r="J433" i="4"/>
  <c r="J405" i="4"/>
  <c r="J389" i="4"/>
  <c r="J377" i="4"/>
  <c r="J361" i="4"/>
  <c r="J349" i="4"/>
  <c r="J337" i="4"/>
  <c r="J325" i="4"/>
  <c r="J321" i="4"/>
  <c r="J313" i="4"/>
  <c r="J285" i="4"/>
  <c r="J261" i="4"/>
  <c r="J257" i="4"/>
  <c r="J249" i="4"/>
  <c r="J237" i="4"/>
  <c r="J213" i="4"/>
  <c r="J209" i="4"/>
  <c r="J201" i="4"/>
  <c r="J189" i="4"/>
  <c r="J173" i="4"/>
  <c r="J161" i="4"/>
  <c r="J149" i="4"/>
  <c r="J121" i="4"/>
  <c r="J109" i="4"/>
  <c r="J97" i="4"/>
  <c r="J85" i="4"/>
  <c r="J57" i="4"/>
  <c r="J45" i="4"/>
  <c r="J33" i="4"/>
  <c r="K33" i="4" s="1"/>
  <c r="J1012" i="4"/>
  <c r="J936" i="4"/>
  <c r="J920" i="4"/>
  <c r="J904" i="4"/>
  <c r="J892" i="4"/>
  <c r="J876" i="4"/>
  <c r="J848" i="4"/>
  <c r="J832" i="4"/>
  <c r="J820" i="4"/>
  <c r="J804" i="4"/>
  <c r="J792" i="4"/>
  <c r="J776" i="4"/>
  <c r="J764" i="4"/>
  <c r="J748" i="4"/>
  <c r="J720" i="4"/>
  <c r="J704" i="4"/>
  <c r="J692" i="4"/>
  <c r="J524" i="4"/>
  <c r="J508" i="4"/>
  <c r="J496" i="4"/>
  <c r="J480" i="4"/>
  <c r="J468" i="4"/>
  <c r="J452" i="4"/>
  <c r="J440" i="4"/>
  <c r="J424" i="4"/>
  <c r="J396" i="4"/>
  <c r="J380" i="4"/>
  <c r="J356" i="4"/>
  <c r="J344" i="4"/>
  <c r="J332" i="4"/>
  <c r="J320" i="4"/>
  <c r="J292" i="4"/>
  <c r="J280" i="4"/>
  <c r="J268" i="4"/>
  <c r="J256" i="4"/>
  <c r="J228" i="4"/>
  <c r="J216" i="4"/>
  <c r="J204" i="4"/>
  <c r="J164" i="4"/>
  <c r="J152" i="4"/>
  <c r="J132" i="4"/>
  <c r="J120" i="4"/>
  <c r="J100" i="4"/>
  <c r="J88" i="4"/>
  <c r="J68" i="4"/>
  <c r="J56" i="4"/>
  <c r="J36" i="4"/>
  <c r="K36" i="4" s="1"/>
  <c r="J923" i="4"/>
  <c r="J911" i="4"/>
  <c r="J907" i="4"/>
  <c r="J699" i="4"/>
  <c r="J539" i="4"/>
  <c r="J527" i="4"/>
  <c r="J515" i="4"/>
  <c r="J511" i="4"/>
  <c r="J499" i="4"/>
  <c r="J459" i="4"/>
  <c r="J443" i="4"/>
  <c r="J431" i="4"/>
  <c r="J419" i="4"/>
  <c r="J415" i="4"/>
  <c r="J391" i="4"/>
  <c r="J375" i="4"/>
  <c r="J347" i="4"/>
  <c r="J327" i="4"/>
  <c r="J299" i="4"/>
  <c r="J279" i="4"/>
  <c r="J243" i="4"/>
  <c r="J231" i="4"/>
  <c r="J219" i="4"/>
  <c r="J207" i="4"/>
  <c r="J167" i="4"/>
  <c r="J155" i="4"/>
  <c r="J143" i="4"/>
  <c r="J131" i="4"/>
  <c r="J103" i="4"/>
  <c r="J91" i="4"/>
  <c r="J79" i="4"/>
  <c r="J67" i="4"/>
  <c r="J39" i="4"/>
  <c r="J435" i="4"/>
  <c r="J9" i="4"/>
  <c r="K9" i="4" s="1"/>
  <c r="J1021" i="4"/>
  <c r="J1009" i="4"/>
  <c r="J993" i="4"/>
  <c r="J977" i="4"/>
  <c r="J965" i="4"/>
  <c r="J949" i="4"/>
  <c r="J933" i="4"/>
  <c r="J917" i="4"/>
  <c r="J901" i="4"/>
  <c r="J885" i="4"/>
  <c r="J873" i="4"/>
  <c r="J857" i="4"/>
  <c r="J845" i="4"/>
  <c r="J829" i="4"/>
  <c r="J817" i="4"/>
  <c r="J801" i="4"/>
  <c r="J773" i="4"/>
  <c r="J757" i="4"/>
  <c r="J745" i="4"/>
  <c r="J729" i="4"/>
  <c r="J717" i="4"/>
  <c r="J673" i="4"/>
  <c r="J661" i="4"/>
  <c r="J641" i="4"/>
  <c r="J629" i="4"/>
  <c r="J617" i="4"/>
  <c r="J601" i="4"/>
  <c r="J585" i="4"/>
  <c r="J581" i="4"/>
  <c r="J569" i="4"/>
  <c r="J557" i="4"/>
  <c r="J541" i="4"/>
  <c r="J525" i="4"/>
  <c r="J497" i="4"/>
  <c r="J469" i="4"/>
  <c r="J441" i="4"/>
  <c r="J413" i="4"/>
  <c r="J397" i="4"/>
  <c r="J385" i="4"/>
  <c r="J381" i="4"/>
  <c r="J369" i="4"/>
  <c r="J357" i="4"/>
  <c r="J345" i="4"/>
  <c r="J317" i="4"/>
  <c r="J293" i="4"/>
  <c r="J289" i="4"/>
  <c r="J281" i="4"/>
  <c r="J253" i="4"/>
  <c r="J241" i="4"/>
  <c r="J233" i="4"/>
  <c r="J205" i="4"/>
  <c r="J181" i="4"/>
  <c r="J177" i="4"/>
  <c r="J153" i="4"/>
  <c r="J141" i="4"/>
  <c r="J129" i="4"/>
  <c r="J117" i="4"/>
  <c r="J89" i="4"/>
  <c r="J77" i="4"/>
  <c r="J65" i="4"/>
  <c r="J53" i="4"/>
  <c r="J1020" i="4"/>
  <c r="J1004" i="4"/>
  <c r="J928" i="4"/>
  <c r="J912" i="4"/>
  <c r="J896" i="4"/>
  <c r="J884" i="4"/>
  <c r="J868" i="4"/>
  <c r="J856" i="4"/>
  <c r="J840" i="4"/>
  <c r="J828" i="4"/>
  <c r="J812" i="4"/>
  <c r="J784" i="4"/>
  <c r="J756" i="4"/>
  <c r="J740" i="4"/>
  <c r="J728" i="4"/>
  <c r="J712" i="4"/>
  <c r="J696" i="4"/>
  <c r="J532" i="4"/>
  <c r="J516" i="4"/>
  <c r="J504" i="4"/>
  <c r="J488" i="4"/>
  <c r="J460" i="4"/>
  <c r="J444" i="4"/>
  <c r="J432" i="4"/>
  <c r="J416" i="4"/>
  <c r="J404" i="4"/>
  <c r="J388" i="4"/>
  <c r="J376" i="4"/>
  <c r="J364" i="4"/>
  <c r="J352" i="4"/>
  <c r="J324" i="4"/>
  <c r="J312" i="4"/>
  <c r="J300" i="4"/>
  <c r="J288" i="4"/>
  <c r="J260" i="4"/>
  <c r="J248" i="4"/>
  <c r="J236" i="4"/>
  <c r="J224" i="4"/>
  <c r="J168" i="4"/>
  <c r="J136" i="4"/>
  <c r="J104" i="4"/>
  <c r="J72" i="4"/>
  <c r="J40" i="4"/>
  <c r="J931" i="4"/>
  <c r="J915" i="4"/>
  <c r="J707" i="4"/>
  <c r="J519" i="4"/>
  <c r="J503" i="4"/>
  <c r="J491" i="4"/>
  <c r="J475" i="4"/>
  <c r="J423" i="4"/>
  <c r="J407" i="4"/>
  <c r="J399" i="4"/>
  <c r="J383" i="4"/>
  <c r="J367" i="4"/>
  <c r="J355" i="4"/>
  <c r="J343" i="4"/>
  <c r="J331" i="4"/>
  <c r="J319" i="4"/>
  <c r="J307" i="4"/>
  <c r="J295" i="4"/>
  <c r="J283" i="4"/>
  <c r="J271" i="4"/>
  <c r="J259" i="4"/>
  <c r="J235" i="4"/>
  <c r="J215" i="4"/>
  <c r="J175" i="4"/>
  <c r="J163" i="4"/>
  <c r="J135" i="4"/>
  <c r="J123" i="4"/>
  <c r="J111" i="4"/>
  <c r="J99" i="4"/>
  <c r="J71" i="4"/>
  <c r="J59" i="4"/>
  <c r="J47" i="4"/>
  <c r="J35" i="4"/>
  <c r="K35" i="4" s="1"/>
  <c r="J27" i="4"/>
  <c r="BK29" i="5"/>
  <c r="BK30" i="5"/>
  <c r="AH97" i="3"/>
  <c r="AH96" i="3"/>
  <c r="AH95" i="3"/>
  <c r="AH94" i="3"/>
  <c r="AH93" i="3"/>
  <c r="AH92" i="3"/>
  <c r="AH91" i="3"/>
  <c r="AH90" i="3"/>
  <c r="AH89" i="3"/>
  <c r="AH88" i="3"/>
  <c r="AH87" i="3"/>
  <c r="AH86" i="3"/>
  <c r="AH85" i="3"/>
  <c r="AH84" i="3"/>
  <c r="AH83" i="3"/>
  <c r="AH82" i="3"/>
  <c r="AH81" i="3"/>
  <c r="AH80" i="3"/>
  <c r="AH79" i="3"/>
  <c r="AH78" i="3"/>
  <c r="AH77" i="3"/>
  <c r="AH76" i="3"/>
  <c r="AH75" i="3"/>
  <c r="AH74" i="3"/>
  <c r="AH73" i="3"/>
  <c r="AH72" i="3"/>
  <c r="AH71" i="3"/>
  <c r="AH70" i="3"/>
  <c r="AH69" i="3"/>
  <c r="AH68" i="3"/>
  <c r="AH67" i="3"/>
  <c r="AH66" i="3"/>
  <c r="AH65" i="3"/>
  <c r="AH64" i="3"/>
  <c r="AH63" i="3"/>
  <c r="AH62" i="3"/>
  <c r="AH61" i="3"/>
  <c r="AH60" i="3"/>
  <c r="AH59" i="3"/>
  <c r="AH58" i="3"/>
  <c r="AH57" i="3"/>
  <c r="AH56" i="3"/>
  <c r="AH55" i="3"/>
  <c r="AH54" i="3"/>
  <c r="AH53" i="3"/>
  <c r="AH52" i="3"/>
  <c r="AH51" i="3"/>
  <c r="AH50" i="3"/>
  <c r="AH49" i="3"/>
  <c r="AH48" i="3"/>
  <c r="AH47" i="3"/>
  <c r="AH46" i="3"/>
  <c r="AH45" i="3"/>
  <c r="AH44" i="3"/>
  <c r="AH43" i="3"/>
  <c r="AH42" i="3"/>
  <c r="AH41" i="3"/>
  <c r="AH40" i="3"/>
  <c r="AH39" i="3"/>
  <c r="AH38" i="3"/>
  <c r="AH37"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L6" i="3"/>
  <c r="BL38" i="5" l="1"/>
  <c r="BJ38" i="5"/>
  <c r="BK32" i="5"/>
  <c r="BK34" i="5" s="1"/>
  <c r="Y50" i="5" s="1"/>
  <c r="BJ39" i="5"/>
  <c r="BK38" i="5"/>
  <c r="BI32" i="5"/>
  <c r="L48" i="5" s="1"/>
  <c r="AK48" i="5" l="1"/>
</calcChain>
</file>

<file path=xl/sharedStrings.xml><?xml version="1.0" encoding="utf-8"?>
<sst xmlns="http://schemas.openxmlformats.org/spreadsheetml/2006/main" count="118" uniqueCount="103">
  <si>
    <t>Once you have the figures mentioned above, you can enter them into the Suppliers Rate sheet. It is better to add the supplier name followed by a number, for example Utility Provider 1, then if they change their rates, you can enter a new entry as Utility Provider 2. This way you can compare the rates, and have accurate statistics. Any other suppliers that you wish to compare, you can add to the list. There is space for 50 suppliers, just make sure that you mark the supplier that you are currently using with a 'tick' in the appropriate column.</t>
  </si>
  <si>
    <t>Once you have entered your current supplier's details (at least), you will be able to capture your meter readings in the Meter Readings &amp; Usage sheet. Enter the date (we recommend adding an entry on this sheet each time you supply a meter reading to your supplier (if required) or at least once a month), meter reading for electricity and gas, and select the supplier (your current supplier will be available on the drop down list). The spreadsheet will then give you various statistics based on the data entered. This sheet will then supply the other two comparison sheets, once you have at least two entries (you need two entries to form certain statistics). You can enter figures into this spreadsheet as often as you like, you don't need to only capture data when you submit a meter reading, it is just easier to remember that way.</t>
  </si>
  <si>
    <t>Finally, you can make use of the last sheet to compare prices. The sheet will automatically pull the figures for your latest supplier (eg. Utility Provider 1) and allow you to select another supplier (from your Suppliers &amp; Rates sheet) to compare prices. These comparisons will be comparing prices based on the entire period of usage on your current rates. The other option is to use the 'over-ride' function, where you can select any 2 suppliers from your list, and compare them based on your actual usage. All you need to do is select the two suppliers (over-ride the default and add a comparison), and select 2 dates from the drop down list (based on dates when you actually entered a meter reading). This way it will take your actual usage and compare two suppliers accurately.</t>
  </si>
  <si>
    <t>© Sumcor Ltd - Trading as Spreadsheet Solutions</t>
  </si>
  <si>
    <t>Supplier</t>
  </si>
  <si>
    <t>Elec. / Day</t>
  </si>
  <si>
    <t>Elec. / Kwh</t>
  </si>
  <si>
    <t>Gas / Day</t>
  </si>
  <si>
    <t>Gas / Kwh</t>
  </si>
  <si>
    <t>Gas Calorific Value</t>
  </si>
  <si>
    <t>Current</t>
  </si>
  <si>
    <t>Suppliers &amp; Rates</t>
  </si>
  <si>
    <t>Heading Descriptions</t>
  </si>
  <si>
    <t>The flat standard charge per day for electricity.</t>
  </si>
  <si>
    <t>The price per Kwh for electricity.</t>
  </si>
  <si>
    <t>The flat standard charge per day for gas.</t>
  </si>
  <si>
    <t>The price per Kwh for gas.</t>
  </si>
  <si>
    <t>A rating for the gas, which effects the price. Default as 39.3 if left blank.</t>
  </si>
  <si>
    <t>Please tick only if entry is your current supplier.</t>
  </si>
  <si>
    <t>✓</t>
  </si>
  <si>
    <t>Rates (in pence, to 3 decimal places)</t>
  </si>
  <si>
    <t>Default: 39.30</t>
  </si>
  <si>
    <t>Do not use the same name twice.</t>
  </si>
  <si>
    <t>Supplier Name</t>
  </si>
  <si>
    <t>Duplicates</t>
  </si>
  <si>
    <t>Date</t>
  </si>
  <si>
    <t>Elec. Cost for Period</t>
  </si>
  <si>
    <t>Gas Cost for Period</t>
  </si>
  <si>
    <t>Total Cost</t>
  </si>
  <si>
    <t>Total / Day</t>
  </si>
  <si>
    <t>Electricity Reading</t>
  </si>
  <si>
    <t>Gas
Reading</t>
  </si>
  <si>
    <t>Select current supplier</t>
  </si>
  <si>
    <t>Meter Reading &amp; Usage</t>
  </si>
  <si>
    <t>Whole number of electricity and gas meter readings (units).</t>
  </si>
  <si>
    <t>Days</t>
  </si>
  <si>
    <t>Check</t>
  </si>
  <si>
    <t>Elec usage - KWH</t>
  </si>
  <si>
    <t>Gas usage - KWH</t>
  </si>
  <si>
    <t>Automated data, do not enter</t>
  </si>
  <si>
    <t>Utilities Rate Comparison</t>
  </si>
  <si>
    <t>Over-rides (use to change defaults)</t>
  </si>
  <si>
    <t>Default Supplier:</t>
  </si>
  <si>
    <t>Default Start Date:</t>
  </si>
  <si>
    <t>Default End Date:</t>
  </si>
  <si>
    <t>Please select the supplier to compare with your current (default) supplier.</t>
  </si>
  <si>
    <t>Please select:</t>
  </si>
  <si>
    <t>Only select if you wish to over-ride defaults:</t>
  </si>
  <si>
    <t>Compare two suppliers or rates, based on your actual usage.</t>
  </si>
  <si>
    <t>If you are provided with more than one rate from one supplier (to compare), please make an entry per rate, and name them differently.</t>
  </si>
  <si>
    <t>Start Date</t>
  </si>
  <si>
    <t>End Date</t>
  </si>
  <si>
    <t>Default Supplier</t>
  </si>
  <si>
    <t>Comparison Supplier</t>
  </si>
  <si>
    <t>Status</t>
  </si>
  <si>
    <t>Suppliers</t>
  </si>
  <si>
    <t>Start Dates</t>
  </si>
  <si>
    <t>End Dates</t>
  </si>
  <si>
    <t>Date of meter reading
In date order</t>
  </si>
  <si>
    <t>Start Elec.</t>
  </si>
  <si>
    <t>Start Gas</t>
  </si>
  <si>
    <t>End Elec.</t>
  </si>
  <si>
    <t>End Gas</t>
  </si>
  <si>
    <t>Electricity Price Default</t>
  </si>
  <si>
    <t>Electricity Price Comparison</t>
  </si>
  <si>
    <t>Gas Price Default</t>
  </si>
  <si>
    <t>Gas Price Comparison</t>
  </si>
  <si>
    <t>Gas Used</t>
  </si>
  <si>
    <t>Elec. Used</t>
  </si>
  <si>
    <t>Electricity</t>
  </si>
  <si>
    <t>Gas</t>
  </si>
  <si>
    <t>Cheaper Overall Option:</t>
  </si>
  <si>
    <t>Price Saving Over Period:</t>
  </si>
  <si>
    <t>Totals</t>
  </si>
  <si>
    <t>Period Total:</t>
  </si>
  <si>
    <t>Monthly Difference:</t>
  </si>
  <si>
    <t>This spreadsheet was created by</t>
  </si>
  <si>
    <t>Energy Cost (Over Period)</t>
  </si>
  <si>
    <t>Savings</t>
  </si>
  <si>
    <t>Extra Cost</t>
  </si>
  <si>
    <t>Electricity kWh</t>
  </si>
  <si>
    <t>Gas
kWh</t>
  </si>
  <si>
    <t>Elec. / kWh</t>
  </si>
  <si>
    <t>Gas / kWh</t>
  </si>
  <si>
    <r>
      <t xml:space="preserve">Every time you try and compare electricity and gas prices, the suppliers want to ask you all sorts of questions and they tell you how much you will 'save'. The problem is that the price that you pay, is not the price that the utilities are actually costing you, so how do you know who is actually cheaper? This is what this spreadsheet is designed to show you. When you contact a utilities company to try and compare prices, you now have the power. Ask them for 5 figures. </t>
    </r>
    <r>
      <rPr>
        <b/>
        <sz val="11"/>
        <color theme="1"/>
        <rFont val="Calibri"/>
        <family val="2"/>
        <scheme val="minor"/>
      </rPr>
      <t>The daily standing charge for electricity, the electricity price per kWh, the daily standing charge for gas, the gas price per kWh and the gas calorific value.</t>
    </r>
    <r>
      <rPr>
        <sz val="11"/>
        <color theme="1"/>
        <rFont val="Calibri"/>
        <family val="2"/>
        <scheme val="minor"/>
      </rPr>
      <t xml:space="preserve"> Once you have these figures, you can use this spreadsheet to accurately compare supplier prices. No more confusion over who is cheaper, this will show you what you need to know. </t>
    </r>
    <r>
      <rPr>
        <b/>
        <i/>
        <sz val="11"/>
        <color theme="1"/>
        <rFont val="Calibri"/>
        <family val="2"/>
        <scheme val="minor"/>
      </rPr>
      <t>Please keep in mind that this works on a constant rate. If you have a deal where certain times of the day or night are cheaper, this will not show you an accurate price.</t>
    </r>
  </si>
  <si>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</si>
  <si>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</si>
  <si>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</si>
  <si>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</si>
  <si>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</si>
  <si>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</si>
  <si>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If you get stuck, here is a demo video</t>
  </si>
  <si>
    <t>Watch the demo on YouTube</t>
  </si>
  <si>
    <t>Thanks for downloading the Utilities Tracker</t>
  </si>
  <si>
    <t>The blue background and white writing usually identifies cells where you can enter or edit information.</t>
  </si>
  <si>
    <t>The purple background and white writing usually identifies cells which are calculated, and therefore locked.</t>
  </si>
  <si>
    <t>Please complete the following sections before using this spreadsheet</t>
  </si>
  <si>
    <t>Buy Ready-made</t>
  </si>
  <si>
    <t>Buy Custom-made</t>
  </si>
  <si>
    <t>Click here for more info</t>
  </si>
  <si>
    <t>Spreadsheets</t>
  </si>
  <si>
    <t>We do not offer support on free spreadsheets,
but if you find any errors, please let us know.</t>
  </si>
  <si>
    <t>Free Download - Utilities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</si>
</sst>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00"/>
    <numFmt numFmtId="165" formatCode="dd\ mmm\ yyyy"/>
    <numFmt numFmtId="166" formatCode="0.000"/>
    <numFmt numFmtId="167" formatCode="&quot;£&quot;#,##0.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0"/>
      <color theme="1"/>
      <name val="Calibri"/>
      <family val="2"/>
      <scheme val="minor"/>
    </font>
    <font>
      <b/>
      <sz val="16"/>
      <color theme="0"/>
      <name val="Calibri"/>
      <family val="2"/>
      <scheme val="minor"/>
    </font>
    <font>
      <sz val="8"/>
      <color theme="1"/>
      <name val="Calibri"/>
      <family val="2"/>
      <scheme val="minor"/>
    </font>
    <font>
      <b/>
      <sz val="8"/>
      <color theme="1"/>
      <name val="Calibri"/>
      <family val="2"/>
      <scheme val="minor"/>
    </font>
    <font>
      <b/>
      <sz val="11"/>
      <color rgb="FF00B050"/>
      <name val="Calibri"/>
      <family val="2"/>
      <scheme val="minor"/>
    </font>
    <font>
      <b/>
      <u/>
      <sz val="11"/>
      <color theme="1"/>
      <name val="Calibri"/>
      <family val="2"/>
      <scheme val="minor"/>
    </font>
    <font>
      <b/>
      <sz val="11"/>
      <color rgb="FFC00000"/>
      <name val="Calibri"/>
      <family val="2"/>
      <scheme val="minor"/>
    </font>
    <font>
      <b/>
      <u/>
      <sz val="8"/>
      <color theme="1"/>
      <name val="Calibri"/>
      <family val="2"/>
      <scheme val="minor"/>
    </font>
    <font>
      <sz val="16"/>
      <color theme="1"/>
      <name val="Calibri"/>
      <family val="2"/>
      <scheme val="minor"/>
    </font>
    <font>
      <b/>
      <sz val="10"/>
      <color theme="0"/>
      <name val="Calibri"/>
      <family val="2"/>
      <scheme val="minor"/>
    </font>
    <font>
      <b/>
      <sz val="14"/>
      <color theme="1"/>
      <name val="Calibri"/>
      <family val="2"/>
      <scheme val="minor"/>
    </font>
    <font>
      <u/>
      <sz val="11"/>
      <color theme="10"/>
      <name val="Calibri"/>
      <family val="2"/>
      <scheme val="minor"/>
    </font>
    <font>
      <b/>
      <sz val="20"/>
      <color theme="0"/>
      <name val="Calibri"/>
      <family val="2"/>
      <scheme val="minor"/>
    </font>
    <font>
      <b/>
      <sz val="14"/>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FF0000"/>
        <bgColor indexed="64"/>
      </patternFill>
    </fill>
    <fill>
      <patternFill patternType="solid">
        <fgColor rgb="FF7030A0"/>
        <bgColor indexed="64"/>
      </patternFill>
    </fill>
    <fill>
      <patternFill patternType="solid">
        <fgColor rgb="FF0070C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287">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6" fillId="2" borderId="0" xfId="0" applyFont="1" applyFill="1" applyAlignment="1" applyProtection="1">
      <alignment wrapText="1"/>
      <protection hidden="1"/>
    </xf>
    <xf numFmtId="0" fontId="0" fillId="2" borderId="0" xfId="0" applyFill="1" applyAlignment="1" applyProtection="1">
      <alignment horizontal="center" vertic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shrinkToFit="1"/>
      <protection locked="0"/>
    </xf>
    <xf numFmtId="0" fontId="0" fillId="0" borderId="8" xfId="0" applyBorder="1" applyAlignment="1" applyProtection="1">
      <alignment shrinkToFit="1"/>
      <protection locked="0"/>
    </xf>
    <xf numFmtId="0" fontId="0" fillId="0" borderId="5" xfId="0" applyBorder="1" applyAlignment="1" applyProtection="1">
      <alignment shrinkToFit="1"/>
      <protection locked="0"/>
    </xf>
    <xf numFmtId="0" fontId="7" fillId="2" borderId="0" xfId="0" applyFont="1" applyFill="1" applyAlignment="1" applyProtection="1">
      <alignment horizontal="center" shrinkToFit="1"/>
      <protection hidden="1"/>
    </xf>
    <xf numFmtId="164" fontId="0" fillId="0" borderId="3"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4" fontId="0" fillId="0" borderId="4" xfId="0" applyNumberFormat="1" applyBorder="1" applyAlignment="1" applyProtection="1">
      <alignment horizontal="center" shrinkToFit="1"/>
      <protection locked="0"/>
    </xf>
    <xf numFmtId="4" fontId="0" fillId="0" borderId="9" xfId="0" applyNumberFormat="1" applyBorder="1" applyAlignment="1" applyProtection="1">
      <alignment horizontal="center" shrinkToFit="1"/>
      <protection locked="0"/>
    </xf>
    <xf numFmtId="4" fontId="0" fillId="0" borderId="7" xfId="0" applyNumberFormat="1" applyBorder="1" applyAlignment="1" applyProtection="1">
      <alignment horizontal="center" shrinkToFit="1"/>
      <protection locked="0"/>
    </xf>
    <xf numFmtId="0" fontId="8" fillId="0" borderId="13" xfId="0" applyFont="1" applyBorder="1" applyAlignment="1" applyProtection="1">
      <alignment horizontal="center" shrinkToFit="1"/>
      <protection locked="0"/>
    </xf>
    <xf numFmtId="0" fontId="8" fillId="0" borderId="14" xfId="0" applyFont="1" applyBorder="1" applyAlignment="1" applyProtection="1">
      <alignment horizontal="center" shrinkToFit="1"/>
      <protection locked="0"/>
    </xf>
    <xf numFmtId="0" fontId="8" fillId="0" borderId="15" xfId="0" applyFont="1" applyBorder="1" applyAlignment="1" applyProtection="1">
      <alignment horizontal="center" shrinkToFit="1"/>
      <protection locked="0"/>
    </xf>
    <xf numFmtId="0" fontId="9" fillId="0" borderId="0" xfId="0" applyFont="1" applyAlignment="1" applyProtection="1">
      <alignment horizontal="center" vertic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7" fillId="0" borderId="1" xfId="0" applyFont="1" applyBorder="1" applyAlignment="1" applyProtection="1">
      <alignment horizontal="center" shrinkToFit="1"/>
      <protection hidden="1"/>
    </xf>
    <xf numFmtId="165" fontId="0" fillId="0" borderId="2" xfId="0" applyNumberFormat="1" applyBorder="1" applyAlignment="1" applyProtection="1">
      <alignment horizontal="center" shrinkToFit="1"/>
      <protection locked="0"/>
    </xf>
    <xf numFmtId="165" fontId="0" fillId="0" borderId="8"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 fontId="0" fillId="0" borderId="3" xfId="0" applyNumberFormat="1" applyBorder="1" applyAlignment="1" applyProtection="1">
      <alignment horizontal="center" shrinkToFit="1"/>
      <protection locked="0"/>
    </xf>
    <xf numFmtId="1" fontId="0" fillId="0" borderId="0" xfId="0" applyNumberFormat="1" applyBorder="1" applyAlignment="1" applyProtection="1">
      <alignment horizontal="center" shrinkToFit="1"/>
      <protection locked="0"/>
    </xf>
    <xf numFmtId="1" fontId="0" fillId="0" borderId="6" xfId="0" applyNumberFormat="1"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7" xfId="0" applyBorder="1" applyAlignment="1" applyProtection="1">
      <alignment horizontal="center" shrinkToFit="1"/>
      <protection locked="0"/>
    </xf>
    <xf numFmtId="1" fontId="0" fillId="0" borderId="2" xfId="0" applyNumberFormat="1" applyFill="1" applyBorder="1" applyAlignment="1" applyProtection="1">
      <alignment horizontal="center" shrinkToFit="1"/>
      <protection hidden="1"/>
    </xf>
    <xf numFmtId="1" fontId="0" fillId="0" borderId="8" xfId="0" applyNumberFormat="1" applyFill="1" applyBorder="1" applyAlignment="1" applyProtection="1">
      <alignment horizontal="center" shrinkToFit="1"/>
      <protection hidden="1"/>
    </xf>
    <xf numFmtId="1" fontId="0" fillId="0" borderId="5" xfId="0" applyNumberFormat="1" applyFill="1" applyBorder="1" applyAlignment="1" applyProtection="1">
      <alignment horizontal="center" shrinkToFit="1"/>
      <protection hidden="1"/>
    </xf>
    <xf numFmtId="1" fontId="0" fillId="0" borderId="4" xfId="0" applyNumberFormat="1" applyFill="1" applyBorder="1" applyAlignment="1" applyProtection="1">
      <alignment horizontal="center" shrinkToFit="1"/>
      <protection hidden="1"/>
    </xf>
    <xf numFmtId="1" fontId="0" fillId="0" borderId="9" xfId="0" applyNumberFormat="1" applyFill="1" applyBorder="1" applyAlignment="1" applyProtection="1">
      <alignment horizontal="center" shrinkToFit="1"/>
      <protection hidden="1"/>
    </xf>
    <xf numFmtId="1" fontId="0" fillId="0" borderId="7" xfId="0" applyNumberFormat="1" applyFill="1" applyBorder="1" applyAlignment="1" applyProtection="1">
      <alignment horizontal="center" shrinkToFit="1"/>
      <protection hidden="1"/>
    </xf>
    <xf numFmtId="166" fontId="0" fillId="0" borderId="2" xfId="0" applyNumberFormat="1" applyFill="1" applyBorder="1" applyAlignment="1" applyProtection="1">
      <alignment horizontal="center" shrinkToFit="1"/>
      <protection hidden="1"/>
    </xf>
    <xf numFmtId="166" fontId="0" fillId="0" borderId="3" xfId="0" applyNumberFormat="1" applyFill="1" applyBorder="1" applyAlignment="1" applyProtection="1">
      <alignment horizontal="center" shrinkToFit="1"/>
      <protection hidden="1"/>
    </xf>
    <xf numFmtId="166" fontId="0" fillId="0" borderId="4" xfId="0" applyNumberFormat="1" applyFill="1" applyBorder="1" applyAlignment="1" applyProtection="1">
      <alignment horizontal="center" shrinkToFit="1"/>
      <protection hidden="1"/>
    </xf>
    <xf numFmtId="166" fontId="0" fillId="0" borderId="8" xfId="0" applyNumberFormat="1" applyFill="1" applyBorder="1" applyAlignment="1" applyProtection="1">
      <alignment horizontal="center" shrinkToFit="1"/>
      <protection hidden="1"/>
    </xf>
    <xf numFmtId="166" fontId="0" fillId="0" borderId="0" xfId="0" applyNumberFormat="1" applyFill="1" applyBorder="1" applyAlignment="1" applyProtection="1">
      <alignment horizontal="center" shrinkToFit="1"/>
      <protection hidden="1"/>
    </xf>
    <xf numFmtId="166" fontId="0" fillId="0" borderId="9" xfId="0" applyNumberFormat="1" applyFill="1" applyBorder="1" applyAlignment="1" applyProtection="1">
      <alignment horizontal="center" shrinkToFit="1"/>
      <protection hidden="1"/>
    </xf>
    <xf numFmtId="166" fontId="0" fillId="0" borderId="5" xfId="0" applyNumberFormat="1" applyFill="1" applyBorder="1" applyAlignment="1" applyProtection="1">
      <alignment horizontal="center" shrinkToFit="1"/>
      <protection hidden="1"/>
    </xf>
    <xf numFmtId="166" fontId="0" fillId="0" borderId="6" xfId="0" applyNumberFormat="1" applyFill="1" applyBorder="1" applyAlignment="1" applyProtection="1">
      <alignment horizontal="center" shrinkToFit="1"/>
      <protection hidden="1"/>
    </xf>
    <xf numFmtId="166" fontId="0" fillId="0" borderId="7" xfId="0" applyNumberFormat="1" applyFill="1" applyBorder="1" applyAlignment="1" applyProtection="1">
      <alignment horizontal="center" shrinkToFit="1"/>
      <protection hidden="1"/>
    </xf>
    <xf numFmtId="16" fontId="0" fillId="0" borderId="0" xfId="0" applyNumberFormat="1" applyAlignment="1" applyProtection="1">
      <alignment shrinkToFit="1"/>
      <protection hidden="1"/>
    </xf>
    <xf numFmtId="0" fontId="0" fillId="0" borderId="0" xfId="0" applyNumberFormat="1" applyAlignment="1" applyProtection="1">
      <alignment shrinkToFit="1"/>
      <protection hidden="1"/>
    </xf>
    <xf numFmtId="0" fontId="11" fillId="0" borderId="0" xfId="0" applyFont="1" applyAlignment="1" applyProtection="1">
      <alignment horizontal="center" wrapText="1"/>
      <protection hidden="1"/>
    </xf>
    <xf numFmtId="0" fontId="0" fillId="0" borderId="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7" xfId="0" applyBorder="1" applyAlignment="1" applyProtection="1">
      <alignment horizontal="center" shrinkToFit="1"/>
      <protection hidden="1"/>
    </xf>
    <xf numFmtId="8" fontId="0" fillId="0" borderId="2" xfId="0" applyNumberFormat="1" applyFill="1" applyBorder="1" applyAlignment="1" applyProtection="1">
      <alignment horizontal="right" shrinkToFit="1"/>
      <protection hidden="1"/>
    </xf>
    <xf numFmtId="8" fontId="0" fillId="0" borderId="3" xfId="0" applyNumberFormat="1" applyFill="1" applyBorder="1" applyAlignment="1" applyProtection="1">
      <alignment horizontal="right" shrinkToFit="1"/>
      <protection hidden="1"/>
    </xf>
    <xf numFmtId="8" fontId="0" fillId="0" borderId="4"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0"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5" xfId="0" applyNumberFormat="1" applyFill="1" applyBorder="1" applyAlignment="1" applyProtection="1">
      <alignment horizontal="right" shrinkToFit="1"/>
      <protection hidden="1"/>
    </xf>
    <xf numFmtId="8" fontId="0" fillId="0" borderId="6"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9" fillId="0" borderId="0" xfId="0" applyFont="1" applyAlignment="1" applyProtection="1">
      <alignment horizontal="center" shrinkToFit="1"/>
      <protection hidden="1"/>
    </xf>
    <xf numFmtId="0" fontId="9" fillId="0" borderId="0" xfId="0" applyFont="1" applyAlignment="1" applyProtection="1">
      <alignment shrinkToFit="1"/>
      <protection hidden="1"/>
    </xf>
    <xf numFmtId="165" fontId="0" fillId="0" borderId="1" xfId="0" applyNumberFormat="1" applyBorder="1" applyAlignment="1" applyProtection="1">
      <alignment horizontal="center" shrinkToFit="1"/>
      <protection hidden="1"/>
    </xf>
    <xf numFmtId="0" fontId="0" fillId="0" borderId="1" xfId="0" applyFon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0" fontId="0" fillId="0" borderId="2" xfId="0" applyBorder="1" applyAlignment="1" applyProtection="1">
      <alignment shrinkToFit="1"/>
      <protection hidden="1"/>
    </xf>
    <xf numFmtId="0" fontId="0" fillId="0" borderId="8" xfId="0" applyBorder="1" applyAlignment="1" applyProtection="1">
      <alignment shrinkToFit="1"/>
      <protection hidden="1"/>
    </xf>
    <xf numFmtId="0" fontId="0" fillId="0" borderId="5" xfId="0" applyBorder="1" applyAlignment="1" applyProtection="1">
      <alignment shrinkToFit="1"/>
      <protection hidden="1"/>
    </xf>
    <xf numFmtId="165" fontId="0" fillId="0" borderId="13"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9" fillId="0" borderId="0" xfId="0" applyFont="1" applyBorder="1" applyAlignment="1" applyProtection="1">
      <alignment horizontal="center" shrinkToFit="1"/>
      <protection hidden="1"/>
    </xf>
    <xf numFmtId="0" fontId="0" fillId="0" borderId="1" xfId="0" applyFill="1" applyBorder="1" applyAlignment="1" applyProtection="1">
      <alignment horizontal="center" shrinkToFit="1"/>
      <protection hidden="1"/>
    </xf>
    <xf numFmtId="166" fontId="0" fillId="0" borderId="1" xfId="0" applyNumberFormat="1" applyFill="1" applyBorder="1" applyAlignment="1" applyProtection="1">
      <alignment horizontal="center" shrinkToFit="1"/>
      <protection hidden="1"/>
    </xf>
    <xf numFmtId="8" fontId="0" fillId="0" borderId="1" xfId="0" applyNumberForma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2" fillId="0" borderId="0" xfId="0" applyFont="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14"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167" fontId="0" fillId="0" borderId="2" xfId="0" applyNumberFormat="1" applyBorder="1" applyAlignment="1" applyProtection="1">
      <alignment horizontal="center" shrinkToFit="1"/>
      <protection hidden="1"/>
    </xf>
    <xf numFmtId="167" fontId="0" fillId="0" borderId="4" xfId="0" applyNumberFormat="1" applyBorder="1" applyAlignment="1" applyProtection="1">
      <alignment horizontal="center" shrinkToFit="1"/>
      <protection hidden="1"/>
    </xf>
    <xf numFmtId="167" fontId="0" fillId="0" borderId="5" xfId="0" applyNumberFormat="1" applyBorder="1" applyAlignment="1" applyProtection="1">
      <alignment horizontal="center" shrinkToFit="1"/>
      <protection hidden="1"/>
    </xf>
    <xf numFmtId="167" fontId="0" fillId="0" borderId="7" xfId="0" applyNumberFormat="1" applyBorder="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8" fontId="0" fillId="0" borderId="2" xfId="0" applyNumberFormat="1" applyBorder="1" applyAlignment="1" applyProtection="1">
      <alignment horizontal="center" shrinkToFit="1"/>
      <protection hidden="1"/>
    </xf>
    <xf numFmtId="8" fontId="0" fillId="0" borderId="3" xfId="0" applyNumberFormat="1" applyBorder="1" applyAlignment="1" applyProtection="1">
      <alignment horizontal="center" shrinkToFit="1"/>
      <protection hidden="1"/>
    </xf>
    <xf numFmtId="8" fontId="0" fillId="0" borderId="4" xfId="0" applyNumberFormat="1" applyBorder="1" applyAlignment="1" applyProtection="1">
      <alignment horizontal="center" shrinkToFit="1"/>
      <protection hidden="1"/>
    </xf>
    <xf numFmtId="8" fontId="0" fillId="0" borderId="5" xfId="0" applyNumberFormat="1" applyBorder="1" applyAlignment="1" applyProtection="1">
      <alignment horizontal="center" shrinkToFit="1"/>
      <protection hidden="1"/>
    </xf>
    <xf numFmtId="8" fontId="0" fillId="0" borderId="6" xfId="0" applyNumberFormat="1" applyBorder="1" applyAlignment="1" applyProtection="1">
      <alignment horizontal="center" shrinkToFit="1"/>
      <protection hidden="1"/>
    </xf>
    <xf numFmtId="8" fontId="0" fillId="0" borderId="7" xfId="0" applyNumberFormat="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1" fillId="3" borderId="10" xfId="0" applyFont="1" applyFill="1" applyBorder="1" applyAlignment="1" applyProtection="1">
      <alignment horizontal="center" shrinkToFit="1"/>
      <protection hidden="1"/>
    </xf>
    <xf numFmtId="0" fontId="1" fillId="3" borderId="11" xfId="0" applyFont="1" applyFill="1" applyBorder="1" applyAlignment="1" applyProtection="1">
      <alignment horizontal="center" shrinkToFit="1"/>
      <protection hidden="1"/>
    </xf>
    <xf numFmtId="0" fontId="1" fillId="3" borderId="12" xfId="0" applyFont="1" applyFill="1" applyBorder="1" applyAlignment="1" applyProtection="1">
      <alignment horizontal="center" shrinkToFi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shrinkToFit="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0" fontId="0" fillId="2" borderId="8" xfId="0"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0" fontId="0" fillId="2" borderId="9"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0" fillId="2" borderId="7" xfId="0" applyFill="1" applyBorder="1" applyAlignment="1" applyProtection="1">
      <alignment horizontal="left" vertical="center" wrapText="1"/>
      <protection hidden="1"/>
    </xf>
    <xf numFmtId="0" fontId="0" fillId="2" borderId="2" xfId="0" applyFill="1" applyBorder="1" applyAlignment="1" applyProtection="1">
      <alignment horizontal="left" vertical="top" wrapText="1"/>
      <protection hidden="1"/>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0" fillId="2" borderId="9"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0" fontId="0" fillId="2" borderId="6" xfId="0"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0" fontId="0" fillId="2" borderId="2" xfId="0" applyFill="1" applyBorder="1" applyAlignment="1" applyProtection="1">
      <alignment horizontal="left" wrapText="1"/>
      <protection hidden="1"/>
    </xf>
    <xf numFmtId="0" fontId="0" fillId="2" borderId="3" xfId="0" applyFill="1" applyBorder="1" applyAlignment="1" applyProtection="1">
      <alignment horizontal="left" wrapText="1"/>
      <protection hidden="1"/>
    </xf>
    <xf numFmtId="0" fontId="0" fillId="2" borderId="4" xfId="0" applyFill="1" applyBorder="1" applyAlignment="1" applyProtection="1">
      <alignment horizontal="left" wrapText="1"/>
      <protection hidden="1"/>
    </xf>
    <xf numFmtId="0" fontId="0" fillId="2" borderId="8" xfId="0" applyFill="1" applyBorder="1" applyAlignment="1" applyProtection="1">
      <alignment horizontal="left" wrapText="1"/>
      <protection hidden="1"/>
    </xf>
    <xf numFmtId="0" fontId="0" fillId="2" borderId="0" xfId="0" applyFill="1" applyBorder="1" applyAlignment="1" applyProtection="1">
      <alignment horizontal="left" wrapText="1"/>
      <protection hidden="1"/>
    </xf>
    <xf numFmtId="0" fontId="0" fillId="2" borderId="9" xfId="0" applyFill="1" applyBorder="1" applyAlignment="1" applyProtection="1">
      <alignment horizontal="left" wrapText="1"/>
      <protection hidden="1"/>
    </xf>
    <xf numFmtId="0" fontId="0" fillId="2" borderId="5" xfId="0" applyFill="1" applyBorder="1" applyAlignment="1" applyProtection="1">
      <alignment horizontal="left" wrapText="1"/>
      <protection hidden="1"/>
    </xf>
    <xf numFmtId="0" fontId="0" fillId="2" borderId="6" xfId="0" applyFill="1" applyBorder="1" applyAlignment="1" applyProtection="1">
      <alignment horizontal="left" wrapText="1"/>
      <protection hidden="1"/>
    </xf>
    <xf numFmtId="0" fontId="0" fillId="2" borderId="7" xfId="0" applyFill="1" applyBorder="1" applyAlignment="1" applyProtection="1">
      <alignment horizontal="left"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5" fillId="5" borderId="2" xfId="1" applyFont="1" applyFill="1" applyBorder="1" applyAlignment="1" applyProtection="1">
      <alignment horizontal="center" vertical="center" shrinkToFit="1"/>
      <protection hidden="1"/>
    </xf>
    <xf numFmtId="0" fontId="5" fillId="5" borderId="3" xfId="1" applyFont="1" applyFill="1" applyBorder="1" applyAlignment="1" applyProtection="1">
      <alignment horizontal="center" vertical="center" shrinkToFit="1"/>
      <protection hidden="1"/>
    </xf>
    <xf numFmtId="0" fontId="5" fillId="5" borderId="4" xfId="1" applyFont="1" applyFill="1" applyBorder="1" applyAlignment="1" applyProtection="1">
      <alignment horizontal="center" vertical="center" shrinkToFit="1"/>
      <protection hidden="1"/>
    </xf>
    <xf numFmtId="0" fontId="5" fillId="5" borderId="5" xfId="1" applyFont="1" applyFill="1" applyBorder="1" applyAlignment="1" applyProtection="1">
      <alignment horizontal="center" vertical="center" shrinkToFit="1"/>
      <protection hidden="1"/>
    </xf>
    <xf numFmtId="0" fontId="5" fillId="5" borderId="6" xfId="1" applyFont="1" applyFill="1" applyBorder="1" applyAlignment="1" applyProtection="1">
      <alignment horizontal="center" vertical="center" shrinkToFit="1"/>
      <protection hidden="1"/>
    </xf>
    <xf numFmtId="0" fontId="5" fillId="5" borderId="7" xfId="1" applyFont="1" applyFill="1" applyBorder="1" applyAlignment="1" applyProtection="1">
      <alignment horizontal="center" vertical="center" shrinkToFit="1"/>
      <protection hidden="1"/>
    </xf>
    <xf numFmtId="0" fontId="7" fillId="2" borderId="0" xfId="0" applyFont="1" applyFill="1" applyAlignment="1" applyProtection="1">
      <alignment horizontal="left" vertical="center" wrapText="1"/>
      <protection hidden="1"/>
    </xf>
    <xf numFmtId="0" fontId="7" fillId="2" borderId="6"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center" wrapText="1"/>
      <protection hidden="1"/>
    </xf>
    <xf numFmtId="0" fontId="7" fillId="2" borderId="0" xfId="0" applyFont="1" applyFill="1" applyBorder="1" applyAlignment="1" applyProtection="1">
      <alignment horizontal="center" wrapText="1"/>
      <protection hidden="1"/>
    </xf>
    <xf numFmtId="0" fontId="10" fillId="2" borderId="0" xfId="0" applyFont="1" applyFill="1" applyAlignment="1" applyProtection="1">
      <alignment horizontal="left"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shrinkToFit="1"/>
      <protection hidden="1"/>
    </xf>
    <xf numFmtId="0" fontId="2" fillId="2" borderId="11" xfId="0" applyFont="1" applyFill="1" applyBorder="1" applyAlignment="1" applyProtection="1">
      <alignment horizontal="center" vertical="center" shrinkToFit="1"/>
      <protection hidden="1"/>
    </xf>
    <xf numFmtId="0" fontId="2" fillId="2" borderId="12" xfId="0" applyFont="1" applyFill="1" applyBorder="1" applyAlignment="1" applyProtection="1">
      <alignment horizontal="center" vertical="center" shrinkToFit="1"/>
      <protection hidden="1"/>
    </xf>
    <xf numFmtId="0" fontId="4" fillId="2" borderId="2"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center" shrinkToFi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7" fillId="0" borderId="2" xfId="0" applyFont="1" applyBorder="1" applyAlignment="1" applyProtection="1">
      <alignment horizontal="center" wrapText="1"/>
      <protection hidden="1"/>
    </xf>
    <xf numFmtId="0" fontId="7" fillId="0" borderId="4" xfId="0" applyFont="1" applyBorder="1" applyAlignment="1" applyProtection="1">
      <alignment horizontal="center" wrapText="1"/>
      <protection hidden="1"/>
    </xf>
    <xf numFmtId="0" fontId="7" fillId="0" borderId="5" xfId="0" applyFont="1" applyBorder="1" applyAlignment="1" applyProtection="1">
      <alignment horizontal="center" wrapText="1"/>
      <protection hidden="1"/>
    </xf>
    <xf numFmtId="0" fontId="7" fillId="0" borderId="7" xfId="0" applyFont="1" applyBorder="1" applyAlignment="1" applyProtection="1">
      <alignment horizontal="center" wrapText="1"/>
      <protection hidden="1"/>
    </xf>
    <xf numFmtId="0" fontId="7" fillId="2" borderId="10" xfId="0" applyFont="1" applyFill="1" applyBorder="1" applyAlignment="1" applyProtection="1">
      <alignment horizontal="center" shrinkToFit="1"/>
      <protection hidden="1"/>
    </xf>
    <xf numFmtId="0" fontId="7" fillId="2" borderId="11" xfId="0" applyFont="1" applyFill="1" applyBorder="1" applyAlignment="1" applyProtection="1">
      <alignment horizontal="center" shrinkToFit="1"/>
      <protection hidden="1"/>
    </xf>
    <xf numFmtId="0" fontId="7" fillId="2" borderId="12" xfId="0" applyFont="1" applyFill="1" applyBorder="1" applyAlignment="1" applyProtection="1">
      <alignment horizontal="center" shrinkToFit="1"/>
      <protection hidden="1"/>
    </xf>
    <xf numFmtId="0" fontId="7" fillId="0" borderId="13" xfId="0" applyFont="1" applyBorder="1" applyAlignment="1" applyProtection="1">
      <alignment horizontal="center" wrapText="1" shrinkToFit="1"/>
      <protection hidden="1"/>
    </xf>
    <xf numFmtId="0" fontId="7" fillId="0" borderId="15" xfId="0" applyFont="1" applyBorder="1" applyAlignment="1" applyProtection="1">
      <alignment horizontal="center" shrinkToFit="1"/>
      <protection hidden="1"/>
    </xf>
    <xf numFmtId="0" fontId="7" fillId="2" borderId="3" xfId="0" applyFont="1" applyFill="1" applyBorder="1" applyAlignment="1" applyProtection="1">
      <alignment horizontal="right" shrinkToFit="1"/>
      <protection hidden="1"/>
    </xf>
    <xf numFmtId="0" fontId="14" fillId="0" borderId="2" xfId="0" applyFont="1" applyBorder="1" applyAlignment="1" applyProtection="1">
      <alignment horizontal="center" vertical="center" shrinkToFit="1"/>
      <protection hidden="1"/>
    </xf>
    <xf numFmtId="0" fontId="14" fillId="0" borderId="3"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shrinkToFit="1"/>
      <protection hidden="1"/>
    </xf>
    <xf numFmtId="0" fontId="14" fillId="0" borderId="7" xfId="0" applyFont="1" applyBorder="1" applyAlignment="1" applyProtection="1">
      <alignment horizontal="center" vertical="center" shrinkToFit="1"/>
      <protection hidden="1"/>
    </xf>
    <xf numFmtId="8" fontId="14" fillId="0" borderId="2" xfId="0" applyNumberFormat="1" applyFont="1" applyBorder="1" applyAlignment="1" applyProtection="1">
      <alignment horizontal="center" vertical="center" shrinkToFit="1"/>
      <protection hidden="1"/>
    </xf>
    <xf numFmtId="0" fontId="7" fillId="2" borderId="6" xfId="0" applyFont="1" applyFill="1" applyBorder="1" applyAlignment="1" applyProtection="1">
      <alignment horizontal="left"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13" fillId="4" borderId="1" xfId="0" applyFont="1" applyFill="1" applyBorder="1" applyAlignment="1" applyProtection="1">
      <alignment horizontal="center" shrinkToFit="1"/>
      <protection hidden="1"/>
    </xf>
    <xf numFmtId="165" fontId="0" fillId="0" borderId="1" xfId="0" applyNumberFormat="1" applyBorder="1" applyAlignment="1" applyProtection="1">
      <alignment horizontal="center" shrinkToFit="1"/>
      <protection locked="0"/>
    </xf>
    <xf numFmtId="0" fontId="2" fillId="2" borderId="3" xfId="0" applyFont="1" applyFill="1" applyBorder="1" applyAlignment="1" applyProtection="1">
      <alignment horizontal="center" wrapText="1"/>
      <protection hidden="1"/>
    </xf>
    <xf numFmtId="0" fontId="2" fillId="2" borderId="0" xfId="0" applyFont="1" applyFill="1" applyAlignment="1" applyProtection="1">
      <alignment horizontal="center" wrapText="1"/>
      <protection hidden="1"/>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 fillId="6" borderId="10" xfId="0" applyFont="1" applyFill="1" applyBorder="1" applyAlignment="1" applyProtection="1">
      <alignment horizontal="center" shrinkToFit="1"/>
      <protection hidden="1"/>
    </xf>
    <xf numFmtId="0" fontId="1" fillId="6" borderId="11" xfId="0" applyFont="1" applyFill="1" applyBorder="1" applyAlignment="1" applyProtection="1">
      <alignment horizontal="center" shrinkToFit="1"/>
      <protection hidden="1"/>
    </xf>
    <xf numFmtId="0" fontId="1" fillId="6" borderId="12" xfId="0" applyFont="1" applyFill="1" applyBorder="1" applyAlignment="1" applyProtection="1">
      <alignment horizontal="center" shrinkToFit="1"/>
      <protection hidden="1"/>
    </xf>
    <xf numFmtId="0" fontId="1" fillId="7" borderId="10" xfId="0" applyFont="1" applyFill="1" applyBorder="1" applyAlignment="1" applyProtection="1">
      <alignment horizontal="center" shrinkToFit="1"/>
      <protection hidden="1"/>
    </xf>
    <xf numFmtId="0" fontId="1" fillId="7" borderId="11" xfId="0" applyFont="1" applyFill="1" applyBorder="1" applyAlignment="1" applyProtection="1">
      <alignment horizontal="center" shrinkToFit="1"/>
      <protection hidden="1"/>
    </xf>
    <xf numFmtId="0" fontId="1" fillId="7" borderId="12" xfId="0" applyFont="1" applyFill="1" applyBorder="1" applyAlignment="1" applyProtection="1">
      <alignment horizontal="center" shrinkToFit="1"/>
      <protection hidden="1"/>
    </xf>
    <xf numFmtId="0" fontId="16" fillId="6" borderId="2" xfId="0" applyFont="1" applyFill="1" applyBorder="1" applyAlignment="1" applyProtection="1">
      <alignment horizontal="center" vertical="center" shrinkToFit="1"/>
      <protection hidden="1"/>
    </xf>
    <xf numFmtId="0" fontId="16" fillId="6" borderId="3" xfId="0" applyFont="1" applyFill="1" applyBorder="1" applyAlignment="1" applyProtection="1">
      <alignment horizontal="center" vertical="center" shrinkToFit="1"/>
      <protection hidden="1"/>
    </xf>
    <xf numFmtId="0" fontId="16" fillId="6" borderId="4" xfId="0" applyFont="1" applyFill="1" applyBorder="1" applyAlignment="1" applyProtection="1">
      <alignment horizontal="center" vertical="center" shrinkToFit="1"/>
      <protection hidden="1"/>
    </xf>
    <xf numFmtId="0" fontId="16" fillId="6" borderId="5" xfId="0" applyFont="1" applyFill="1" applyBorder="1" applyAlignment="1" applyProtection="1">
      <alignment horizontal="center" vertical="center" shrinkToFit="1"/>
      <protection hidden="1"/>
    </xf>
    <xf numFmtId="0" fontId="16" fillId="6" borderId="6" xfId="0" applyFont="1" applyFill="1" applyBorder="1" applyAlignment="1" applyProtection="1">
      <alignment horizontal="center" vertical="center" shrinkToFit="1"/>
      <protection hidden="1"/>
    </xf>
    <xf numFmtId="0" fontId="16" fillId="6" borderId="7" xfId="0" applyFont="1" applyFill="1" applyBorder="1" applyAlignment="1" applyProtection="1">
      <alignment horizontal="center" vertical="center" shrinkToFit="1"/>
      <protection hidden="1"/>
    </xf>
    <xf numFmtId="0" fontId="16" fillId="8" borderId="2" xfId="1" applyFont="1" applyFill="1" applyBorder="1" applyAlignment="1" applyProtection="1">
      <alignment horizontal="center" vertical="center" wrapText="1"/>
      <protection hidden="1"/>
    </xf>
    <xf numFmtId="0" fontId="16" fillId="8" borderId="3" xfId="1" applyFont="1" applyFill="1" applyBorder="1" applyAlignment="1" applyProtection="1">
      <alignment horizontal="center" vertical="center" wrapText="1"/>
      <protection hidden="1"/>
    </xf>
    <xf numFmtId="0" fontId="16" fillId="8" borderId="4" xfId="1" applyFont="1" applyFill="1" applyBorder="1" applyAlignment="1" applyProtection="1">
      <alignment horizontal="center" vertical="center" wrapText="1"/>
      <protection hidden="1"/>
    </xf>
    <xf numFmtId="0" fontId="16" fillId="9" borderId="2" xfId="1" applyFont="1" applyFill="1" applyBorder="1" applyAlignment="1" applyProtection="1">
      <alignment horizontal="center" vertical="center" wrapText="1"/>
      <protection hidden="1"/>
    </xf>
    <xf numFmtId="0" fontId="16" fillId="9" borderId="3" xfId="1" applyFont="1" applyFill="1" applyBorder="1" applyAlignment="1" applyProtection="1">
      <alignment horizontal="center" vertical="center" wrapText="1"/>
      <protection hidden="1"/>
    </xf>
    <xf numFmtId="0" fontId="16" fillId="9" borderId="4" xfId="1" applyFont="1" applyFill="1" applyBorder="1" applyAlignment="1" applyProtection="1">
      <alignment horizontal="center" vertical="center" wrapText="1"/>
      <protection hidden="1"/>
    </xf>
    <xf numFmtId="0" fontId="16" fillId="8" borderId="8" xfId="1" applyFont="1" applyFill="1" applyBorder="1" applyAlignment="1" applyProtection="1">
      <alignment horizontal="center" vertical="center" wrapText="1"/>
      <protection hidden="1"/>
    </xf>
    <xf numFmtId="0" fontId="16" fillId="8" borderId="0" xfId="1" applyFont="1" applyFill="1" applyBorder="1" applyAlignment="1" applyProtection="1">
      <alignment horizontal="center" vertical="center" wrapText="1"/>
      <protection hidden="1"/>
    </xf>
    <xf numFmtId="0" fontId="16" fillId="8" borderId="9" xfId="1" applyFont="1" applyFill="1" applyBorder="1" applyAlignment="1" applyProtection="1">
      <alignment horizontal="center" vertical="center" wrapText="1"/>
      <protection hidden="1"/>
    </xf>
    <xf numFmtId="0" fontId="16" fillId="9" borderId="8" xfId="1" applyFont="1" applyFill="1" applyBorder="1" applyAlignment="1" applyProtection="1">
      <alignment horizontal="center" vertical="center" wrapText="1"/>
      <protection hidden="1"/>
    </xf>
    <xf numFmtId="0" fontId="16" fillId="9" borderId="0" xfId="1" applyFont="1" applyFill="1" applyBorder="1" applyAlignment="1" applyProtection="1">
      <alignment horizontal="center" vertical="center" wrapText="1"/>
      <protection hidden="1"/>
    </xf>
    <xf numFmtId="0" fontId="16" fillId="9" borderId="9" xfId="1" applyFont="1" applyFill="1" applyBorder="1" applyAlignment="1" applyProtection="1">
      <alignment horizontal="center" vertical="center" wrapText="1"/>
      <protection hidden="1"/>
    </xf>
    <xf numFmtId="0" fontId="16" fillId="8" borderId="5" xfId="1" applyFont="1" applyFill="1" applyBorder="1" applyAlignment="1" applyProtection="1">
      <alignment horizontal="center" vertical="center" wrapText="1"/>
      <protection hidden="1"/>
    </xf>
    <xf numFmtId="0" fontId="16" fillId="8" borderId="6" xfId="1" applyFont="1" applyFill="1" applyBorder="1" applyAlignment="1" applyProtection="1">
      <alignment horizontal="center" vertical="center" wrapText="1"/>
      <protection hidden="1"/>
    </xf>
    <xf numFmtId="0" fontId="16" fillId="8" borderId="7" xfId="1" applyFont="1" applyFill="1" applyBorder="1" applyAlignment="1" applyProtection="1">
      <alignment horizontal="center" vertical="center" wrapText="1"/>
      <protection hidden="1"/>
    </xf>
    <xf numFmtId="0" fontId="16" fillId="9" borderId="5" xfId="1" applyFont="1" applyFill="1" applyBorder="1" applyAlignment="1" applyProtection="1">
      <alignment horizontal="center" vertical="center" wrapText="1"/>
      <protection hidden="1"/>
    </xf>
    <xf numFmtId="0" fontId="16" fillId="9" borderId="6" xfId="1" applyFont="1" applyFill="1" applyBorder="1" applyAlignment="1" applyProtection="1">
      <alignment horizontal="center" vertical="center" wrapText="1"/>
      <protection hidden="1"/>
    </xf>
    <xf numFmtId="0" fontId="16" fillId="9" borderId="7" xfId="1"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shrinkToFit="1"/>
      <protection hidden="1"/>
    </xf>
    <xf numFmtId="0" fontId="1" fillId="7" borderId="11" xfId="0" applyFont="1" applyFill="1" applyBorder="1" applyAlignment="1" applyProtection="1">
      <alignment horizontal="center" vertical="center" wrapText="1"/>
      <protection hidden="1"/>
    </xf>
    <xf numFmtId="0" fontId="1" fillId="7" borderId="12"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shrinkToFit="1"/>
      <protection hidden="1"/>
    </xf>
    <xf numFmtId="0" fontId="5" fillId="7" borderId="2" xfId="0" applyFont="1" applyFill="1" applyBorder="1" applyAlignment="1" applyProtection="1">
      <alignment horizontal="center" vertical="center" shrinkToFit="1"/>
      <protection hidden="1"/>
    </xf>
    <xf numFmtId="0" fontId="5" fillId="7" borderId="3" xfId="0" applyFont="1" applyFill="1" applyBorder="1" applyAlignment="1" applyProtection="1">
      <alignment horizontal="center" vertical="center" shrinkToFit="1"/>
      <protection hidden="1"/>
    </xf>
    <xf numFmtId="0" fontId="5" fillId="7" borderId="4" xfId="0" applyFont="1" applyFill="1" applyBorder="1" applyAlignment="1" applyProtection="1">
      <alignment horizontal="center" vertical="center" shrinkToFit="1"/>
      <protection hidden="1"/>
    </xf>
    <xf numFmtId="0" fontId="5" fillId="7" borderId="5" xfId="0" applyFont="1" applyFill="1" applyBorder="1" applyAlignment="1" applyProtection="1">
      <alignment horizontal="center" vertical="center" shrinkToFit="1"/>
      <protection hidden="1"/>
    </xf>
    <xf numFmtId="0" fontId="5" fillId="7" borderId="6" xfId="0" applyFont="1" applyFill="1" applyBorder="1" applyAlignment="1" applyProtection="1">
      <alignment horizontal="center" vertical="center" shrinkToFit="1"/>
      <protection hidden="1"/>
    </xf>
    <xf numFmtId="0" fontId="5" fillId="7" borderId="7" xfId="0" applyFont="1" applyFill="1" applyBorder="1" applyAlignment="1" applyProtection="1">
      <alignment horizontal="center" vertical="center" shrinkToFit="1"/>
      <protection hidden="1"/>
    </xf>
    <xf numFmtId="0" fontId="1" fillId="6" borderId="0" xfId="0" applyFont="1" applyFill="1" applyAlignment="1" applyProtection="1">
      <alignment horizontal="center" vertical="center" wrapText="1"/>
      <protection hidden="1"/>
    </xf>
    <xf numFmtId="0" fontId="1" fillId="6" borderId="5" xfId="0" applyFont="1" applyFill="1" applyBorder="1" applyAlignment="1" applyProtection="1">
      <alignment horizontal="center" vertical="center" wrapText="1"/>
      <protection hidden="1"/>
    </xf>
    <xf numFmtId="0" fontId="1" fillId="6" borderId="6" xfId="0" applyFont="1" applyFill="1" applyBorder="1" applyAlignment="1" applyProtection="1">
      <alignment horizontal="center" vertical="center" wrapText="1"/>
      <protection hidden="1"/>
    </xf>
    <xf numFmtId="0" fontId="1" fillId="6" borderId="7"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hidden="1"/>
    </xf>
    <xf numFmtId="0" fontId="5" fillId="6" borderId="2" xfId="0" applyFont="1" applyFill="1" applyBorder="1" applyAlignment="1" applyProtection="1">
      <alignment horizontal="center" vertical="center" shrinkToFit="1"/>
      <protection hidden="1"/>
    </xf>
    <xf numFmtId="0" fontId="5" fillId="6" borderId="3" xfId="0" applyFont="1" applyFill="1" applyBorder="1" applyAlignment="1" applyProtection="1">
      <alignment horizontal="center" vertical="center" shrinkToFit="1"/>
      <protection hidden="1"/>
    </xf>
    <xf numFmtId="0" fontId="5" fillId="6" borderId="4" xfId="0" applyFont="1" applyFill="1" applyBorder="1" applyAlignment="1" applyProtection="1">
      <alignment horizontal="center" vertical="center" shrinkToFit="1"/>
      <protection hidden="1"/>
    </xf>
    <xf numFmtId="0" fontId="5" fillId="6" borderId="5" xfId="0" applyFont="1" applyFill="1" applyBorder="1" applyAlignment="1" applyProtection="1">
      <alignment horizontal="center" vertical="center" shrinkToFit="1"/>
      <protection hidden="1"/>
    </xf>
    <xf numFmtId="0" fontId="5" fillId="6" borderId="6" xfId="0" applyFont="1" applyFill="1" applyBorder="1" applyAlignment="1" applyProtection="1">
      <alignment horizontal="center" vertical="center" shrinkToFit="1"/>
      <protection hidden="1"/>
    </xf>
    <xf numFmtId="0" fontId="5" fillId="6" borderId="7" xfId="0" applyFont="1" applyFill="1" applyBorder="1" applyAlignment="1" applyProtection="1">
      <alignment horizontal="center" vertical="center" shrinkToFit="1"/>
      <protection hidden="1"/>
    </xf>
    <xf numFmtId="0" fontId="17" fillId="6" borderId="2" xfId="0" applyFont="1" applyFill="1" applyBorder="1" applyAlignment="1" applyProtection="1">
      <alignment horizontal="center" vertical="center" wrapText="1"/>
      <protection hidden="1"/>
    </xf>
    <xf numFmtId="0" fontId="17" fillId="6" borderId="3" xfId="0" applyFont="1" applyFill="1" applyBorder="1" applyAlignment="1" applyProtection="1">
      <alignment horizontal="center" vertical="center" wrapText="1"/>
      <protection hidden="1"/>
    </xf>
    <xf numFmtId="0" fontId="17" fillId="6" borderId="4"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wrapText="1"/>
      <protection hidden="1"/>
    </xf>
    <xf numFmtId="0" fontId="17" fillId="6" borderId="0" xfId="0" applyFont="1" applyFill="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shrinkToFit="1"/>
      <protection hidden="1"/>
    </xf>
    <xf numFmtId="0" fontId="17" fillId="6" borderId="3" xfId="0" applyFont="1" applyFill="1" applyBorder="1" applyAlignment="1" applyProtection="1">
      <alignment horizontal="center" vertical="center" shrinkToFit="1"/>
      <protection hidden="1"/>
    </xf>
    <xf numFmtId="0" fontId="17" fillId="6" borderId="4" xfId="0" applyFont="1" applyFill="1" applyBorder="1" applyAlignment="1" applyProtection="1">
      <alignment horizontal="center" vertical="center" shrinkToFit="1"/>
      <protection hidden="1"/>
    </xf>
    <xf numFmtId="0" fontId="17" fillId="6" borderId="5" xfId="0" applyFont="1" applyFill="1" applyBorder="1" applyAlignment="1" applyProtection="1">
      <alignment horizontal="center" vertical="center" shrinkToFit="1"/>
      <protection hidden="1"/>
    </xf>
    <xf numFmtId="0" fontId="17" fillId="6" borderId="6" xfId="0" applyFont="1" applyFill="1" applyBorder="1" applyAlignment="1" applyProtection="1">
      <alignment horizontal="center" vertical="center" shrinkToFit="1"/>
      <protection hidden="1"/>
    </xf>
    <xf numFmtId="0" fontId="17" fillId="6" borderId="7" xfId="0" applyFont="1" applyFill="1" applyBorder="1" applyAlignment="1" applyProtection="1">
      <alignment horizontal="center" vertical="center" shrinkToFit="1"/>
      <protection hidden="1"/>
    </xf>
    <xf numFmtId="0" fontId="1" fillId="7" borderId="2" xfId="0" applyFont="1" applyFill="1" applyBorder="1" applyAlignment="1" applyProtection="1">
      <alignment horizontal="left" wrapText="1"/>
      <protection hidden="1"/>
    </xf>
    <xf numFmtId="0" fontId="1" fillId="7" borderId="3" xfId="0" applyFont="1" applyFill="1" applyBorder="1" applyAlignment="1" applyProtection="1">
      <alignment horizontal="left" wrapText="1"/>
      <protection hidden="1"/>
    </xf>
    <xf numFmtId="0" fontId="1" fillId="7" borderId="4" xfId="0" applyFont="1" applyFill="1" applyBorder="1" applyAlignment="1" applyProtection="1">
      <alignment horizontal="left" wrapText="1"/>
      <protection hidden="1"/>
    </xf>
    <xf numFmtId="0" fontId="1" fillId="7" borderId="5" xfId="0" applyFont="1" applyFill="1" applyBorder="1" applyAlignment="1" applyProtection="1">
      <alignment horizontal="left" wrapText="1"/>
      <protection hidden="1"/>
    </xf>
    <xf numFmtId="0" fontId="1" fillId="7" borderId="6" xfId="0" applyFont="1" applyFill="1" applyBorder="1" applyAlignment="1" applyProtection="1">
      <alignment horizontal="left" wrapText="1"/>
      <protection hidden="1"/>
    </xf>
    <xf numFmtId="0" fontId="1" fillId="7" borderId="7" xfId="0" applyFont="1" applyFill="1" applyBorder="1" applyAlignment="1" applyProtection="1">
      <alignment horizontal="left" wrapText="1"/>
      <protection hidden="1"/>
    </xf>
  </cellXfs>
  <cellStyles count="2">
    <cellStyle name="Hyperlink" xfId="1" builtinId="8"/>
    <cellStyle name="Normal" xfId="0" builtinId="0"/>
  </cellStyles>
  <dxfs count="1">
    <dxf>
      <font>
        <b/>
        <i val="0"/>
        <color theme="0"/>
      </font>
      <fill>
        <patternFill>
          <bgColor rgb="FFFF0000"/>
        </patternFill>
      </fill>
    </dxf>
  </dxfs>
  <tableStyles count="0" defaultTableStyle="TableStyleMedium2" defaultPivotStyle="PivotStyleLight16"/>
  <colors>
    <mruColors>
      <color rgb="FFAF240D"/>
      <color rgb="FF2B72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Utility Costs over Selected Period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2B723E"/>
              </a:solidFill>
              <a:ln>
                <a:noFill/>
              </a:ln>
              <a:effectLst/>
            </c:spPr>
            <c:extLst>
              <c:ext xmlns:c16="http://schemas.microsoft.com/office/drawing/2014/chart" uri="{C3380CC4-5D6E-409C-BE32-E72D297353CC}">
                <c16:uniqueId val="{00000001-D8D6-413A-B528-9B360981BF88}"/>
              </c:ext>
            </c:extLst>
          </c:dPt>
          <c:dPt>
            <c:idx val="1"/>
            <c:invertIfNegative val="0"/>
            <c:bubble3D val="0"/>
            <c:spPr>
              <a:solidFill>
                <a:srgbClr val="2B723E">
                  <a:alpha val="80000"/>
                </a:srgbClr>
              </a:solidFill>
              <a:ln>
                <a:noFill/>
              </a:ln>
              <a:effectLst/>
            </c:spPr>
            <c:extLst>
              <c:ext xmlns:c16="http://schemas.microsoft.com/office/drawing/2014/chart" uri="{C3380CC4-5D6E-409C-BE32-E72D297353CC}">
                <c16:uniqueId val="{00000003-D8D6-413A-B528-9B360981BF88}"/>
              </c:ext>
            </c:extLst>
          </c:dPt>
          <c:dPt>
            <c:idx val="2"/>
            <c:invertIfNegative val="0"/>
            <c:bubble3D val="0"/>
            <c:spPr>
              <a:solidFill>
                <a:srgbClr val="AF240D"/>
              </a:solidFill>
              <a:ln>
                <a:noFill/>
              </a:ln>
              <a:effectLst/>
            </c:spPr>
            <c:extLst>
              <c:ext xmlns:c16="http://schemas.microsoft.com/office/drawing/2014/chart" uri="{C3380CC4-5D6E-409C-BE32-E72D297353CC}">
                <c16:uniqueId val="{00000005-D8D6-413A-B528-9B360981BF88}"/>
              </c:ext>
            </c:extLst>
          </c:dPt>
          <c:dPt>
            <c:idx val="3"/>
            <c:invertIfNegative val="0"/>
            <c:bubble3D val="0"/>
            <c:spPr>
              <a:solidFill>
                <a:srgbClr val="AF240D">
                  <a:alpha val="80000"/>
                </a:srgbClr>
              </a:solidFill>
              <a:ln>
                <a:noFill/>
              </a:ln>
              <a:effectLst/>
            </c:spPr>
            <c:extLst>
              <c:ext xmlns:c16="http://schemas.microsoft.com/office/drawing/2014/chart" uri="{C3380CC4-5D6E-409C-BE32-E72D297353CC}">
                <c16:uniqueId val="{00000007-D8D6-413A-B528-9B360981BF88}"/>
              </c:ext>
            </c:extLst>
          </c:dPt>
          <c:cat>
            <c:strRef>
              <c:f>'Compare Suppliers'!$BG$22:$BG$25</c:f>
              <c:strCache>
                <c:ptCount val="4"/>
                <c:pt idx="0">
                  <c:v>Comparison - Gas</c:v>
                </c:pt>
                <c:pt idx="1">
                  <c:v>Default - Gas</c:v>
                </c:pt>
                <c:pt idx="2">
                  <c:v>Comparison - Electricity</c:v>
                </c:pt>
                <c:pt idx="3">
                  <c:v>Default - Electricity</c:v>
                </c:pt>
              </c:strCache>
            </c:strRef>
          </c:cat>
          <c:val>
            <c:numRef>
              <c:f>'Compare Suppliers'!$BI$22:$BI$25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D8D6-413A-B528-9B360981BF88}"/>
            </c:ext>
          </c:extLst>
        </c:ser>
        <c:dLbls>
          <c:showLegendKey val="0"/>
          <c:showVal val="0"/>
          <c:showCatName val="0"/>
          <c:showSerName val="0"/>
          <c:showPercent val="0"/>
          <c:showBubbleSize val="0"/>
        </c:dLbls>
        <c:gapWidth val="182"/>
        <c:axId val="168221656"/>
        <c:axId val="168227536"/>
      </c:barChart>
      <c:catAx>
        <c:axId val="168221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7536"/>
        <c:crosses val="autoZero"/>
        <c:auto val="1"/>
        <c:lblAlgn val="ctr"/>
        <c:lblOffset val="100"/>
        <c:noMultiLvlLbl val="0"/>
      </c:catAx>
      <c:valAx>
        <c:axId val="168227536"/>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1656"/>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 Price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'Compare Suppliers'!$BI$28</c:f>
              <c:strCache>
                <c:ptCount val="1"/>
                <c:pt idx="0">
                  <c:v>Electricity</c:v>
                </c:pt>
              </c:strCache>
            </c:strRef>
          </c:tx>
          <c:spPr>
            <a:solidFill>
              <a:srgbClr val="2B723E"/>
            </a:solidFill>
            <a:ln>
              <a:noFill/>
            </a:ln>
            <a:effectLst/>
          </c:spPr>
          <c:invertIfNegative val="0"/>
          <c:dPt>
            <c:idx val="1"/>
            <c:invertIfNegative val="0"/>
            <c:bubble3D val="0"/>
            <c:spPr>
              <a:solidFill>
                <a:srgbClr val="2B723E">
                  <a:alpha val="80000"/>
                </a:srgbClr>
              </a:solidFill>
              <a:ln>
                <a:noFill/>
              </a:ln>
              <a:effectLst/>
            </c:spPr>
            <c:extLst>
              <c:ext xmlns:c16="http://schemas.microsoft.com/office/drawing/2014/chart" uri="{C3380CC4-5D6E-409C-BE32-E72D297353CC}">
                <c16:uniqueId val="{00000001-66BA-49F7-8167-7AF300A62611}"/>
              </c:ext>
            </c:extLst>
          </c:dPt>
          <c:cat>
            <c:strRef>
              <c:f>'Compare Suppliers'!$BG$29:$BG$30</c:f>
              <c:strCache>
                <c:ptCount val="2"/>
                <c:pt idx="0">
                  <c:v>Comparison - Energy</c:v>
                </c:pt>
                <c:pt idx="1">
                  <c:v>Default - Energy</c:v>
                </c:pt>
              </c:strCache>
            </c:strRef>
          </c:cat>
          <c:val>
            <c:numRef>
              <c:f>'Compare Suppliers'!$BI$29:$BI$30</c:f>
              <c:numCache>
                <c:formatCode>"£"#,##0.00</c:formatCode>
                <c:ptCount val="2"/>
                <c:pt idx="0">
                  <c:v>0</c:v>
                </c:pt>
                <c:pt idx="1">
                  <c:v>0</c:v>
                </c:pt>
              </c:numCache>
            </c:numRef>
          </c:val>
          <c:extLst>
            <c:ext xmlns:c16="http://schemas.microsoft.com/office/drawing/2014/chart" uri="{C3380CC4-5D6E-409C-BE32-E72D297353CC}">
              <c16:uniqueId val="{00000002-66BA-49F7-8167-7AF300A62611}"/>
            </c:ext>
          </c:extLst>
        </c:ser>
        <c:ser>
          <c:idx val="1"/>
          <c:order val="1"/>
          <c:tx>
            <c:strRef>
              <c:f>'Compare Suppliers'!$BJ$28</c:f>
              <c:strCache>
                <c:ptCount val="1"/>
                <c:pt idx="0">
                  <c:v>Gas</c:v>
                </c:pt>
              </c:strCache>
            </c:strRef>
          </c:tx>
          <c:spPr>
            <a:solidFill>
              <a:srgbClr val="AF240D"/>
            </a:solidFill>
            <a:ln>
              <a:noFill/>
            </a:ln>
            <a:effectLst/>
          </c:spPr>
          <c:invertIfNegative val="0"/>
          <c:dPt>
            <c:idx val="1"/>
            <c:invertIfNegative val="0"/>
            <c:bubble3D val="0"/>
            <c:spPr>
              <a:solidFill>
                <a:srgbClr val="AF240D">
                  <a:alpha val="80000"/>
                </a:srgbClr>
              </a:solidFill>
              <a:ln>
                <a:noFill/>
              </a:ln>
              <a:effectLst/>
            </c:spPr>
            <c:extLst>
              <c:ext xmlns:c16="http://schemas.microsoft.com/office/drawing/2014/chart" uri="{C3380CC4-5D6E-409C-BE32-E72D297353CC}">
                <c16:uniqueId val="{00000004-66BA-49F7-8167-7AF300A62611}"/>
              </c:ext>
            </c:extLst>
          </c:dPt>
          <c:cat>
            <c:strRef>
              <c:f>'Compare Suppliers'!$BG$29:$BG$30</c:f>
              <c:strCache>
                <c:ptCount val="2"/>
                <c:pt idx="0">
                  <c:v>Comparison - Energy</c:v>
                </c:pt>
                <c:pt idx="1">
                  <c:v>Default - Energy</c:v>
                </c:pt>
              </c:strCache>
            </c:strRef>
          </c:cat>
          <c:val>
            <c:numRef>
              <c:f>'Compare Suppliers'!$BJ$29:$BJ$30</c:f>
              <c:numCache>
                <c:formatCode>"£"#,##0.00</c:formatCode>
                <c:ptCount val="2"/>
                <c:pt idx="0">
                  <c:v>0</c:v>
                </c:pt>
                <c:pt idx="1">
                  <c:v>0</c:v>
                </c:pt>
              </c:numCache>
            </c:numRef>
          </c:val>
          <c:extLst>
            <c:ext xmlns:c16="http://schemas.microsoft.com/office/drawing/2014/chart" uri="{C3380CC4-5D6E-409C-BE32-E72D297353CC}">
              <c16:uniqueId val="{00000005-66BA-49F7-8167-7AF300A62611}"/>
            </c:ext>
          </c:extLst>
        </c:ser>
        <c:dLbls>
          <c:showLegendKey val="0"/>
          <c:showVal val="0"/>
          <c:showCatName val="0"/>
          <c:showSerName val="0"/>
          <c:showPercent val="0"/>
          <c:showBubbleSize val="0"/>
        </c:dLbls>
        <c:gapWidth val="150"/>
        <c:overlap val="100"/>
        <c:axId val="168226752"/>
        <c:axId val="168225576"/>
      </c:barChart>
      <c:catAx>
        <c:axId val="168226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5576"/>
        <c:crosses val="autoZero"/>
        <c:auto val="1"/>
        <c:lblAlgn val="ctr"/>
        <c:lblOffset val="100"/>
        <c:noMultiLvlLbl val="0"/>
      </c:catAx>
      <c:valAx>
        <c:axId val="168225576"/>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Savings</a:t>
            </a:r>
            <a:r>
              <a:rPr lang="en-GB" baseline="0"/>
              <a:t> / Extra Cost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'Compare Suppliers'!$BJ$37</c:f>
              <c:strCache>
                <c:ptCount val="1"/>
                <c:pt idx="0">
                  <c:v>Energy Cost (Over Period)</c:v>
                </c:pt>
              </c:strCache>
            </c:strRef>
          </c:tx>
          <c:spPr>
            <a:solidFill>
              <a:schemeClr val="bg1">
                <a:lumMod val="65000"/>
              </a:schemeClr>
            </a:solidFill>
            <a:ln>
              <a:noFill/>
            </a:ln>
            <a:effectLst/>
          </c:spPr>
          <c:invertIfNegative val="0"/>
          <c:cat>
            <c:strRef>
              <c:f>'Compare Suppliers'!$BI$38:$BI$39</c:f>
              <c:strCache>
                <c:ptCount val="2"/>
                <c:pt idx="0">
                  <c:v>Comparison Supplier</c:v>
                </c:pt>
                <c:pt idx="1">
                  <c:v>Default Supplier</c:v>
                </c:pt>
              </c:strCache>
            </c:strRef>
          </c:cat>
          <c:val>
            <c:numRef>
              <c:f>'Compare Suppliers'!$BJ$38:$BJ$39</c:f>
              <c:numCache>
                <c:formatCode>"£"#,##0.00_);[Red]\("£"#,##0.00\)</c:formatCode>
                <c:ptCount val="2"/>
                <c:pt idx="0">
                  <c:v>0</c:v>
                </c:pt>
                <c:pt idx="1">
                  <c:v>0</c:v>
                </c:pt>
              </c:numCache>
            </c:numRef>
          </c:val>
          <c:extLst>
            <c:ext xmlns:c16="http://schemas.microsoft.com/office/drawing/2014/chart" uri="{C3380CC4-5D6E-409C-BE32-E72D297353CC}">
              <c16:uniqueId val="{00000000-79D1-4BEF-B79D-8A0B9ABA68AB}"/>
            </c:ext>
          </c:extLst>
        </c:ser>
        <c:ser>
          <c:idx val="1"/>
          <c:order val="1"/>
          <c:tx>
            <c:strRef>
              <c:f>'Compare Suppliers'!$BK$37</c:f>
              <c:strCache>
                <c:ptCount val="1"/>
                <c:pt idx="0">
                  <c:v>Savings</c:v>
                </c:pt>
              </c:strCache>
            </c:strRef>
          </c:tx>
          <c:spPr>
            <a:solidFill>
              <a:srgbClr val="2B723E"/>
            </a:solidFill>
            <a:ln>
              <a:noFill/>
            </a:ln>
            <a:effectLst/>
          </c:spPr>
          <c:invertIfNegative val="0"/>
          <c:cat>
            <c:strRef>
              <c:f>'Compare Suppliers'!$BI$38:$BI$39</c:f>
              <c:strCache>
                <c:ptCount val="2"/>
                <c:pt idx="0">
                  <c:v>Comparison Supplier</c:v>
                </c:pt>
                <c:pt idx="1">
                  <c:v>Default Supplier</c:v>
                </c:pt>
              </c:strCache>
            </c:strRef>
          </c:cat>
          <c:val>
            <c:numRef>
              <c:f>'Compare Suppliers'!$BK$38:$BK$39</c:f>
              <c:numCache>
                <c:formatCode>"£"#,##0.00_);[Red]\("£"#,##0.00\)</c:formatCode>
                <c:ptCount val="2"/>
                <c:pt idx="0">
                  <c:v>0</c:v>
                </c:pt>
                <c:pt idx="1">
                  <c:v>0</c:v>
                </c:pt>
              </c:numCache>
            </c:numRef>
          </c:val>
          <c:extLst>
            <c:ext xmlns:c16="http://schemas.microsoft.com/office/drawing/2014/chart" uri="{C3380CC4-5D6E-409C-BE32-E72D297353CC}">
              <c16:uniqueId val="{00000001-79D1-4BEF-B79D-8A0B9ABA68AB}"/>
            </c:ext>
          </c:extLst>
        </c:ser>
        <c:ser>
          <c:idx val="2"/>
          <c:order val="2"/>
          <c:tx>
            <c:strRef>
              <c:f>'Compare Suppliers'!$BL$37</c:f>
              <c:strCache>
                <c:ptCount val="1"/>
                <c:pt idx="0">
                  <c:v>Extra Cost</c:v>
                </c:pt>
              </c:strCache>
            </c:strRef>
          </c:tx>
          <c:spPr>
            <a:solidFill>
              <a:srgbClr val="AF240D"/>
            </a:solidFill>
            <a:ln>
              <a:noFill/>
            </a:ln>
            <a:effectLst/>
          </c:spPr>
          <c:invertIfNegative val="0"/>
          <c:cat>
            <c:strRef>
              <c:f>'Compare Suppliers'!$BI$38:$BI$39</c:f>
              <c:strCache>
                <c:ptCount val="2"/>
                <c:pt idx="0">
                  <c:v>Comparison Supplier</c:v>
                </c:pt>
                <c:pt idx="1">
                  <c:v>Default Supplier</c:v>
                </c:pt>
              </c:strCache>
            </c:strRef>
          </c:cat>
          <c:val>
            <c:numRef>
              <c:f>'Compare Suppliers'!$BL$38:$BL$39</c:f>
              <c:numCache>
                <c:formatCode>"£"#,##0.00_);[Red]\("£"#,##0.00\)</c:formatCode>
                <c:ptCount val="2"/>
                <c:pt idx="0">
                  <c:v>0</c:v>
                </c:pt>
                <c:pt idx="1">
                  <c:v>0</c:v>
                </c:pt>
              </c:numCache>
            </c:numRef>
          </c:val>
          <c:extLst>
            <c:ext xmlns:c16="http://schemas.microsoft.com/office/drawing/2014/chart" uri="{C3380CC4-5D6E-409C-BE32-E72D297353CC}">
              <c16:uniqueId val="{00000002-79D1-4BEF-B79D-8A0B9ABA68AB}"/>
            </c:ext>
          </c:extLst>
        </c:ser>
        <c:dLbls>
          <c:showLegendKey val="0"/>
          <c:showVal val="0"/>
          <c:showCatName val="0"/>
          <c:showSerName val="0"/>
          <c:showPercent val="0"/>
          <c:showBubbleSize val="0"/>
        </c:dLbls>
        <c:gapWidth val="150"/>
        <c:overlap val="100"/>
        <c:axId val="168222832"/>
        <c:axId val="168223224"/>
      </c:barChart>
      <c:catAx>
        <c:axId val="168222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3224"/>
        <c:crosses val="autoZero"/>
        <c:auto val="1"/>
        <c:lblAlgn val="ctr"/>
        <c:lblOffset val="100"/>
        <c:noMultiLvlLbl val="0"/>
      </c:catAx>
      <c:valAx>
        <c:axId val="16822322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https://spreadsheetsolutions.biz/how-to-not-ruin-your-spreadsheet/?freedownload" TargetMode="External"/><Relationship Id="rId3" Type="http://schemas.openxmlformats.org/officeDocument/2006/relationships/hyperlink" Target="https://spreadsheetsolutions.biz/?10090" TargetMode="External"/><Relationship Id="rId7" Type="http://schemas.openxmlformats.org/officeDocument/2006/relationships/hyperlink" Target="https://spreadsheetsolutions.biz/how-to-not-ruin-your-spreadsheet/?10090" TargetMode="External"/><Relationship Id="rId12" Type="http://schemas.openxmlformats.org/officeDocument/2006/relationships/image" Target="../media/image6.jpg"/><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11" Type="http://schemas.openxmlformats.org/officeDocument/2006/relationships/hyperlink" Target="https://spreadsheetsolutions.biz/terms-conditions/?freedownload" TargetMode="External"/><Relationship Id="rId5" Type="http://schemas.openxmlformats.org/officeDocument/2006/relationships/hyperlink" Target="https://spreadsheetsolutions.biz/terms-conditions/?10090" TargetMode="External"/><Relationship Id="rId10" Type="http://schemas.openxmlformats.org/officeDocument/2006/relationships/image" Target="../media/image5.jpeg"/><Relationship Id="rId4" Type="http://schemas.openxmlformats.org/officeDocument/2006/relationships/image" Target="../media/image2.jpeg"/><Relationship Id="rId9" Type="http://schemas.openxmlformats.org/officeDocument/2006/relationships/hyperlink" Target="https://spreadsheetsolutions.biz/?freedownload"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44</xdr:row>
      <xdr:rowOff>47625</xdr:rowOff>
    </xdr:from>
    <xdr:to>
      <xdr:col>44</xdr:col>
      <xdr:colOff>152400</xdr:colOff>
      <xdr:row>47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54CBAA10-895E-430B-8BD8-D5ECE7EA35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26" y="5381625"/>
          <a:ext cx="2962274" cy="685800"/>
        </a:xfrm>
        <a:prstGeom prst="rect">
          <a:avLst/>
        </a:prstGeom>
      </xdr:spPr>
    </xdr:pic>
    <xdr:clientData/>
  </xdr:twoCellAnchor>
  <xdr:twoCellAnchor editAs="oneCell">
    <xdr:from>
      <xdr:col>24</xdr:col>
      <xdr:colOff>57150</xdr:colOff>
      <xdr:row>51</xdr:row>
      <xdr:rowOff>95251</xdr:rowOff>
    </xdr:from>
    <xdr:to>
      <xdr:col>43</xdr:col>
      <xdr:colOff>161925</xdr:colOff>
      <xdr:row>57</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589B3D88-07C1-4503-9A9B-67F72073C0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10001251"/>
          <a:ext cx="3724275" cy="1170273"/>
        </a:xfrm>
        <a:prstGeom prst="rect">
          <a:avLst/>
        </a:prstGeom>
      </xdr:spPr>
    </xdr:pic>
    <xdr:clientData/>
  </xdr:twoCellAnchor>
  <xdr:twoCellAnchor editAs="oneCell">
    <xdr:from>
      <xdr:col>24</xdr:col>
      <xdr:colOff>57149</xdr:colOff>
      <xdr:row>59</xdr:row>
      <xdr:rowOff>178948</xdr:rowOff>
    </xdr:from>
    <xdr:to>
      <xdr:col>43</xdr:col>
      <xdr:colOff>171449</xdr:colOff>
      <xdr:row>62</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E6D832F4-7A0F-43B1-BECC-ED16951ABC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11608948"/>
          <a:ext cx="3733800" cy="583051"/>
        </a:xfrm>
        <a:prstGeom prst="rect">
          <a:avLst/>
        </a:prstGeom>
      </xdr:spPr>
    </xdr:pic>
    <xdr:clientData/>
  </xdr:twoCellAnchor>
  <xdr:twoCellAnchor editAs="oneCell">
    <xdr:from>
      <xdr:col>1</xdr:col>
      <xdr:colOff>0</xdr:colOff>
      <xdr:row>59</xdr:row>
      <xdr:rowOff>142875</xdr:rowOff>
    </xdr:from>
    <xdr:to>
      <xdr:col>21</xdr:col>
      <xdr:colOff>0</xdr:colOff>
      <xdr:row>62</xdr:row>
      <xdr:rowOff>52917</xdr:rowOff>
    </xdr:to>
    <xdr:pic>
      <xdr:nvPicPr>
        <xdr:cNvPr id="9" name="Picture 8">
          <a:hlinkClick xmlns:r="http://schemas.openxmlformats.org/officeDocument/2006/relationships" r:id="rId7"/>
          <a:extLst>
            <a:ext uri="{FF2B5EF4-FFF2-40B4-BE49-F238E27FC236}">
              <a16:creationId xmlns:a16="http://schemas.microsoft.com/office/drawing/2014/main" id="{5A2F714D-F32F-4B4E-BD71-CFB906DE503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11572875"/>
          <a:ext cx="3810000" cy="481542"/>
        </a:xfrm>
        <a:prstGeom prst="rect">
          <a:avLst/>
        </a:prstGeom>
      </xdr:spPr>
    </xdr:pic>
    <xdr:clientData/>
  </xdr:twoCellAnchor>
  <xdr:twoCellAnchor editAs="oneCell">
    <xdr:from>
      <xdr:col>24</xdr:col>
      <xdr:colOff>57150</xdr:colOff>
      <xdr:row>51</xdr:row>
      <xdr:rowOff>95251</xdr:rowOff>
    </xdr:from>
    <xdr:to>
      <xdr:col>44</xdr:col>
      <xdr:colOff>152400</xdr:colOff>
      <xdr:row>57</xdr:row>
      <xdr:rowOff>122524</xdr:rowOff>
    </xdr:to>
    <xdr:pic>
      <xdr:nvPicPr>
        <xdr:cNvPr id="10" name="Picture 9">
          <a:hlinkClick xmlns:r="http://schemas.openxmlformats.org/officeDocument/2006/relationships" r:id="rId9"/>
          <a:extLst>
            <a:ext uri="{FF2B5EF4-FFF2-40B4-BE49-F238E27FC236}">
              <a16:creationId xmlns:a16="http://schemas.microsoft.com/office/drawing/2014/main" id="{21D7382E-B7CB-419F-ACC1-95F01990AB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629150" y="10001251"/>
          <a:ext cx="3905250" cy="1170273"/>
        </a:xfrm>
        <a:prstGeom prst="rect">
          <a:avLst/>
        </a:prstGeom>
      </xdr:spPr>
    </xdr:pic>
    <xdr:clientData/>
  </xdr:twoCellAnchor>
  <xdr:twoCellAnchor editAs="oneCell">
    <xdr:from>
      <xdr:col>24</xdr:col>
      <xdr:colOff>57149</xdr:colOff>
      <xdr:row>59</xdr:row>
      <xdr:rowOff>178948</xdr:rowOff>
    </xdr:from>
    <xdr:to>
      <xdr:col>44</xdr:col>
      <xdr:colOff>161924</xdr:colOff>
      <xdr:row>62</xdr:row>
      <xdr:rowOff>190499</xdr:rowOff>
    </xdr:to>
    <xdr:pic>
      <xdr:nvPicPr>
        <xdr:cNvPr id="11" name="Picture 10">
          <a:hlinkClick xmlns:r="http://schemas.openxmlformats.org/officeDocument/2006/relationships" r:id="rId11"/>
          <a:extLst>
            <a:ext uri="{FF2B5EF4-FFF2-40B4-BE49-F238E27FC236}">
              <a16:creationId xmlns:a16="http://schemas.microsoft.com/office/drawing/2014/main" id="{F7026AC2-4862-4D5F-9F08-C505F79C48F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629149" y="11608948"/>
          <a:ext cx="3914775" cy="583051"/>
        </a:xfrm>
        <a:prstGeom prst="rect">
          <a:avLst/>
        </a:prstGeom>
      </xdr:spPr>
    </xdr:pic>
    <xdr:clientData/>
  </xdr:twoCellAnchor>
  <xdr:twoCellAnchor editAs="oneCell">
    <xdr:from>
      <xdr:col>1</xdr:col>
      <xdr:colOff>0</xdr:colOff>
      <xdr:row>59</xdr:row>
      <xdr:rowOff>142875</xdr:rowOff>
    </xdr:from>
    <xdr:to>
      <xdr:col>22</xdr:col>
      <xdr:colOff>0</xdr:colOff>
      <xdr:row>62</xdr:row>
      <xdr:rowOff>52917</xdr:rowOff>
    </xdr:to>
    <xdr:pic>
      <xdr:nvPicPr>
        <xdr:cNvPr id="12" name="Picture 11">
          <a:hlinkClick xmlns:r="http://schemas.openxmlformats.org/officeDocument/2006/relationships" r:id="rId13"/>
          <a:extLst>
            <a:ext uri="{FF2B5EF4-FFF2-40B4-BE49-F238E27FC236}">
              <a16:creationId xmlns:a16="http://schemas.microsoft.com/office/drawing/2014/main" id="{1EAA1A53-684D-45AD-BCB3-0C4E6D862E2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115728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4762</xdr:rowOff>
    </xdr:from>
    <xdr:to>
      <xdr:col>45</xdr:col>
      <xdr:colOff>0</xdr:colOff>
      <xdr:row>22</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4762</xdr:rowOff>
    </xdr:from>
    <xdr:to>
      <xdr:col>45</xdr:col>
      <xdr:colOff>0</xdr:colOff>
      <xdr:row>33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35</xdr:row>
      <xdr:rowOff>4762</xdr:rowOff>
    </xdr:from>
    <xdr:to>
      <xdr:col>45</xdr:col>
      <xdr:colOff>0</xdr:colOff>
      <xdr:row>45</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oPdLQHYpsO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8929-2165-4CA0-A457-CBD5BCD2D198}">
  <sheetPr>
    <tabColor theme="1"/>
  </sheetPr>
  <dimension ref="A1:AT66"/>
  <sheetViews>
    <sheetView tabSelected="1" zoomScaleNormal="100" workbookViewId="0"/>
  </sheetViews>
  <sheetFormatPr defaultColWidth="0" defaultRowHeight="15" zeroHeight="1" x14ac:dyDescent="0.25"/>
  <cols>
    <col min="1" max="46" width="2.85546875" style="1" customWidth="1"/>
    <col min="47" max="16384" width="2.85546875" style="1" hidden="1"/>
  </cols>
  <sheetData>
    <row r="1" spans="1:4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2"/>
      <c r="B2" s="221" t="s">
        <v>93</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3"/>
      <c r="AT2" s="2"/>
    </row>
    <row r="3" spans="1:46" x14ac:dyDescent="0.25">
      <c r="A3" s="2"/>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6"/>
      <c r="AT3" s="2"/>
    </row>
    <row r="4" spans="1:4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215" t="s">
        <v>85</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7"/>
      <c r="AT5" s="2"/>
    </row>
    <row r="6" spans="1:4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25">
      <c r="A7" s="2"/>
      <c r="B7" s="218" t="s">
        <v>86</v>
      </c>
      <c r="C7" s="219"/>
      <c r="D7" s="219"/>
      <c r="E7" s="219"/>
      <c r="F7" s="219"/>
      <c r="G7" s="220"/>
      <c r="H7" s="97" t="s">
        <v>94</v>
      </c>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9"/>
      <c r="AT7" s="2"/>
    </row>
    <row r="8" spans="1:46" x14ac:dyDescent="0.25">
      <c r="A8" s="2"/>
      <c r="B8" s="215" t="s">
        <v>87</v>
      </c>
      <c r="C8" s="216"/>
      <c r="D8" s="216"/>
      <c r="E8" s="216"/>
      <c r="F8" s="216"/>
      <c r="G8" s="217"/>
      <c r="H8" s="97" t="s">
        <v>95</v>
      </c>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9"/>
      <c r="AT8" s="2"/>
    </row>
    <row r="9" spans="1:46" x14ac:dyDescent="0.25">
      <c r="A9" s="2"/>
      <c r="B9" s="97" t="s">
        <v>88</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9"/>
      <c r="AT9" s="2"/>
    </row>
    <row r="10" spans="1:46" x14ac:dyDescent="0.25">
      <c r="A10" s="2"/>
      <c r="B10" s="97" t="s">
        <v>89</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9"/>
      <c r="AT10" s="2"/>
    </row>
    <row r="11" spans="1:46" x14ac:dyDescent="0.25">
      <c r="A11" s="2"/>
      <c r="B11" s="97" t="s">
        <v>90</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9"/>
      <c r="AT11" s="2"/>
    </row>
    <row r="12" spans="1:4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x14ac:dyDescent="0.25">
      <c r="A14" s="2"/>
      <c r="B14" s="215" t="s">
        <v>96</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7"/>
      <c r="AT14" s="2"/>
    </row>
    <row r="15" spans="1:4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ht="15" customHeight="1" x14ac:dyDescent="0.25">
      <c r="A16" s="2"/>
      <c r="B16" s="110" t="s">
        <v>84</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2"/>
      <c r="AT16" s="2"/>
    </row>
    <row r="17" spans="1:46" x14ac:dyDescent="0.25">
      <c r="A17" s="2"/>
      <c r="B17" s="11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5"/>
      <c r="AT17" s="2"/>
    </row>
    <row r="18" spans="1:46" x14ac:dyDescent="0.25">
      <c r="A18" s="2"/>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5"/>
      <c r="AT18" s="2"/>
    </row>
    <row r="19" spans="1:46" x14ac:dyDescent="0.25">
      <c r="A19" s="2"/>
      <c r="B19" s="11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5"/>
      <c r="AT19" s="2"/>
    </row>
    <row r="20" spans="1:46" x14ac:dyDescent="0.25">
      <c r="A20" s="2"/>
      <c r="B20" s="113"/>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5"/>
      <c r="AT20" s="2"/>
    </row>
    <row r="21" spans="1:46" x14ac:dyDescent="0.25">
      <c r="A21" s="2"/>
      <c r="B21" s="113"/>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5"/>
      <c r="AT21" s="2"/>
    </row>
    <row r="22" spans="1:46" x14ac:dyDescent="0.25">
      <c r="A22" s="2"/>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8"/>
      <c r="AT22" s="2"/>
    </row>
    <row r="23" spans="1:4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x14ac:dyDescent="0.25">
      <c r="A24" s="2"/>
      <c r="B24" s="119" t="s">
        <v>0</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1"/>
      <c r="AT24" s="2"/>
    </row>
    <row r="25" spans="1:46" x14ac:dyDescent="0.25">
      <c r="A25" s="2"/>
      <c r="B25" s="122"/>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4"/>
      <c r="AT25" s="2"/>
    </row>
    <row r="26" spans="1:46" x14ac:dyDescent="0.25">
      <c r="A26" s="2"/>
      <c r="B26" s="122"/>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4"/>
      <c r="AT26" s="2"/>
    </row>
    <row r="27" spans="1:46" x14ac:dyDescent="0.25">
      <c r="A27" s="2"/>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7"/>
      <c r="AT27" s="2"/>
    </row>
    <row r="28" spans="1:4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128" t="s">
        <v>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30"/>
      <c r="AT29" s="2"/>
    </row>
    <row r="30" spans="1:46" x14ac:dyDescent="0.25">
      <c r="A30" s="2"/>
      <c r="B30" s="131"/>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3"/>
      <c r="AT30" s="2"/>
    </row>
    <row r="31" spans="1:46" x14ac:dyDescent="0.25">
      <c r="A31" s="2"/>
      <c r="B31" s="131"/>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3"/>
      <c r="AT31" s="2"/>
    </row>
    <row r="32" spans="1:46" x14ac:dyDescent="0.25">
      <c r="A32" s="2"/>
      <c r="B32" s="131"/>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3"/>
      <c r="AT32" s="2"/>
    </row>
    <row r="33" spans="1:46" x14ac:dyDescent="0.25">
      <c r="A33" s="2"/>
      <c r="B33" s="13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3"/>
      <c r="AT33" s="2"/>
    </row>
    <row r="34" spans="1:46" x14ac:dyDescent="0.25">
      <c r="A34" s="2"/>
      <c r="B34" s="13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3"/>
      <c r="AT34" s="2"/>
    </row>
    <row r="35" spans="1:46" x14ac:dyDescent="0.25">
      <c r="A35" s="2"/>
      <c r="B35" s="134"/>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6"/>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119" t="s">
        <v>2</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1"/>
      <c r="AT37" s="2"/>
    </row>
    <row r="38" spans="1:46" x14ac:dyDescent="0.25">
      <c r="A38" s="2"/>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4"/>
      <c r="AT38" s="2"/>
    </row>
    <row r="39" spans="1:46" x14ac:dyDescent="0.25">
      <c r="A39" s="2"/>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4"/>
      <c r="AT39" s="2"/>
    </row>
    <row r="40" spans="1:46" x14ac:dyDescent="0.25">
      <c r="A40" s="2"/>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4"/>
      <c r="AT40" s="2"/>
    </row>
    <row r="41" spans="1:46" x14ac:dyDescent="0.25">
      <c r="A41" s="2"/>
      <c r="B41" s="122"/>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4"/>
      <c r="AT41" s="2"/>
    </row>
    <row r="42" spans="1:46" x14ac:dyDescent="0.25">
      <c r="A42" s="2"/>
      <c r="B42" s="125"/>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7"/>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100" t="s">
        <v>91</v>
      </c>
      <c r="AE44" s="101"/>
      <c r="AF44" s="101"/>
      <c r="AG44" s="101"/>
      <c r="AH44" s="101"/>
      <c r="AI44" s="101"/>
      <c r="AJ44" s="101"/>
      <c r="AK44" s="101"/>
      <c r="AL44" s="101"/>
      <c r="AM44" s="101"/>
      <c r="AN44" s="101"/>
      <c r="AO44" s="101"/>
      <c r="AP44" s="101"/>
      <c r="AQ44" s="101"/>
      <c r="AR44" s="101"/>
      <c r="AS44" s="10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137"/>
      <c r="AE45" s="138"/>
      <c r="AF45" s="138"/>
      <c r="AG45" s="138"/>
      <c r="AH45" s="138"/>
      <c r="AI45" s="138"/>
      <c r="AJ45" s="138"/>
      <c r="AK45" s="138"/>
      <c r="AL45" s="138"/>
      <c r="AM45" s="138"/>
      <c r="AN45" s="138"/>
      <c r="AO45" s="138"/>
      <c r="AP45" s="138"/>
      <c r="AQ45" s="138"/>
      <c r="AR45" s="138"/>
      <c r="AS45" s="139"/>
      <c r="AT45" s="2"/>
    </row>
    <row r="46" spans="1:46" x14ac:dyDescent="0.25">
      <c r="A46" s="2"/>
      <c r="B46" s="146" t="s">
        <v>92</v>
      </c>
      <c r="C46" s="147"/>
      <c r="D46" s="147"/>
      <c r="E46" s="147"/>
      <c r="F46" s="147"/>
      <c r="G46" s="147"/>
      <c r="H46" s="147"/>
      <c r="I46" s="147"/>
      <c r="J46" s="147"/>
      <c r="K46" s="147"/>
      <c r="L46" s="147"/>
      <c r="M46" s="147"/>
      <c r="N46" s="147"/>
      <c r="O46" s="147"/>
      <c r="P46" s="147"/>
      <c r="Q46" s="147"/>
      <c r="R46" s="147"/>
      <c r="S46" s="147"/>
      <c r="T46" s="147"/>
      <c r="U46" s="148"/>
      <c r="V46" s="2"/>
      <c r="W46" s="2"/>
      <c r="X46" s="2"/>
      <c r="Y46" s="2"/>
      <c r="Z46" s="2"/>
      <c r="AA46" s="2"/>
      <c r="AB46" s="2"/>
      <c r="AC46" s="2"/>
      <c r="AD46" s="140"/>
      <c r="AE46" s="141"/>
      <c r="AF46" s="141"/>
      <c r="AG46" s="141"/>
      <c r="AH46" s="141"/>
      <c r="AI46" s="141"/>
      <c r="AJ46" s="141"/>
      <c r="AK46" s="141"/>
      <c r="AL46" s="141"/>
      <c r="AM46" s="141"/>
      <c r="AN46" s="141"/>
      <c r="AO46" s="141"/>
      <c r="AP46" s="141"/>
      <c r="AQ46" s="141"/>
      <c r="AR46" s="141"/>
      <c r="AS46" s="142"/>
      <c r="AT46" s="2"/>
    </row>
    <row r="47" spans="1:46" x14ac:dyDescent="0.25">
      <c r="A47" s="2"/>
      <c r="B47" s="149"/>
      <c r="C47" s="150"/>
      <c r="D47" s="150"/>
      <c r="E47" s="150"/>
      <c r="F47" s="150"/>
      <c r="G47" s="150"/>
      <c r="H47" s="150"/>
      <c r="I47" s="150"/>
      <c r="J47" s="150"/>
      <c r="K47" s="150"/>
      <c r="L47" s="150"/>
      <c r="M47" s="150"/>
      <c r="N47" s="150"/>
      <c r="O47" s="150"/>
      <c r="P47" s="150"/>
      <c r="Q47" s="150"/>
      <c r="R47" s="150"/>
      <c r="S47" s="150"/>
      <c r="T47" s="150"/>
      <c r="U47" s="151"/>
      <c r="V47" s="2"/>
      <c r="W47" s="2"/>
      <c r="X47" s="2"/>
      <c r="Y47" s="2"/>
      <c r="Z47" s="2"/>
      <c r="AA47" s="2"/>
      <c r="AB47" s="2"/>
      <c r="AC47" s="2"/>
      <c r="AD47" s="140"/>
      <c r="AE47" s="141"/>
      <c r="AF47" s="141"/>
      <c r="AG47" s="141"/>
      <c r="AH47" s="141"/>
      <c r="AI47" s="141"/>
      <c r="AJ47" s="141"/>
      <c r="AK47" s="141"/>
      <c r="AL47" s="141"/>
      <c r="AM47" s="141"/>
      <c r="AN47" s="141"/>
      <c r="AO47" s="141"/>
      <c r="AP47" s="141"/>
      <c r="AQ47" s="141"/>
      <c r="AR47" s="141"/>
      <c r="AS47" s="14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143"/>
      <c r="AE48" s="144"/>
      <c r="AF48" s="144"/>
      <c r="AG48" s="144"/>
      <c r="AH48" s="144"/>
      <c r="AI48" s="144"/>
      <c r="AJ48" s="144"/>
      <c r="AK48" s="144"/>
      <c r="AL48" s="144"/>
      <c r="AM48" s="144"/>
      <c r="AN48" s="144"/>
      <c r="AO48" s="144"/>
      <c r="AP48" s="144"/>
      <c r="AQ48" s="144"/>
      <c r="AR48" s="144"/>
      <c r="AS48" s="145"/>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100" t="s">
        <v>97</v>
      </c>
      <c r="C51" s="101"/>
      <c r="D51" s="101"/>
      <c r="E51" s="101"/>
      <c r="F51" s="101"/>
      <c r="G51" s="101"/>
      <c r="H51" s="101"/>
      <c r="I51" s="101"/>
      <c r="J51" s="101"/>
      <c r="K51" s="102"/>
      <c r="L51" s="2"/>
      <c r="M51" s="100" t="s">
        <v>98</v>
      </c>
      <c r="N51" s="101"/>
      <c r="O51" s="101"/>
      <c r="P51" s="101"/>
      <c r="Q51" s="101"/>
      <c r="R51" s="101"/>
      <c r="S51" s="101"/>
      <c r="T51" s="101"/>
      <c r="U51" s="101"/>
      <c r="V51" s="102"/>
      <c r="W51" s="2"/>
      <c r="X51" s="2"/>
      <c r="Y51" s="100" t="s">
        <v>76</v>
      </c>
      <c r="Z51" s="101"/>
      <c r="AA51" s="101"/>
      <c r="AB51" s="101"/>
      <c r="AC51" s="101"/>
      <c r="AD51" s="101"/>
      <c r="AE51" s="101"/>
      <c r="AF51" s="101"/>
      <c r="AG51" s="101"/>
      <c r="AH51" s="101"/>
      <c r="AI51" s="101"/>
      <c r="AJ51" s="101"/>
      <c r="AK51" s="101"/>
      <c r="AL51" s="101"/>
      <c r="AM51" s="101"/>
      <c r="AN51" s="101"/>
      <c r="AO51" s="101"/>
      <c r="AP51" s="101"/>
      <c r="AQ51" s="101"/>
      <c r="AR51" s="101"/>
      <c r="AS51" s="102"/>
      <c r="AT51" s="2"/>
    </row>
    <row r="52" spans="1:46" x14ac:dyDescent="0.25">
      <c r="A52" s="2"/>
      <c r="B52" s="227" t="s">
        <v>99</v>
      </c>
      <c r="C52" s="228"/>
      <c r="D52" s="228"/>
      <c r="E52" s="228"/>
      <c r="F52" s="228"/>
      <c r="G52" s="228"/>
      <c r="H52" s="228"/>
      <c r="I52" s="228"/>
      <c r="J52" s="228"/>
      <c r="K52" s="229"/>
      <c r="L52" s="2"/>
      <c r="M52" s="230" t="s">
        <v>99</v>
      </c>
      <c r="N52" s="231"/>
      <c r="O52" s="231"/>
      <c r="P52" s="231"/>
      <c r="Q52" s="231"/>
      <c r="R52" s="231"/>
      <c r="S52" s="231"/>
      <c r="T52" s="231"/>
      <c r="U52" s="231"/>
      <c r="V52" s="232"/>
      <c r="W52" s="2"/>
      <c r="X52" s="2"/>
      <c r="Y52" s="137"/>
      <c r="Z52" s="138"/>
      <c r="AA52" s="138"/>
      <c r="AB52" s="138"/>
      <c r="AC52" s="138"/>
      <c r="AD52" s="138"/>
      <c r="AE52" s="138"/>
      <c r="AF52" s="138"/>
      <c r="AG52" s="138"/>
      <c r="AH52" s="138"/>
      <c r="AI52" s="138"/>
      <c r="AJ52" s="138"/>
      <c r="AK52" s="138"/>
      <c r="AL52" s="138"/>
      <c r="AM52" s="138"/>
      <c r="AN52" s="138"/>
      <c r="AO52" s="138"/>
      <c r="AP52" s="138"/>
      <c r="AQ52" s="138"/>
      <c r="AR52" s="138"/>
      <c r="AS52" s="139"/>
      <c r="AT52" s="2"/>
    </row>
    <row r="53" spans="1:46" x14ac:dyDescent="0.25">
      <c r="A53" s="2"/>
      <c r="B53" s="233"/>
      <c r="C53" s="234"/>
      <c r="D53" s="234"/>
      <c r="E53" s="234"/>
      <c r="F53" s="234"/>
      <c r="G53" s="234"/>
      <c r="H53" s="234"/>
      <c r="I53" s="234"/>
      <c r="J53" s="234"/>
      <c r="K53" s="235"/>
      <c r="L53" s="2"/>
      <c r="M53" s="236"/>
      <c r="N53" s="237"/>
      <c r="O53" s="237"/>
      <c r="P53" s="237"/>
      <c r="Q53" s="237"/>
      <c r="R53" s="237"/>
      <c r="S53" s="237"/>
      <c r="T53" s="237"/>
      <c r="U53" s="237"/>
      <c r="V53" s="238"/>
      <c r="W53" s="2"/>
      <c r="X53" s="2"/>
      <c r="Y53" s="140"/>
      <c r="Z53" s="141"/>
      <c r="AA53" s="141"/>
      <c r="AB53" s="141"/>
      <c r="AC53" s="141"/>
      <c r="AD53" s="141"/>
      <c r="AE53" s="141"/>
      <c r="AF53" s="141"/>
      <c r="AG53" s="141"/>
      <c r="AH53" s="141"/>
      <c r="AI53" s="141"/>
      <c r="AJ53" s="141"/>
      <c r="AK53" s="141"/>
      <c r="AL53" s="141"/>
      <c r="AM53" s="141"/>
      <c r="AN53" s="141"/>
      <c r="AO53" s="141"/>
      <c r="AP53" s="141"/>
      <c r="AQ53" s="141"/>
      <c r="AR53" s="141"/>
      <c r="AS53" s="142"/>
      <c r="AT53" s="2"/>
    </row>
    <row r="54" spans="1:46" x14ac:dyDescent="0.25">
      <c r="A54" s="2"/>
      <c r="B54" s="233"/>
      <c r="C54" s="234"/>
      <c r="D54" s="234"/>
      <c r="E54" s="234"/>
      <c r="F54" s="234"/>
      <c r="G54" s="234"/>
      <c r="H54" s="234"/>
      <c r="I54" s="234"/>
      <c r="J54" s="234"/>
      <c r="K54" s="235"/>
      <c r="L54" s="2"/>
      <c r="M54" s="236"/>
      <c r="N54" s="237"/>
      <c r="O54" s="237"/>
      <c r="P54" s="237"/>
      <c r="Q54" s="237"/>
      <c r="R54" s="237"/>
      <c r="S54" s="237"/>
      <c r="T54" s="237"/>
      <c r="U54" s="237"/>
      <c r="V54" s="238"/>
      <c r="W54" s="2"/>
      <c r="X54" s="2"/>
      <c r="Y54" s="140"/>
      <c r="Z54" s="141"/>
      <c r="AA54" s="141"/>
      <c r="AB54" s="141"/>
      <c r="AC54" s="141"/>
      <c r="AD54" s="141"/>
      <c r="AE54" s="141"/>
      <c r="AF54" s="141"/>
      <c r="AG54" s="141"/>
      <c r="AH54" s="141"/>
      <c r="AI54" s="141"/>
      <c r="AJ54" s="141"/>
      <c r="AK54" s="141"/>
      <c r="AL54" s="141"/>
      <c r="AM54" s="141"/>
      <c r="AN54" s="141"/>
      <c r="AO54" s="141"/>
      <c r="AP54" s="141"/>
      <c r="AQ54" s="141"/>
      <c r="AR54" s="141"/>
      <c r="AS54" s="142"/>
      <c r="AT54" s="2"/>
    </row>
    <row r="55" spans="1:46" x14ac:dyDescent="0.25">
      <c r="A55" s="2"/>
      <c r="B55" s="233"/>
      <c r="C55" s="234"/>
      <c r="D55" s="234"/>
      <c r="E55" s="234"/>
      <c r="F55" s="234"/>
      <c r="G55" s="234"/>
      <c r="H55" s="234"/>
      <c r="I55" s="234"/>
      <c r="J55" s="234"/>
      <c r="K55" s="235"/>
      <c r="L55" s="2"/>
      <c r="M55" s="236"/>
      <c r="N55" s="237"/>
      <c r="O55" s="237"/>
      <c r="P55" s="237"/>
      <c r="Q55" s="237"/>
      <c r="R55" s="237"/>
      <c r="S55" s="237"/>
      <c r="T55" s="237"/>
      <c r="U55" s="237"/>
      <c r="V55" s="238"/>
      <c r="W55" s="2"/>
      <c r="X55" s="2"/>
      <c r="Y55" s="140"/>
      <c r="Z55" s="141"/>
      <c r="AA55" s="141"/>
      <c r="AB55" s="141"/>
      <c r="AC55" s="141"/>
      <c r="AD55" s="141"/>
      <c r="AE55" s="141"/>
      <c r="AF55" s="141"/>
      <c r="AG55" s="141"/>
      <c r="AH55" s="141"/>
      <c r="AI55" s="141"/>
      <c r="AJ55" s="141"/>
      <c r="AK55" s="141"/>
      <c r="AL55" s="141"/>
      <c r="AM55" s="141"/>
      <c r="AN55" s="141"/>
      <c r="AO55" s="141"/>
      <c r="AP55" s="141"/>
      <c r="AQ55" s="141"/>
      <c r="AR55" s="141"/>
      <c r="AS55" s="142"/>
      <c r="AT55" s="2"/>
    </row>
    <row r="56" spans="1:46" x14ac:dyDescent="0.25">
      <c r="A56" s="2"/>
      <c r="B56" s="233"/>
      <c r="C56" s="234"/>
      <c r="D56" s="234"/>
      <c r="E56" s="234"/>
      <c r="F56" s="234"/>
      <c r="G56" s="234"/>
      <c r="H56" s="234"/>
      <c r="I56" s="234"/>
      <c r="J56" s="234"/>
      <c r="K56" s="235"/>
      <c r="L56" s="2"/>
      <c r="M56" s="236"/>
      <c r="N56" s="237"/>
      <c r="O56" s="237"/>
      <c r="P56" s="237"/>
      <c r="Q56" s="237"/>
      <c r="R56" s="237"/>
      <c r="S56" s="237"/>
      <c r="T56" s="237"/>
      <c r="U56" s="237"/>
      <c r="V56" s="238"/>
      <c r="W56" s="2"/>
      <c r="X56" s="2"/>
      <c r="Y56" s="140"/>
      <c r="Z56" s="141"/>
      <c r="AA56" s="141"/>
      <c r="AB56" s="141"/>
      <c r="AC56" s="141"/>
      <c r="AD56" s="141"/>
      <c r="AE56" s="141"/>
      <c r="AF56" s="141"/>
      <c r="AG56" s="141"/>
      <c r="AH56" s="141"/>
      <c r="AI56" s="141"/>
      <c r="AJ56" s="141"/>
      <c r="AK56" s="141"/>
      <c r="AL56" s="141"/>
      <c r="AM56" s="141"/>
      <c r="AN56" s="141"/>
      <c r="AO56" s="141"/>
      <c r="AP56" s="141"/>
      <c r="AQ56" s="141"/>
      <c r="AR56" s="141"/>
      <c r="AS56" s="142"/>
      <c r="AT56" s="2"/>
    </row>
    <row r="57" spans="1:46" x14ac:dyDescent="0.25">
      <c r="A57" s="2"/>
      <c r="B57" s="233"/>
      <c r="C57" s="234"/>
      <c r="D57" s="234"/>
      <c r="E57" s="234"/>
      <c r="F57" s="234"/>
      <c r="G57" s="234"/>
      <c r="H57" s="234"/>
      <c r="I57" s="234"/>
      <c r="J57" s="234"/>
      <c r="K57" s="235"/>
      <c r="L57" s="2"/>
      <c r="M57" s="236"/>
      <c r="N57" s="237"/>
      <c r="O57" s="237"/>
      <c r="P57" s="237"/>
      <c r="Q57" s="237"/>
      <c r="R57" s="237"/>
      <c r="S57" s="237"/>
      <c r="T57" s="237"/>
      <c r="U57" s="237"/>
      <c r="V57" s="238"/>
      <c r="W57" s="2"/>
      <c r="X57" s="2"/>
      <c r="Y57" s="140"/>
      <c r="Z57" s="141"/>
      <c r="AA57" s="141"/>
      <c r="AB57" s="141"/>
      <c r="AC57" s="141"/>
      <c r="AD57" s="141"/>
      <c r="AE57" s="141"/>
      <c r="AF57" s="141"/>
      <c r="AG57" s="141"/>
      <c r="AH57" s="141"/>
      <c r="AI57" s="141"/>
      <c r="AJ57" s="141"/>
      <c r="AK57" s="141"/>
      <c r="AL57" s="141"/>
      <c r="AM57" s="141"/>
      <c r="AN57" s="141"/>
      <c r="AO57" s="141"/>
      <c r="AP57" s="141"/>
      <c r="AQ57" s="141"/>
      <c r="AR57" s="141"/>
      <c r="AS57" s="142"/>
      <c r="AT57" s="2"/>
    </row>
    <row r="58" spans="1:46" x14ac:dyDescent="0.25">
      <c r="A58" s="2"/>
      <c r="B58" s="239"/>
      <c r="C58" s="240"/>
      <c r="D58" s="240"/>
      <c r="E58" s="240"/>
      <c r="F58" s="240"/>
      <c r="G58" s="240"/>
      <c r="H58" s="240"/>
      <c r="I58" s="240"/>
      <c r="J58" s="240"/>
      <c r="K58" s="241"/>
      <c r="L58" s="2"/>
      <c r="M58" s="242"/>
      <c r="N58" s="243"/>
      <c r="O58" s="243"/>
      <c r="P58" s="243"/>
      <c r="Q58" s="243"/>
      <c r="R58" s="243"/>
      <c r="S58" s="243"/>
      <c r="T58" s="243"/>
      <c r="U58" s="243"/>
      <c r="V58" s="244"/>
      <c r="W58" s="2"/>
      <c r="X58" s="2"/>
      <c r="Y58" s="143"/>
      <c r="Z58" s="144"/>
      <c r="AA58" s="144"/>
      <c r="AB58" s="144"/>
      <c r="AC58" s="144"/>
      <c r="AD58" s="144"/>
      <c r="AE58" s="144"/>
      <c r="AF58" s="144"/>
      <c r="AG58" s="144"/>
      <c r="AH58" s="144"/>
      <c r="AI58" s="144"/>
      <c r="AJ58" s="144"/>
      <c r="AK58" s="144"/>
      <c r="AL58" s="144"/>
      <c r="AM58" s="144"/>
      <c r="AN58" s="144"/>
      <c r="AO58" s="144"/>
      <c r="AP58" s="144"/>
      <c r="AQ58" s="144"/>
      <c r="AR58" s="144"/>
      <c r="AS58" s="145"/>
      <c r="AT58" s="2"/>
    </row>
    <row r="59" spans="1:46" x14ac:dyDescent="0.25">
      <c r="A59" s="2"/>
      <c r="B59" s="100" t="s">
        <v>100</v>
      </c>
      <c r="C59" s="101"/>
      <c r="D59" s="101"/>
      <c r="E59" s="101"/>
      <c r="F59" s="101"/>
      <c r="G59" s="101"/>
      <c r="H59" s="101"/>
      <c r="I59" s="101"/>
      <c r="J59" s="101"/>
      <c r="K59" s="102"/>
      <c r="L59" s="2"/>
      <c r="M59" s="100" t="s">
        <v>100</v>
      </c>
      <c r="N59" s="101"/>
      <c r="O59" s="101"/>
      <c r="P59" s="101"/>
      <c r="Q59" s="101"/>
      <c r="R59" s="101"/>
      <c r="S59" s="101"/>
      <c r="T59" s="101"/>
      <c r="U59" s="101"/>
      <c r="V59" s="102"/>
      <c r="W59" s="2"/>
      <c r="X59" s="2"/>
      <c r="Y59" s="100" t="s">
        <v>102</v>
      </c>
      <c r="Z59" s="101"/>
      <c r="AA59" s="101"/>
      <c r="AB59" s="101"/>
      <c r="AC59" s="101"/>
      <c r="AD59" s="101"/>
      <c r="AE59" s="101"/>
      <c r="AF59" s="101"/>
      <c r="AG59" s="101"/>
      <c r="AH59" s="101"/>
      <c r="AI59" s="101"/>
      <c r="AJ59" s="101"/>
      <c r="AK59" s="101"/>
      <c r="AL59" s="101"/>
      <c r="AM59" s="101"/>
      <c r="AN59" s="101"/>
      <c r="AO59" s="101"/>
      <c r="AP59" s="101"/>
      <c r="AQ59" s="101"/>
      <c r="AR59" s="101"/>
      <c r="AS59" s="102"/>
      <c r="AT59" s="2"/>
    </row>
    <row r="60" spans="1:4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15" customHeight="1" x14ac:dyDescent="0.25">
      <c r="A64" s="2"/>
      <c r="B64" s="103" t="s">
        <v>101</v>
      </c>
      <c r="C64" s="104"/>
      <c r="D64" s="104"/>
      <c r="E64" s="104"/>
      <c r="F64" s="104"/>
      <c r="G64" s="104"/>
      <c r="H64" s="104"/>
      <c r="I64" s="104"/>
      <c r="J64" s="104"/>
      <c r="K64" s="104"/>
      <c r="L64" s="104"/>
      <c r="M64" s="104"/>
      <c r="N64" s="104"/>
      <c r="O64" s="104"/>
      <c r="P64" s="104"/>
      <c r="Q64" s="104"/>
      <c r="R64" s="104"/>
      <c r="S64" s="104"/>
      <c r="T64" s="104"/>
      <c r="U64" s="104"/>
      <c r="V64" s="105"/>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x14ac:dyDescent="0.25">
      <c r="A65" s="2"/>
      <c r="B65" s="106"/>
      <c r="C65" s="107"/>
      <c r="D65" s="107"/>
      <c r="E65" s="107"/>
      <c r="F65" s="107"/>
      <c r="G65" s="107"/>
      <c r="H65" s="107"/>
      <c r="I65" s="107"/>
      <c r="J65" s="107"/>
      <c r="K65" s="107"/>
      <c r="L65" s="107"/>
      <c r="M65" s="107"/>
      <c r="N65" s="107"/>
      <c r="O65" s="107"/>
      <c r="P65" s="107"/>
      <c r="Q65" s="107"/>
      <c r="R65" s="107"/>
      <c r="S65" s="107"/>
      <c r="T65" s="107"/>
      <c r="U65" s="107"/>
      <c r="V65" s="108"/>
      <c r="W65" s="2"/>
      <c r="X65" s="2"/>
      <c r="Y65" s="109" t="s">
        <v>3</v>
      </c>
      <c r="Z65" s="109"/>
      <c r="AA65" s="109"/>
      <c r="AB65" s="109"/>
      <c r="AC65" s="109"/>
      <c r="AD65" s="109"/>
      <c r="AE65" s="109"/>
      <c r="AF65" s="109"/>
      <c r="AG65" s="109"/>
      <c r="AH65" s="109"/>
      <c r="AI65" s="109"/>
      <c r="AJ65" s="109"/>
      <c r="AK65" s="109"/>
      <c r="AL65" s="109"/>
      <c r="AM65" s="109"/>
      <c r="AN65" s="109"/>
      <c r="AO65" s="109"/>
      <c r="AP65" s="109"/>
      <c r="AQ65" s="109"/>
      <c r="AR65" s="109"/>
      <c r="AS65" s="109"/>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FDkmN8oaY3EdX1wglQAw7sI7ZhnY0HxzZ5PBuClM7ayG0afAonbQyJc93cjsU/PFVBixicFkViEy1Df8Y/VyGQ==" saltValue="IWZMb/gSYefxwFrOPmzdfQ==" spinCount="100000" sheet="1" objects="1" scenarios="1"/>
  <mergeCells count="28">
    <mergeCell ref="M51:V51"/>
    <mergeCell ref="B52:K58"/>
    <mergeCell ref="M52:V58"/>
    <mergeCell ref="B59:K59"/>
    <mergeCell ref="M59:V59"/>
    <mergeCell ref="Y59:AS59"/>
    <mergeCell ref="B64:V65"/>
    <mergeCell ref="Y65:AS65"/>
    <mergeCell ref="B16:AS22"/>
    <mergeCell ref="B24:AS27"/>
    <mergeCell ref="B29:AS35"/>
    <mergeCell ref="B37:AS42"/>
    <mergeCell ref="AD44:AS44"/>
    <mergeCell ref="AD45:AS48"/>
    <mergeCell ref="B46:U47"/>
    <mergeCell ref="Y51:AS51"/>
    <mergeCell ref="Y52:AS58"/>
    <mergeCell ref="B51:K51"/>
    <mergeCell ref="B9:AS9"/>
    <mergeCell ref="B10:AS10"/>
    <mergeCell ref="B11:AS11"/>
    <mergeCell ref="B14:AS14"/>
    <mergeCell ref="B2:AS3"/>
    <mergeCell ref="B5:AS5"/>
    <mergeCell ref="B7:G7"/>
    <mergeCell ref="H7:AS7"/>
    <mergeCell ref="B8:G8"/>
    <mergeCell ref="H8:AS8"/>
  </mergeCells>
  <hyperlinks>
    <hyperlink ref="B46:U47" r:id="rId1" display="Watch the demo on YouTube" xr:uid="{A0CB7BBF-F653-4CDD-ADBC-DEB805F5662C}"/>
    <hyperlink ref="B52:J58" r:id="rId2" display="Click here for more info" xr:uid="{010EF21F-D0AB-400F-A8D4-3E8D0A7FE89D}"/>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H98"/>
  <sheetViews>
    <sheetView zoomScaleNormal="100" workbookViewId="0">
      <pane ySplit="6" topLeftCell="A7" activePane="bottomLeft" state="frozen"/>
      <selection pane="bottomLeft"/>
    </sheetView>
  </sheetViews>
  <sheetFormatPr defaultColWidth="0" defaultRowHeight="15" zeroHeight="1" x14ac:dyDescent="0.25"/>
  <cols>
    <col min="1" max="1" width="2.85546875" style="1" customWidth="1"/>
    <col min="2" max="2" width="17.140625" style="1" customWidth="1"/>
    <col min="3" max="6" width="8.5703125" style="1" customWidth="1"/>
    <col min="7" max="7" width="12.85546875" style="1" customWidth="1"/>
    <col min="8" max="8" width="2.85546875" style="1" customWidth="1"/>
    <col min="9" max="9" width="8.5703125" style="1" customWidth="1"/>
    <col min="10" max="27" width="2.85546875" style="1" customWidth="1"/>
    <col min="28" max="33" width="2.85546875" style="1" hidden="1" customWidth="1"/>
    <col min="34" max="16384" width="9.140625" style="1" hidden="1"/>
  </cols>
  <sheetData>
    <row r="1" spans="1:34" x14ac:dyDescent="0.25">
      <c r="A1" s="2"/>
      <c r="B1" s="2"/>
      <c r="C1" s="2"/>
      <c r="D1" s="2"/>
      <c r="E1" s="2"/>
      <c r="F1" s="2"/>
      <c r="G1" s="2"/>
      <c r="H1" s="2"/>
      <c r="I1" s="2"/>
      <c r="J1" s="2"/>
      <c r="K1" s="2"/>
      <c r="L1" s="2"/>
      <c r="M1" s="2"/>
      <c r="N1" s="2"/>
      <c r="O1" s="2"/>
      <c r="P1" s="2"/>
      <c r="Q1" s="2"/>
      <c r="R1" s="2"/>
      <c r="S1" s="2"/>
      <c r="T1" s="2"/>
      <c r="U1" s="2"/>
      <c r="V1" s="2"/>
      <c r="W1" s="2"/>
      <c r="X1" s="2"/>
      <c r="Y1" s="2"/>
      <c r="Z1" s="2"/>
      <c r="AA1" s="2"/>
    </row>
    <row r="2" spans="1:34" ht="15" customHeight="1" x14ac:dyDescent="0.25">
      <c r="A2" s="2"/>
      <c r="B2" s="249" t="s">
        <v>11</v>
      </c>
      <c r="C2" s="250"/>
      <c r="D2" s="250"/>
      <c r="E2" s="250"/>
      <c r="F2" s="251"/>
      <c r="G2" s="2"/>
      <c r="H2" s="2"/>
      <c r="I2" s="152" t="s">
        <v>18</v>
      </c>
      <c r="J2" s="2"/>
      <c r="K2" s="2"/>
      <c r="L2" s="2"/>
      <c r="M2" s="2"/>
      <c r="N2" s="2"/>
      <c r="O2" s="2"/>
      <c r="P2" s="2"/>
      <c r="Q2" s="2"/>
      <c r="R2" s="2"/>
      <c r="S2" s="2"/>
      <c r="T2" s="2"/>
      <c r="U2" s="2"/>
      <c r="V2" s="2"/>
      <c r="W2" s="2"/>
      <c r="X2" s="2"/>
      <c r="Y2" s="2"/>
      <c r="Z2" s="2"/>
      <c r="AA2" s="2"/>
      <c r="AH2" s="5"/>
    </row>
    <row r="3" spans="1:34" x14ac:dyDescent="0.25">
      <c r="A3" s="2"/>
      <c r="B3" s="252"/>
      <c r="C3" s="253"/>
      <c r="D3" s="253"/>
      <c r="E3" s="253"/>
      <c r="F3" s="254"/>
      <c r="G3" s="2"/>
      <c r="H3" s="3"/>
      <c r="I3" s="152"/>
      <c r="J3" s="2"/>
      <c r="K3" s="2"/>
      <c r="L3" s="2"/>
      <c r="M3" s="2"/>
      <c r="N3" s="2"/>
      <c r="O3" s="2"/>
      <c r="P3" s="2"/>
      <c r="Q3" s="2"/>
      <c r="R3" s="2"/>
      <c r="S3" s="2"/>
      <c r="T3" s="2"/>
      <c r="U3" s="2"/>
      <c r="V3" s="2"/>
      <c r="W3" s="2"/>
      <c r="X3" s="2"/>
      <c r="Y3" s="2"/>
      <c r="Z3" s="2"/>
      <c r="AA3" s="2"/>
      <c r="AH3" s="5" t="s">
        <v>19</v>
      </c>
    </row>
    <row r="4" spans="1:34" x14ac:dyDescent="0.25">
      <c r="A4" s="2"/>
      <c r="B4" s="154" t="s">
        <v>22</v>
      </c>
      <c r="C4" s="2"/>
      <c r="D4" s="2"/>
      <c r="E4" s="2"/>
      <c r="F4" s="2"/>
      <c r="G4" s="2"/>
      <c r="H4" s="3"/>
      <c r="I4" s="152"/>
      <c r="J4" s="2"/>
      <c r="K4" s="2"/>
      <c r="L4" s="2"/>
      <c r="M4" s="2"/>
      <c r="N4" s="2"/>
      <c r="O4" s="2"/>
      <c r="P4" s="2"/>
      <c r="Q4" s="2"/>
      <c r="R4" s="2"/>
      <c r="S4" s="2"/>
      <c r="T4" s="2"/>
      <c r="U4" s="2"/>
      <c r="V4" s="2"/>
      <c r="W4" s="2"/>
      <c r="X4" s="2"/>
      <c r="Y4" s="2"/>
      <c r="Z4" s="2"/>
      <c r="AA4" s="2"/>
    </row>
    <row r="5" spans="1:34" ht="15" customHeight="1" x14ac:dyDescent="0.25">
      <c r="A5" s="2"/>
      <c r="B5" s="155"/>
      <c r="C5" s="175" t="s">
        <v>20</v>
      </c>
      <c r="D5" s="175"/>
      <c r="E5" s="175"/>
      <c r="F5" s="175"/>
      <c r="G5" s="9" t="s">
        <v>21</v>
      </c>
      <c r="H5" s="2"/>
      <c r="I5" s="153"/>
      <c r="J5" s="2"/>
      <c r="K5" s="2"/>
      <c r="L5" s="2"/>
      <c r="M5" s="2"/>
      <c r="N5" s="2"/>
      <c r="O5" s="2"/>
      <c r="P5" s="2"/>
      <c r="Q5" s="2"/>
      <c r="R5" s="2"/>
      <c r="S5" s="2"/>
      <c r="T5" s="2"/>
      <c r="U5" s="2"/>
      <c r="V5" s="2"/>
      <c r="W5" s="2"/>
      <c r="X5" s="2"/>
      <c r="Y5" s="2"/>
      <c r="Z5" s="2"/>
      <c r="AA5" s="2"/>
    </row>
    <row r="6" spans="1:34" ht="30" customHeight="1" x14ac:dyDescent="0.25">
      <c r="A6" s="2"/>
      <c r="B6" s="245" t="s">
        <v>23</v>
      </c>
      <c r="C6" s="246" t="s">
        <v>5</v>
      </c>
      <c r="D6" s="246" t="s">
        <v>82</v>
      </c>
      <c r="E6" s="246" t="s">
        <v>7</v>
      </c>
      <c r="F6" s="246" t="s">
        <v>83</v>
      </c>
      <c r="G6" s="247" t="s">
        <v>9</v>
      </c>
      <c r="H6" s="4"/>
      <c r="I6" s="248" t="s">
        <v>10</v>
      </c>
      <c r="J6" s="2"/>
      <c r="K6" s="2"/>
      <c r="L6" s="156" t="str">
        <f>IF(COUNTIF($I$7:$I$97, $AH$3)&gt;1, "Please make sure only one supplier is ticked as the current supplier.", "")</f>
        <v/>
      </c>
      <c r="M6" s="156"/>
      <c r="N6" s="156"/>
      <c r="O6" s="156"/>
      <c r="P6" s="156"/>
      <c r="Q6" s="156"/>
      <c r="R6" s="156"/>
      <c r="S6" s="156"/>
      <c r="T6" s="156"/>
      <c r="U6" s="156"/>
      <c r="V6" s="156"/>
      <c r="W6" s="156"/>
      <c r="X6" s="156"/>
      <c r="Y6" s="156"/>
      <c r="Z6" s="2"/>
      <c r="AA6" s="2"/>
      <c r="AH6" s="19" t="s">
        <v>24</v>
      </c>
    </row>
    <row r="7" spans="1:34" x14ac:dyDescent="0.25">
      <c r="A7" s="2"/>
      <c r="B7" s="6"/>
      <c r="C7" s="10"/>
      <c r="D7" s="10"/>
      <c r="E7" s="10"/>
      <c r="F7" s="10"/>
      <c r="G7" s="13"/>
      <c r="H7" s="2"/>
      <c r="I7" s="16"/>
      <c r="J7" s="2"/>
      <c r="K7" s="2"/>
      <c r="L7" s="2"/>
      <c r="M7" s="2"/>
      <c r="N7" s="2"/>
      <c r="O7" s="2"/>
      <c r="P7" s="2"/>
      <c r="Q7" s="2"/>
      <c r="R7" s="2"/>
      <c r="S7" s="2"/>
      <c r="T7" s="2"/>
      <c r="U7" s="2"/>
      <c r="V7" s="2"/>
      <c r="W7" s="2"/>
      <c r="X7" s="2"/>
      <c r="Y7" s="2"/>
      <c r="Z7" s="2"/>
      <c r="AA7" s="2"/>
      <c r="AH7" s="20" t="str">
        <f>IF(B7="", "", IF(COUNTIF($B$7:$B$97, B7)&gt;1, "Red", ""))</f>
        <v/>
      </c>
    </row>
    <row r="8" spans="1:34" x14ac:dyDescent="0.25">
      <c r="A8" s="2"/>
      <c r="B8" s="7"/>
      <c r="C8" s="11"/>
      <c r="D8" s="11"/>
      <c r="E8" s="11"/>
      <c r="F8" s="11"/>
      <c r="G8" s="14"/>
      <c r="H8" s="2"/>
      <c r="I8" s="17"/>
      <c r="J8" s="2"/>
      <c r="K8" s="2"/>
      <c r="L8" s="215" t="s">
        <v>12</v>
      </c>
      <c r="M8" s="216"/>
      <c r="N8" s="216"/>
      <c r="O8" s="216"/>
      <c r="P8" s="216"/>
      <c r="Q8" s="216"/>
      <c r="R8" s="216"/>
      <c r="S8" s="216"/>
      <c r="T8" s="216"/>
      <c r="U8" s="216"/>
      <c r="V8" s="216"/>
      <c r="W8" s="216"/>
      <c r="X8" s="216"/>
      <c r="Y8" s="217"/>
      <c r="Z8" s="2"/>
      <c r="AA8" s="2"/>
      <c r="AH8" s="21" t="str">
        <f t="shared" ref="AH8:AH71" si="0">IF(B8="", "", IF(COUNTIF($B$7:$B$97, B8)&gt;1, "Red", ""))</f>
        <v/>
      </c>
    </row>
    <row r="9" spans="1:34" x14ac:dyDescent="0.25">
      <c r="A9" s="2"/>
      <c r="B9" s="7"/>
      <c r="C9" s="11"/>
      <c r="D9" s="11"/>
      <c r="E9" s="11"/>
      <c r="F9" s="11"/>
      <c r="G9" s="14"/>
      <c r="H9" s="2"/>
      <c r="I9" s="17"/>
      <c r="J9" s="2"/>
      <c r="K9" s="2"/>
      <c r="L9" s="163" t="s">
        <v>5</v>
      </c>
      <c r="M9" s="164"/>
      <c r="N9" s="164"/>
      <c r="O9" s="165"/>
      <c r="P9" s="157" t="s">
        <v>13</v>
      </c>
      <c r="Q9" s="158"/>
      <c r="R9" s="158"/>
      <c r="S9" s="158"/>
      <c r="T9" s="158"/>
      <c r="U9" s="158"/>
      <c r="V9" s="158"/>
      <c r="W9" s="158"/>
      <c r="X9" s="158"/>
      <c r="Y9" s="159"/>
      <c r="Z9" s="2"/>
      <c r="AA9" s="2"/>
      <c r="AH9" s="21" t="str">
        <f t="shared" si="0"/>
        <v/>
      </c>
    </row>
    <row r="10" spans="1:34" x14ac:dyDescent="0.25">
      <c r="A10" s="2"/>
      <c r="B10" s="7"/>
      <c r="C10" s="11"/>
      <c r="D10" s="11"/>
      <c r="E10" s="11"/>
      <c r="F10" s="11"/>
      <c r="G10" s="14"/>
      <c r="H10" s="2"/>
      <c r="I10" s="17"/>
      <c r="J10" s="2"/>
      <c r="K10" s="2"/>
      <c r="L10" s="2"/>
      <c r="M10" s="2"/>
      <c r="N10" s="2"/>
      <c r="O10" s="2"/>
      <c r="P10" s="160"/>
      <c r="Q10" s="161"/>
      <c r="R10" s="161"/>
      <c r="S10" s="161"/>
      <c r="T10" s="161"/>
      <c r="U10" s="161"/>
      <c r="V10" s="161"/>
      <c r="W10" s="161"/>
      <c r="X10" s="161"/>
      <c r="Y10" s="162"/>
      <c r="Z10" s="2"/>
      <c r="AA10" s="2"/>
      <c r="AH10" s="21" t="str">
        <f t="shared" si="0"/>
        <v/>
      </c>
    </row>
    <row r="11" spans="1:34" x14ac:dyDescent="0.25">
      <c r="A11" s="2"/>
      <c r="B11" s="7"/>
      <c r="C11" s="11"/>
      <c r="D11" s="11"/>
      <c r="E11" s="11"/>
      <c r="F11" s="11"/>
      <c r="G11" s="14"/>
      <c r="H11" s="2"/>
      <c r="I11" s="17"/>
      <c r="J11" s="2"/>
      <c r="K11" s="2"/>
      <c r="L11" s="163" t="s">
        <v>6</v>
      </c>
      <c r="M11" s="164"/>
      <c r="N11" s="164"/>
      <c r="O11" s="165"/>
      <c r="P11" s="157" t="s">
        <v>14</v>
      </c>
      <c r="Q11" s="158"/>
      <c r="R11" s="158"/>
      <c r="S11" s="158"/>
      <c r="T11" s="158"/>
      <c r="U11" s="158"/>
      <c r="V11" s="158"/>
      <c r="W11" s="158"/>
      <c r="X11" s="158"/>
      <c r="Y11" s="159"/>
      <c r="Z11" s="2"/>
      <c r="AA11" s="2"/>
      <c r="AH11" s="21" t="str">
        <f t="shared" si="0"/>
        <v/>
      </c>
    </row>
    <row r="12" spans="1:34" x14ac:dyDescent="0.25">
      <c r="A12" s="2"/>
      <c r="B12" s="7"/>
      <c r="C12" s="11"/>
      <c r="D12" s="11"/>
      <c r="E12" s="11"/>
      <c r="F12" s="11"/>
      <c r="G12" s="14"/>
      <c r="H12" s="2"/>
      <c r="I12" s="17"/>
      <c r="J12" s="2"/>
      <c r="K12" s="2"/>
      <c r="L12" s="2"/>
      <c r="M12" s="2"/>
      <c r="N12" s="2"/>
      <c r="O12" s="2"/>
      <c r="P12" s="160"/>
      <c r="Q12" s="161"/>
      <c r="R12" s="161"/>
      <c r="S12" s="161"/>
      <c r="T12" s="161"/>
      <c r="U12" s="161"/>
      <c r="V12" s="161"/>
      <c r="W12" s="161"/>
      <c r="X12" s="161"/>
      <c r="Y12" s="162"/>
      <c r="Z12" s="2"/>
      <c r="AA12" s="2"/>
      <c r="AH12" s="21" t="str">
        <f t="shared" si="0"/>
        <v/>
      </c>
    </row>
    <row r="13" spans="1:34" x14ac:dyDescent="0.25">
      <c r="A13" s="2"/>
      <c r="B13" s="7"/>
      <c r="C13" s="11"/>
      <c r="D13" s="11"/>
      <c r="E13" s="11"/>
      <c r="F13" s="11"/>
      <c r="G13" s="14"/>
      <c r="H13" s="2"/>
      <c r="I13" s="17"/>
      <c r="J13" s="2"/>
      <c r="K13" s="2"/>
      <c r="L13" s="163" t="s">
        <v>7</v>
      </c>
      <c r="M13" s="164"/>
      <c r="N13" s="164"/>
      <c r="O13" s="165"/>
      <c r="P13" s="157" t="s">
        <v>15</v>
      </c>
      <c r="Q13" s="158"/>
      <c r="R13" s="158"/>
      <c r="S13" s="158"/>
      <c r="T13" s="158"/>
      <c r="U13" s="158"/>
      <c r="V13" s="158"/>
      <c r="W13" s="158"/>
      <c r="X13" s="158"/>
      <c r="Y13" s="159"/>
      <c r="Z13" s="2"/>
      <c r="AA13" s="2"/>
      <c r="AH13" s="21" t="str">
        <f t="shared" si="0"/>
        <v/>
      </c>
    </row>
    <row r="14" spans="1:34" x14ac:dyDescent="0.25">
      <c r="A14" s="2"/>
      <c r="B14" s="7"/>
      <c r="C14" s="11"/>
      <c r="D14" s="11"/>
      <c r="E14" s="11"/>
      <c r="F14" s="11"/>
      <c r="G14" s="14"/>
      <c r="H14" s="2"/>
      <c r="I14" s="17"/>
      <c r="J14" s="2"/>
      <c r="K14" s="2"/>
      <c r="L14" s="2"/>
      <c r="M14" s="2"/>
      <c r="N14" s="2"/>
      <c r="O14" s="2"/>
      <c r="P14" s="160"/>
      <c r="Q14" s="161"/>
      <c r="R14" s="161"/>
      <c r="S14" s="161"/>
      <c r="T14" s="161"/>
      <c r="U14" s="161"/>
      <c r="V14" s="161"/>
      <c r="W14" s="161"/>
      <c r="X14" s="161"/>
      <c r="Y14" s="162"/>
      <c r="Z14" s="2"/>
      <c r="AA14" s="2"/>
      <c r="AH14" s="21" t="str">
        <f t="shared" si="0"/>
        <v/>
      </c>
    </row>
    <row r="15" spans="1:34" x14ac:dyDescent="0.25">
      <c r="A15" s="2"/>
      <c r="B15" s="7"/>
      <c r="C15" s="11"/>
      <c r="D15" s="11"/>
      <c r="E15" s="11"/>
      <c r="F15" s="11"/>
      <c r="G15" s="14"/>
      <c r="H15" s="2"/>
      <c r="I15" s="17"/>
      <c r="J15" s="2"/>
      <c r="K15" s="2"/>
      <c r="L15" s="163" t="s">
        <v>8</v>
      </c>
      <c r="M15" s="164"/>
      <c r="N15" s="164"/>
      <c r="O15" s="165"/>
      <c r="P15" s="157" t="s">
        <v>16</v>
      </c>
      <c r="Q15" s="158"/>
      <c r="R15" s="158"/>
      <c r="S15" s="158"/>
      <c r="T15" s="158"/>
      <c r="U15" s="158"/>
      <c r="V15" s="158"/>
      <c r="W15" s="158"/>
      <c r="X15" s="158"/>
      <c r="Y15" s="159"/>
      <c r="Z15" s="2"/>
      <c r="AA15" s="2"/>
      <c r="AH15" s="21" t="str">
        <f t="shared" si="0"/>
        <v/>
      </c>
    </row>
    <row r="16" spans="1:34" x14ac:dyDescent="0.25">
      <c r="A16" s="2"/>
      <c r="B16" s="7"/>
      <c r="C16" s="11"/>
      <c r="D16" s="11"/>
      <c r="E16" s="11"/>
      <c r="F16" s="11"/>
      <c r="G16" s="14"/>
      <c r="H16" s="2"/>
      <c r="I16" s="17"/>
      <c r="J16" s="2"/>
      <c r="K16" s="2"/>
      <c r="L16" s="2"/>
      <c r="M16" s="2"/>
      <c r="N16" s="2"/>
      <c r="O16" s="2"/>
      <c r="P16" s="160"/>
      <c r="Q16" s="161"/>
      <c r="R16" s="161"/>
      <c r="S16" s="161"/>
      <c r="T16" s="161"/>
      <c r="U16" s="161"/>
      <c r="V16" s="161"/>
      <c r="W16" s="161"/>
      <c r="X16" s="161"/>
      <c r="Y16" s="162"/>
      <c r="Z16" s="2"/>
      <c r="AA16" s="2"/>
      <c r="AH16" s="21" t="str">
        <f t="shared" si="0"/>
        <v/>
      </c>
    </row>
    <row r="17" spans="1:34" x14ac:dyDescent="0.25">
      <c r="A17" s="2"/>
      <c r="B17" s="7"/>
      <c r="C17" s="11"/>
      <c r="D17" s="11"/>
      <c r="E17" s="11"/>
      <c r="F17" s="11"/>
      <c r="G17" s="14"/>
      <c r="H17" s="2"/>
      <c r="I17" s="17"/>
      <c r="J17" s="2"/>
      <c r="K17" s="2"/>
      <c r="L17" s="176" t="s">
        <v>9</v>
      </c>
      <c r="M17" s="177"/>
      <c r="N17" s="177"/>
      <c r="O17" s="177"/>
      <c r="P17" s="157" t="s">
        <v>17</v>
      </c>
      <c r="Q17" s="158"/>
      <c r="R17" s="158"/>
      <c r="S17" s="158"/>
      <c r="T17" s="158"/>
      <c r="U17" s="158"/>
      <c r="V17" s="158"/>
      <c r="W17" s="158"/>
      <c r="X17" s="158"/>
      <c r="Y17" s="159"/>
      <c r="Z17" s="2"/>
      <c r="AA17" s="2"/>
      <c r="AH17" s="21" t="str">
        <f t="shared" si="0"/>
        <v/>
      </c>
    </row>
    <row r="18" spans="1:34" x14ac:dyDescent="0.25">
      <c r="A18" s="2"/>
      <c r="B18" s="7"/>
      <c r="C18" s="11"/>
      <c r="D18" s="11"/>
      <c r="E18" s="11"/>
      <c r="F18" s="11"/>
      <c r="G18" s="14"/>
      <c r="H18" s="2"/>
      <c r="I18" s="17"/>
      <c r="J18" s="2"/>
      <c r="K18" s="2"/>
      <c r="L18" s="178"/>
      <c r="M18" s="179"/>
      <c r="N18" s="179"/>
      <c r="O18" s="179"/>
      <c r="P18" s="180"/>
      <c r="Q18" s="181"/>
      <c r="R18" s="181"/>
      <c r="S18" s="181"/>
      <c r="T18" s="181"/>
      <c r="U18" s="181"/>
      <c r="V18" s="181"/>
      <c r="W18" s="181"/>
      <c r="X18" s="181"/>
      <c r="Y18" s="182"/>
      <c r="Z18" s="2"/>
      <c r="AA18" s="2"/>
      <c r="AH18" s="21" t="str">
        <f t="shared" si="0"/>
        <v/>
      </c>
    </row>
    <row r="19" spans="1:34" x14ac:dyDescent="0.25">
      <c r="A19" s="2"/>
      <c r="B19" s="7"/>
      <c r="C19" s="11"/>
      <c r="D19" s="11"/>
      <c r="E19" s="11"/>
      <c r="F19" s="11"/>
      <c r="G19" s="14"/>
      <c r="H19" s="2"/>
      <c r="I19" s="17"/>
      <c r="J19" s="2"/>
      <c r="K19" s="2"/>
      <c r="L19" s="2"/>
      <c r="M19" s="2"/>
      <c r="N19" s="2"/>
      <c r="O19" s="2"/>
      <c r="P19" s="160"/>
      <c r="Q19" s="161"/>
      <c r="R19" s="161"/>
      <c r="S19" s="161"/>
      <c r="T19" s="161"/>
      <c r="U19" s="161"/>
      <c r="V19" s="161"/>
      <c r="W19" s="161"/>
      <c r="X19" s="161"/>
      <c r="Y19" s="162"/>
      <c r="Z19" s="2"/>
      <c r="AA19" s="2"/>
      <c r="AH19" s="21" t="str">
        <f t="shared" si="0"/>
        <v/>
      </c>
    </row>
    <row r="20" spans="1:34" x14ac:dyDescent="0.25">
      <c r="A20" s="2"/>
      <c r="B20" s="7"/>
      <c r="C20" s="11"/>
      <c r="D20" s="11"/>
      <c r="E20" s="11"/>
      <c r="F20" s="11"/>
      <c r="G20" s="14"/>
      <c r="H20" s="2"/>
      <c r="I20" s="17"/>
      <c r="J20" s="2"/>
      <c r="K20" s="2"/>
      <c r="L20" s="2"/>
      <c r="M20" s="2"/>
      <c r="N20" s="2"/>
      <c r="O20" s="2"/>
      <c r="P20" s="2"/>
      <c r="Q20" s="2"/>
      <c r="R20" s="2"/>
      <c r="S20" s="2"/>
      <c r="T20" s="2"/>
      <c r="U20" s="2"/>
      <c r="V20" s="2"/>
      <c r="W20" s="2"/>
      <c r="X20" s="2"/>
      <c r="Y20" s="2"/>
      <c r="Z20" s="2"/>
      <c r="AA20" s="2"/>
      <c r="AH20" s="21" t="str">
        <f t="shared" si="0"/>
        <v/>
      </c>
    </row>
    <row r="21" spans="1:34" ht="15" customHeight="1" x14ac:dyDescent="0.25">
      <c r="A21" s="2"/>
      <c r="B21" s="7"/>
      <c r="C21" s="11"/>
      <c r="D21" s="11"/>
      <c r="E21" s="11"/>
      <c r="F21" s="11"/>
      <c r="G21" s="14"/>
      <c r="H21" s="2"/>
      <c r="I21" s="17"/>
      <c r="J21" s="2"/>
      <c r="K21" s="2"/>
      <c r="L21" s="166" t="s">
        <v>49</v>
      </c>
      <c r="M21" s="167"/>
      <c r="N21" s="167"/>
      <c r="O21" s="167"/>
      <c r="P21" s="167"/>
      <c r="Q21" s="167"/>
      <c r="R21" s="167"/>
      <c r="S21" s="167"/>
      <c r="T21" s="167"/>
      <c r="U21" s="167"/>
      <c r="V21" s="167"/>
      <c r="W21" s="167"/>
      <c r="X21" s="167"/>
      <c r="Y21" s="168"/>
      <c r="Z21" s="2"/>
      <c r="AA21" s="2"/>
      <c r="AH21" s="21" t="str">
        <f t="shared" si="0"/>
        <v/>
      </c>
    </row>
    <row r="22" spans="1:34" x14ac:dyDescent="0.25">
      <c r="A22" s="2"/>
      <c r="B22" s="7"/>
      <c r="C22" s="11"/>
      <c r="D22" s="11"/>
      <c r="E22" s="11"/>
      <c r="F22" s="11"/>
      <c r="G22" s="14"/>
      <c r="H22" s="2"/>
      <c r="I22" s="17"/>
      <c r="J22" s="2"/>
      <c r="K22" s="2"/>
      <c r="L22" s="169"/>
      <c r="M22" s="170"/>
      <c r="N22" s="170"/>
      <c r="O22" s="170"/>
      <c r="P22" s="170"/>
      <c r="Q22" s="170"/>
      <c r="R22" s="170"/>
      <c r="S22" s="170"/>
      <c r="T22" s="170"/>
      <c r="U22" s="170"/>
      <c r="V22" s="170"/>
      <c r="W22" s="170"/>
      <c r="X22" s="170"/>
      <c r="Y22" s="171"/>
      <c r="Z22" s="2"/>
      <c r="AA22" s="2"/>
      <c r="AH22" s="21" t="str">
        <f t="shared" si="0"/>
        <v/>
      </c>
    </row>
    <row r="23" spans="1:34" x14ac:dyDescent="0.25">
      <c r="A23" s="2"/>
      <c r="B23" s="7"/>
      <c r="C23" s="11"/>
      <c r="D23" s="11"/>
      <c r="E23" s="11"/>
      <c r="F23" s="11"/>
      <c r="G23" s="14"/>
      <c r="H23" s="2"/>
      <c r="I23" s="17"/>
      <c r="J23" s="2"/>
      <c r="K23" s="2"/>
      <c r="L23" s="172"/>
      <c r="M23" s="173"/>
      <c r="N23" s="173"/>
      <c r="O23" s="173"/>
      <c r="P23" s="173"/>
      <c r="Q23" s="173"/>
      <c r="R23" s="173"/>
      <c r="S23" s="173"/>
      <c r="T23" s="173"/>
      <c r="U23" s="173"/>
      <c r="V23" s="173"/>
      <c r="W23" s="173"/>
      <c r="X23" s="173"/>
      <c r="Y23" s="174"/>
      <c r="Z23" s="2"/>
      <c r="AA23" s="2"/>
      <c r="AH23" s="21" t="str">
        <f t="shared" si="0"/>
        <v/>
      </c>
    </row>
    <row r="24" spans="1:34" x14ac:dyDescent="0.25">
      <c r="A24" s="2"/>
      <c r="B24" s="7"/>
      <c r="C24" s="11"/>
      <c r="D24" s="11"/>
      <c r="E24" s="11"/>
      <c r="F24" s="11"/>
      <c r="G24" s="14"/>
      <c r="H24" s="2"/>
      <c r="I24" s="17"/>
      <c r="J24" s="2"/>
      <c r="K24" s="2"/>
      <c r="L24" s="2"/>
      <c r="M24" s="2"/>
      <c r="N24" s="2"/>
      <c r="O24" s="2"/>
      <c r="P24" s="2"/>
      <c r="Q24" s="2"/>
      <c r="R24" s="2"/>
      <c r="S24" s="2"/>
      <c r="T24" s="2"/>
      <c r="U24" s="2"/>
      <c r="V24" s="2"/>
      <c r="W24" s="2"/>
      <c r="X24" s="2"/>
      <c r="Y24" s="2"/>
      <c r="Z24" s="2"/>
      <c r="AA24" s="2"/>
      <c r="AH24" s="21" t="str">
        <f t="shared" si="0"/>
        <v/>
      </c>
    </row>
    <row r="25" spans="1:34" x14ac:dyDescent="0.25">
      <c r="A25" s="2"/>
      <c r="B25" s="7"/>
      <c r="C25" s="11"/>
      <c r="D25" s="11"/>
      <c r="E25" s="11"/>
      <c r="F25" s="11"/>
      <c r="G25" s="14"/>
      <c r="H25" s="2"/>
      <c r="I25" s="17"/>
      <c r="J25" s="2"/>
      <c r="K25" s="2"/>
      <c r="L25" s="2"/>
      <c r="M25" s="2"/>
      <c r="N25" s="2"/>
      <c r="O25" s="2"/>
      <c r="P25" s="2"/>
      <c r="Q25" s="2"/>
      <c r="R25" s="2"/>
      <c r="S25" s="2"/>
      <c r="T25" s="2"/>
      <c r="U25" s="2"/>
      <c r="V25" s="2"/>
      <c r="W25" s="2"/>
      <c r="X25" s="2"/>
      <c r="Y25" s="2"/>
      <c r="Z25" s="2"/>
      <c r="AA25" s="2"/>
      <c r="AH25" s="21" t="str">
        <f t="shared" si="0"/>
        <v/>
      </c>
    </row>
    <row r="26" spans="1:34" x14ac:dyDescent="0.25">
      <c r="A26" s="2"/>
      <c r="B26" s="7"/>
      <c r="C26" s="11"/>
      <c r="D26" s="11"/>
      <c r="E26" s="11"/>
      <c r="F26" s="11"/>
      <c r="G26" s="14"/>
      <c r="H26" s="2"/>
      <c r="I26" s="17"/>
      <c r="J26" s="2"/>
      <c r="K26" s="2"/>
      <c r="L26" s="2"/>
      <c r="M26" s="2"/>
      <c r="N26" s="2"/>
      <c r="O26" s="2"/>
      <c r="P26" s="2"/>
      <c r="Q26" s="2"/>
      <c r="R26" s="2"/>
      <c r="S26" s="2"/>
      <c r="T26" s="2"/>
      <c r="U26" s="2"/>
      <c r="V26" s="2"/>
      <c r="W26" s="2"/>
      <c r="X26" s="2"/>
      <c r="Y26" s="2"/>
      <c r="Z26" s="2"/>
      <c r="AA26" s="2"/>
      <c r="AH26" s="21" t="str">
        <f t="shared" si="0"/>
        <v/>
      </c>
    </row>
    <row r="27" spans="1:34" x14ac:dyDescent="0.25">
      <c r="A27" s="2"/>
      <c r="B27" s="7"/>
      <c r="C27" s="11"/>
      <c r="D27" s="11"/>
      <c r="E27" s="11"/>
      <c r="F27" s="11"/>
      <c r="G27" s="14"/>
      <c r="H27" s="2"/>
      <c r="I27" s="17"/>
      <c r="J27" s="2"/>
      <c r="K27" s="2"/>
      <c r="L27" s="2"/>
      <c r="M27" s="2"/>
      <c r="N27" s="2"/>
      <c r="O27" s="2"/>
      <c r="P27" s="2"/>
      <c r="Q27" s="2"/>
      <c r="R27" s="2"/>
      <c r="S27" s="2"/>
      <c r="T27" s="2"/>
      <c r="U27" s="2"/>
      <c r="V27" s="2"/>
      <c r="W27" s="2"/>
      <c r="X27" s="2"/>
      <c r="Y27" s="2"/>
      <c r="Z27" s="2"/>
      <c r="AA27" s="2"/>
      <c r="AH27" s="21" t="str">
        <f t="shared" si="0"/>
        <v/>
      </c>
    </row>
    <row r="28" spans="1:34" x14ac:dyDescent="0.25">
      <c r="A28" s="2"/>
      <c r="B28" s="7"/>
      <c r="C28" s="11"/>
      <c r="D28" s="11"/>
      <c r="E28" s="11"/>
      <c r="F28" s="11"/>
      <c r="G28" s="14"/>
      <c r="H28" s="2"/>
      <c r="I28" s="17"/>
      <c r="J28" s="2"/>
      <c r="K28" s="2"/>
      <c r="L28" s="2"/>
      <c r="M28" s="2"/>
      <c r="N28" s="2"/>
      <c r="O28" s="2"/>
      <c r="P28" s="2"/>
      <c r="Q28" s="2"/>
      <c r="R28" s="2"/>
      <c r="S28" s="2"/>
      <c r="T28" s="2"/>
      <c r="U28" s="2"/>
      <c r="V28" s="2"/>
      <c r="W28" s="2"/>
      <c r="X28" s="2"/>
      <c r="Y28" s="2"/>
      <c r="Z28" s="2"/>
      <c r="AA28" s="2"/>
      <c r="AH28" s="21" t="str">
        <f t="shared" si="0"/>
        <v/>
      </c>
    </row>
    <row r="29" spans="1:34" x14ac:dyDescent="0.25">
      <c r="A29" s="2"/>
      <c r="B29" s="7"/>
      <c r="C29" s="11"/>
      <c r="D29" s="11"/>
      <c r="E29" s="11"/>
      <c r="F29" s="11"/>
      <c r="G29" s="14"/>
      <c r="H29" s="2"/>
      <c r="I29" s="17"/>
      <c r="J29" s="2"/>
      <c r="K29" s="2"/>
      <c r="L29" s="2"/>
      <c r="M29" s="2"/>
      <c r="N29" s="2"/>
      <c r="O29" s="2"/>
      <c r="P29" s="2"/>
      <c r="Q29" s="2"/>
      <c r="R29" s="2"/>
      <c r="S29" s="2"/>
      <c r="T29" s="2"/>
      <c r="U29" s="2"/>
      <c r="V29" s="2"/>
      <c r="W29" s="2"/>
      <c r="X29" s="2"/>
      <c r="Y29" s="2"/>
      <c r="Z29" s="2"/>
      <c r="AA29" s="2"/>
      <c r="AH29" s="21" t="str">
        <f t="shared" si="0"/>
        <v/>
      </c>
    </row>
    <row r="30" spans="1:34" x14ac:dyDescent="0.25">
      <c r="A30" s="2"/>
      <c r="B30" s="7"/>
      <c r="C30" s="11"/>
      <c r="D30" s="11"/>
      <c r="E30" s="11"/>
      <c r="F30" s="11"/>
      <c r="G30" s="14"/>
      <c r="H30" s="2"/>
      <c r="I30" s="17"/>
      <c r="J30" s="2"/>
      <c r="K30" s="2"/>
      <c r="L30" s="2"/>
      <c r="M30" s="2"/>
      <c r="N30" s="2"/>
      <c r="O30" s="2"/>
      <c r="P30" s="2"/>
      <c r="Q30" s="2"/>
      <c r="R30" s="2"/>
      <c r="S30" s="2"/>
      <c r="T30" s="2"/>
      <c r="U30" s="2"/>
      <c r="V30" s="2"/>
      <c r="W30" s="2"/>
      <c r="X30" s="2"/>
      <c r="Y30" s="2"/>
      <c r="Z30" s="2"/>
      <c r="AA30" s="2"/>
      <c r="AH30" s="21" t="str">
        <f t="shared" si="0"/>
        <v/>
      </c>
    </row>
    <row r="31" spans="1:34" x14ac:dyDescent="0.25">
      <c r="A31" s="2"/>
      <c r="B31" s="7"/>
      <c r="C31" s="11"/>
      <c r="D31" s="11"/>
      <c r="E31" s="11"/>
      <c r="F31" s="11"/>
      <c r="G31" s="14"/>
      <c r="H31" s="2"/>
      <c r="I31" s="17"/>
      <c r="J31" s="2"/>
      <c r="K31" s="2"/>
      <c r="L31" s="2"/>
      <c r="M31" s="2"/>
      <c r="N31" s="2"/>
      <c r="O31" s="2"/>
      <c r="P31" s="2"/>
      <c r="Q31" s="2"/>
      <c r="R31" s="2"/>
      <c r="S31" s="2"/>
      <c r="T31" s="2"/>
      <c r="U31" s="2"/>
      <c r="V31" s="2"/>
      <c r="W31" s="2"/>
      <c r="X31" s="2"/>
      <c r="Y31" s="2"/>
      <c r="Z31" s="2"/>
      <c r="AA31" s="2"/>
      <c r="AH31" s="21" t="str">
        <f t="shared" si="0"/>
        <v/>
      </c>
    </row>
    <row r="32" spans="1:34" x14ac:dyDescent="0.25">
      <c r="A32" s="2"/>
      <c r="B32" s="7"/>
      <c r="C32" s="11"/>
      <c r="D32" s="11"/>
      <c r="E32" s="11"/>
      <c r="F32" s="11"/>
      <c r="G32" s="14"/>
      <c r="H32" s="2"/>
      <c r="I32" s="17"/>
      <c r="J32" s="2"/>
      <c r="K32" s="2"/>
      <c r="L32" s="2"/>
      <c r="M32" s="2"/>
      <c r="N32" s="2"/>
      <c r="O32" s="2"/>
      <c r="P32" s="2"/>
      <c r="Q32" s="2"/>
      <c r="R32" s="2"/>
      <c r="S32" s="2"/>
      <c r="T32" s="2"/>
      <c r="U32" s="2"/>
      <c r="V32" s="2"/>
      <c r="W32" s="2"/>
      <c r="X32" s="2"/>
      <c r="Y32" s="2"/>
      <c r="Z32" s="2"/>
      <c r="AA32" s="2"/>
      <c r="AH32" s="21" t="str">
        <f t="shared" si="0"/>
        <v/>
      </c>
    </row>
    <row r="33" spans="1:34" x14ac:dyDescent="0.25">
      <c r="A33" s="2"/>
      <c r="B33" s="7"/>
      <c r="C33" s="11"/>
      <c r="D33" s="11"/>
      <c r="E33" s="11"/>
      <c r="F33" s="11"/>
      <c r="G33" s="14"/>
      <c r="H33" s="2"/>
      <c r="I33" s="17"/>
      <c r="J33" s="2"/>
      <c r="K33" s="2"/>
      <c r="L33" s="2"/>
      <c r="M33" s="2"/>
      <c r="N33" s="2"/>
      <c r="O33" s="2"/>
      <c r="P33" s="2"/>
      <c r="Q33" s="2"/>
      <c r="R33" s="2"/>
      <c r="S33" s="2"/>
      <c r="T33" s="2"/>
      <c r="U33" s="2"/>
      <c r="V33" s="2"/>
      <c r="W33" s="2"/>
      <c r="X33" s="2"/>
      <c r="Y33" s="2"/>
      <c r="Z33" s="2"/>
      <c r="AA33" s="2"/>
      <c r="AH33" s="21" t="str">
        <f t="shared" si="0"/>
        <v/>
      </c>
    </row>
    <row r="34" spans="1:34" x14ac:dyDescent="0.25">
      <c r="A34" s="2"/>
      <c r="B34" s="7"/>
      <c r="C34" s="11"/>
      <c r="D34" s="11"/>
      <c r="E34" s="11"/>
      <c r="F34" s="11"/>
      <c r="G34" s="14"/>
      <c r="H34" s="2"/>
      <c r="I34" s="17"/>
      <c r="J34" s="2"/>
      <c r="K34" s="2"/>
      <c r="L34" s="2"/>
      <c r="M34" s="2"/>
      <c r="N34" s="2"/>
      <c r="O34" s="2"/>
      <c r="P34" s="2"/>
      <c r="Q34" s="2"/>
      <c r="R34" s="2"/>
      <c r="S34" s="2"/>
      <c r="T34" s="2"/>
      <c r="U34" s="2"/>
      <c r="V34" s="2"/>
      <c r="W34" s="2"/>
      <c r="X34" s="2"/>
      <c r="Y34" s="2"/>
      <c r="Z34" s="2"/>
      <c r="AA34" s="2"/>
      <c r="AH34" s="21" t="str">
        <f t="shared" si="0"/>
        <v/>
      </c>
    </row>
    <row r="35" spans="1:34" x14ac:dyDescent="0.25">
      <c r="A35" s="2"/>
      <c r="B35" s="7"/>
      <c r="C35" s="11"/>
      <c r="D35" s="11"/>
      <c r="E35" s="11"/>
      <c r="F35" s="11"/>
      <c r="G35" s="14"/>
      <c r="H35" s="2"/>
      <c r="I35" s="17"/>
      <c r="J35" s="2"/>
      <c r="K35" s="2"/>
      <c r="L35" s="2"/>
      <c r="M35" s="2"/>
      <c r="N35" s="2"/>
      <c r="O35" s="2"/>
      <c r="P35" s="2"/>
      <c r="Q35" s="2"/>
      <c r="R35" s="2"/>
      <c r="S35" s="2"/>
      <c r="T35" s="2"/>
      <c r="U35" s="2"/>
      <c r="V35" s="2"/>
      <c r="W35" s="2"/>
      <c r="X35" s="2"/>
      <c r="Y35" s="2"/>
      <c r="Z35" s="2"/>
      <c r="AA35" s="2"/>
      <c r="AH35" s="21" t="str">
        <f t="shared" si="0"/>
        <v/>
      </c>
    </row>
    <row r="36" spans="1:34" x14ac:dyDescent="0.25">
      <c r="A36" s="2"/>
      <c r="B36" s="7"/>
      <c r="C36" s="11"/>
      <c r="D36" s="11"/>
      <c r="E36" s="11"/>
      <c r="F36" s="11"/>
      <c r="G36" s="14"/>
      <c r="H36" s="2"/>
      <c r="I36" s="17"/>
      <c r="J36" s="2"/>
      <c r="K36" s="2"/>
      <c r="L36" s="2"/>
      <c r="M36" s="2"/>
      <c r="N36" s="2"/>
      <c r="O36" s="2"/>
      <c r="P36" s="2"/>
      <c r="Q36" s="2"/>
      <c r="R36" s="2"/>
      <c r="S36" s="2"/>
      <c r="T36" s="2"/>
      <c r="U36" s="2"/>
      <c r="V36" s="2"/>
      <c r="W36" s="2"/>
      <c r="X36" s="2"/>
      <c r="Y36" s="2"/>
      <c r="Z36" s="2"/>
      <c r="AA36" s="2"/>
      <c r="AH36" s="21" t="str">
        <f t="shared" si="0"/>
        <v/>
      </c>
    </row>
    <row r="37" spans="1:34" x14ac:dyDescent="0.25">
      <c r="A37" s="2"/>
      <c r="B37" s="7"/>
      <c r="C37" s="11"/>
      <c r="D37" s="11"/>
      <c r="E37" s="11"/>
      <c r="F37" s="11"/>
      <c r="G37" s="14"/>
      <c r="H37" s="2"/>
      <c r="I37" s="17"/>
      <c r="J37" s="2"/>
      <c r="K37" s="2"/>
      <c r="L37" s="2"/>
      <c r="M37" s="2"/>
      <c r="N37" s="2"/>
      <c r="O37" s="2"/>
      <c r="P37" s="2"/>
      <c r="Q37" s="2"/>
      <c r="R37" s="2"/>
      <c r="S37" s="2"/>
      <c r="T37" s="2"/>
      <c r="U37" s="2"/>
      <c r="V37" s="2"/>
      <c r="W37" s="2"/>
      <c r="X37" s="2"/>
      <c r="Y37" s="2"/>
      <c r="Z37" s="2"/>
      <c r="AA37" s="2"/>
      <c r="AH37" s="21" t="str">
        <f t="shared" si="0"/>
        <v/>
      </c>
    </row>
    <row r="38" spans="1:34" x14ac:dyDescent="0.25">
      <c r="A38" s="2"/>
      <c r="B38" s="7"/>
      <c r="C38" s="11"/>
      <c r="D38" s="11"/>
      <c r="E38" s="11"/>
      <c r="F38" s="11"/>
      <c r="G38" s="14"/>
      <c r="H38" s="2"/>
      <c r="I38" s="17"/>
      <c r="J38" s="2"/>
      <c r="K38" s="2"/>
      <c r="L38" s="2"/>
      <c r="M38" s="2"/>
      <c r="N38" s="2"/>
      <c r="O38" s="2"/>
      <c r="P38" s="2"/>
      <c r="Q38" s="2"/>
      <c r="R38" s="2"/>
      <c r="S38" s="2"/>
      <c r="T38" s="2"/>
      <c r="U38" s="2"/>
      <c r="V38" s="2"/>
      <c r="W38" s="2"/>
      <c r="X38" s="2"/>
      <c r="Y38" s="2"/>
      <c r="Z38" s="2"/>
      <c r="AA38" s="2"/>
      <c r="AH38" s="21" t="str">
        <f t="shared" si="0"/>
        <v/>
      </c>
    </row>
    <row r="39" spans="1:34" x14ac:dyDescent="0.25">
      <c r="A39" s="2"/>
      <c r="B39" s="7"/>
      <c r="C39" s="11"/>
      <c r="D39" s="11"/>
      <c r="E39" s="11"/>
      <c r="F39" s="11"/>
      <c r="G39" s="14"/>
      <c r="H39" s="2"/>
      <c r="I39" s="17"/>
      <c r="J39" s="2"/>
      <c r="K39" s="2"/>
      <c r="L39" s="2"/>
      <c r="M39" s="2"/>
      <c r="N39" s="2"/>
      <c r="O39" s="2"/>
      <c r="P39" s="2"/>
      <c r="Q39" s="2"/>
      <c r="R39" s="2"/>
      <c r="S39" s="2"/>
      <c r="T39" s="2"/>
      <c r="U39" s="2"/>
      <c r="V39" s="2"/>
      <c r="W39" s="2"/>
      <c r="X39" s="2"/>
      <c r="Y39" s="2"/>
      <c r="Z39" s="2"/>
      <c r="AA39" s="2"/>
      <c r="AH39" s="21" t="str">
        <f t="shared" si="0"/>
        <v/>
      </c>
    </row>
    <row r="40" spans="1:34" x14ac:dyDescent="0.25">
      <c r="A40" s="2"/>
      <c r="B40" s="7"/>
      <c r="C40" s="11"/>
      <c r="D40" s="11"/>
      <c r="E40" s="11"/>
      <c r="F40" s="11"/>
      <c r="G40" s="14"/>
      <c r="H40" s="2"/>
      <c r="I40" s="17"/>
      <c r="J40" s="2"/>
      <c r="K40" s="2"/>
      <c r="L40" s="2"/>
      <c r="M40" s="2"/>
      <c r="N40" s="2"/>
      <c r="O40" s="2"/>
      <c r="P40" s="2"/>
      <c r="Q40" s="2"/>
      <c r="R40" s="2"/>
      <c r="S40" s="2"/>
      <c r="T40" s="2"/>
      <c r="U40" s="2"/>
      <c r="V40" s="2"/>
      <c r="W40" s="2"/>
      <c r="X40" s="2"/>
      <c r="Y40" s="2"/>
      <c r="Z40" s="2"/>
      <c r="AA40" s="2"/>
      <c r="AH40" s="21" t="str">
        <f t="shared" si="0"/>
        <v/>
      </c>
    </row>
    <row r="41" spans="1:34" x14ac:dyDescent="0.25">
      <c r="A41" s="2"/>
      <c r="B41" s="7"/>
      <c r="C41" s="11"/>
      <c r="D41" s="11"/>
      <c r="E41" s="11"/>
      <c r="F41" s="11"/>
      <c r="G41" s="14"/>
      <c r="H41" s="2"/>
      <c r="I41" s="17"/>
      <c r="J41" s="2"/>
      <c r="K41" s="2"/>
      <c r="L41" s="2"/>
      <c r="M41" s="2"/>
      <c r="N41" s="2"/>
      <c r="O41" s="2"/>
      <c r="P41" s="2"/>
      <c r="Q41" s="2"/>
      <c r="R41" s="2"/>
      <c r="S41" s="2"/>
      <c r="T41" s="2"/>
      <c r="U41" s="2"/>
      <c r="V41" s="2"/>
      <c r="W41" s="2"/>
      <c r="X41" s="2"/>
      <c r="Y41" s="2"/>
      <c r="Z41" s="2"/>
      <c r="AA41" s="2"/>
      <c r="AH41" s="21" t="str">
        <f t="shared" si="0"/>
        <v/>
      </c>
    </row>
    <row r="42" spans="1:34" x14ac:dyDescent="0.25">
      <c r="A42" s="2"/>
      <c r="B42" s="7"/>
      <c r="C42" s="11"/>
      <c r="D42" s="11"/>
      <c r="E42" s="11"/>
      <c r="F42" s="11"/>
      <c r="G42" s="14"/>
      <c r="H42" s="2"/>
      <c r="I42" s="17"/>
      <c r="J42" s="2"/>
      <c r="K42" s="2"/>
      <c r="L42" s="2"/>
      <c r="M42" s="2"/>
      <c r="N42" s="2"/>
      <c r="O42" s="2"/>
      <c r="P42" s="2"/>
      <c r="Q42" s="2"/>
      <c r="R42" s="2"/>
      <c r="S42" s="2"/>
      <c r="T42" s="2"/>
      <c r="U42" s="2"/>
      <c r="V42" s="2"/>
      <c r="W42" s="2"/>
      <c r="X42" s="2"/>
      <c r="Y42" s="2"/>
      <c r="Z42" s="2"/>
      <c r="AA42" s="2"/>
      <c r="AH42" s="21" t="str">
        <f t="shared" si="0"/>
        <v/>
      </c>
    </row>
    <row r="43" spans="1:34" x14ac:dyDescent="0.25">
      <c r="A43" s="2"/>
      <c r="B43" s="7"/>
      <c r="C43" s="11"/>
      <c r="D43" s="11"/>
      <c r="E43" s="11"/>
      <c r="F43" s="11"/>
      <c r="G43" s="14"/>
      <c r="H43" s="2"/>
      <c r="I43" s="17"/>
      <c r="J43" s="2"/>
      <c r="K43" s="2"/>
      <c r="L43" s="2"/>
      <c r="M43" s="2"/>
      <c r="N43" s="2"/>
      <c r="O43" s="2"/>
      <c r="P43" s="2"/>
      <c r="Q43" s="2"/>
      <c r="R43" s="2"/>
      <c r="S43" s="2"/>
      <c r="T43" s="2"/>
      <c r="U43" s="2"/>
      <c r="V43" s="2"/>
      <c r="W43" s="2"/>
      <c r="X43" s="2"/>
      <c r="Y43" s="2"/>
      <c r="Z43" s="2"/>
      <c r="AA43" s="2"/>
      <c r="AH43" s="21" t="str">
        <f t="shared" si="0"/>
        <v/>
      </c>
    </row>
    <row r="44" spans="1:34" x14ac:dyDescent="0.25">
      <c r="A44" s="2"/>
      <c r="B44" s="7"/>
      <c r="C44" s="11"/>
      <c r="D44" s="11"/>
      <c r="E44" s="11"/>
      <c r="F44" s="11"/>
      <c r="G44" s="14"/>
      <c r="H44" s="2"/>
      <c r="I44" s="17"/>
      <c r="J44" s="2"/>
      <c r="K44" s="2"/>
      <c r="L44" s="2"/>
      <c r="M44" s="2"/>
      <c r="N44" s="2"/>
      <c r="O44" s="2"/>
      <c r="P44" s="2"/>
      <c r="Q44" s="2"/>
      <c r="R44" s="2"/>
      <c r="S44" s="2"/>
      <c r="T44" s="2"/>
      <c r="U44" s="2"/>
      <c r="V44" s="2"/>
      <c r="W44" s="2"/>
      <c r="X44" s="2"/>
      <c r="Y44" s="2"/>
      <c r="Z44" s="2"/>
      <c r="AA44" s="2"/>
      <c r="AH44" s="21" t="str">
        <f t="shared" si="0"/>
        <v/>
      </c>
    </row>
    <row r="45" spans="1:34" x14ac:dyDescent="0.25">
      <c r="A45" s="2"/>
      <c r="B45" s="7"/>
      <c r="C45" s="11"/>
      <c r="D45" s="11"/>
      <c r="E45" s="11"/>
      <c r="F45" s="11"/>
      <c r="G45" s="14"/>
      <c r="H45" s="2"/>
      <c r="I45" s="17"/>
      <c r="J45" s="2"/>
      <c r="K45" s="2"/>
      <c r="L45" s="2"/>
      <c r="M45" s="2"/>
      <c r="N45" s="2"/>
      <c r="O45" s="2"/>
      <c r="P45" s="2"/>
      <c r="Q45" s="2"/>
      <c r="R45" s="2"/>
      <c r="S45" s="2"/>
      <c r="T45" s="2"/>
      <c r="U45" s="2"/>
      <c r="V45" s="2"/>
      <c r="W45" s="2"/>
      <c r="X45" s="2"/>
      <c r="Y45" s="2"/>
      <c r="Z45" s="2"/>
      <c r="AA45" s="2"/>
      <c r="AH45" s="21" t="str">
        <f t="shared" si="0"/>
        <v/>
      </c>
    </row>
    <row r="46" spans="1:34" x14ac:dyDescent="0.25">
      <c r="A46" s="2"/>
      <c r="B46" s="7"/>
      <c r="C46" s="11"/>
      <c r="D46" s="11"/>
      <c r="E46" s="11"/>
      <c r="F46" s="11"/>
      <c r="G46" s="14"/>
      <c r="H46" s="2"/>
      <c r="I46" s="17"/>
      <c r="J46" s="2"/>
      <c r="K46" s="2"/>
      <c r="L46" s="2"/>
      <c r="M46" s="2"/>
      <c r="N46" s="2"/>
      <c r="O46" s="2"/>
      <c r="P46" s="2"/>
      <c r="Q46" s="2"/>
      <c r="R46" s="2"/>
      <c r="S46" s="2"/>
      <c r="T46" s="2"/>
      <c r="U46" s="2"/>
      <c r="V46" s="2"/>
      <c r="W46" s="2"/>
      <c r="X46" s="2"/>
      <c r="Y46" s="2"/>
      <c r="Z46" s="2"/>
      <c r="AA46" s="2"/>
      <c r="AH46" s="21" t="str">
        <f t="shared" si="0"/>
        <v/>
      </c>
    </row>
    <row r="47" spans="1:34" x14ac:dyDescent="0.25">
      <c r="A47" s="2"/>
      <c r="B47" s="7"/>
      <c r="C47" s="11"/>
      <c r="D47" s="11"/>
      <c r="E47" s="11"/>
      <c r="F47" s="11"/>
      <c r="G47" s="14"/>
      <c r="H47" s="2"/>
      <c r="I47" s="17"/>
      <c r="J47" s="2"/>
      <c r="K47" s="2"/>
      <c r="L47" s="2"/>
      <c r="M47" s="2"/>
      <c r="N47" s="2"/>
      <c r="O47" s="2"/>
      <c r="P47" s="2"/>
      <c r="Q47" s="2"/>
      <c r="R47" s="2"/>
      <c r="S47" s="2"/>
      <c r="T47" s="2"/>
      <c r="U47" s="2"/>
      <c r="V47" s="2"/>
      <c r="W47" s="2"/>
      <c r="X47" s="2"/>
      <c r="Y47" s="2"/>
      <c r="Z47" s="2"/>
      <c r="AA47" s="2"/>
      <c r="AH47" s="21" t="str">
        <f t="shared" si="0"/>
        <v/>
      </c>
    </row>
    <row r="48" spans="1:34" x14ac:dyDescent="0.25">
      <c r="A48" s="2"/>
      <c r="B48" s="7"/>
      <c r="C48" s="11"/>
      <c r="D48" s="11"/>
      <c r="E48" s="11"/>
      <c r="F48" s="11"/>
      <c r="G48" s="14"/>
      <c r="H48" s="2"/>
      <c r="I48" s="17"/>
      <c r="J48" s="2"/>
      <c r="K48" s="2"/>
      <c r="L48" s="2"/>
      <c r="M48" s="2"/>
      <c r="N48" s="2"/>
      <c r="O48" s="2"/>
      <c r="P48" s="2"/>
      <c r="Q48" s="2"/>
      <c r="R48" s="2"/>
      <c r="S48" s="2"/>
      <c r="T48" s="2"/>
      <c r="U48" s="2"/>
      <c r="V48" s="2"/>
      <c r="W48" s="2"/>
      <c r="X48" s="2"/>
      <c r="Y48" s="2"/>
      <c r="Z48" s="2"/>
      <c r="AA48" s="2"/>
      <c r="AH48" s="21" t="str">
        <f t="shared" si="0"/>
        <v/>
      </c>
    </row>
    <row r="49" spans="1:34" x14ac:dyDescent="0.25">
      <c r="A49" s="2"/>
      <c r="B49" s="7"/>
      <c r="C49" s="11"/>
      <c r="D49" s="11"/>
      <c r="E49" s="11"/>
      <c r="F49" s="11"/>
      <c r="G49" s="14"/>
      <c r="H49" s="2"/>
      <c r="I49" s="17"/>
      <c r="J49" s="2"/>
      <c r="K49" s="2"/>
      <c r="L49" s="2"/>
      <c r="M49" s="2"/>
      <c r="N49" s="2"/>
      <c r="O49" s="2"/>
      <c r="P49" s="2"/>
      <c r="Q49" s="2"/>
      <c r="R49" s="2"/>
      <c r="S49" s="2"/>
      <c r="T49" s="2"/>
      <c r="U49" s="2"/>
      <c r="V49" s="2"/>
      <c r="W49" s="2"/>
      <c r="X49" s="2"/>
      <c r="Y49" s="2"/>
      <c r="Z49" s="2"/>
      <c r="AA49" s="2"/>
      <c r="AH49" s="21" t="str">
        <f t="shared" si="0"/>
        <v/>
      </c>
    </row>
    <row r="50" spans="1:34" x14ac:dyDescent="0.25">
      <c r="A50" s="2"/>
      <c r="B50" s="7"/>
      <c r="C50" s="11"/>
      <c r="D50" s="11"/>
      <c r="E50" s="11"/>
      <c r="F50" s="11"/>
      <c r="G50" s="14"/>
      <c r="H50" s="2"/>
      <c r="I50" s="17"/>
      <c r="J50" s="2"/>
      <c r="K50" s="2"/>
      <c r="L50" s="2"/>
      <c r="M50" s="2"/>
      <c r="N50" s="2"/>
      <c r="O50" s="2"/>
      <c r="P50" s="2"/>
      <c r="Q50" s="2"/>
      <c r="R50" s="2"/>
      <c r="S50" s="2"/>
      <c r="T50" s="2"/>
      <c r="U50" s="2"/>
      <c r="V50" s="2"/>
      <c r="W50" s="2"/>
      <c r="X50" s="2"/>
      <c r="Y50" s="2"/>
      <c r="Z50" s="2"/>
      <c r="AA50" s="2"/>
      <c r="AH50" s="21" t="str">
        <f t="shared" si="0"/>
        <v/>
      </c>
    </row>
    <row r="51" spans="1:34" x14ac:dyDescent="0.25">
      <c r="A51" s="2"/>
      <c r="B51" s="7"/>
      <c r="C51" s="11"/>
      <c r="D51" s="11"/>
      <c r="E51" s="11"/>
      <c r="F51" s="11"/>
      <c r="G51" s="14"/>
      <c r="H51" s="2"/>
      <c r="I51" s="17"/>
      <c r="J51" s="2"/>
      <c r="K51" s="2"/>
      <c r="L51" s="2"/>
      <c r="M51" s="2"/>
      <c r="N51" s="2"/>
      <c r="O51" s="2"/>
      <c r="P51" s="2"/>
      <c r="Q51" s="2"/>
      <c r="R51" s="2"/>
      <c r="S51" s="2"/>
      <c r="T51" s="2"/>
      <c r="U51" s="2"/>
      <c r="V51" s="2"/>
      <c r="W51" s="2"/>
      <c r="X51" s="2"/>
      <c r="Y51" s="2"/>
      <c r="Z51" s="2"/>
      <c r="AA51" s="2"/>
      <c r="AH51" s="21" t="str">
        <f t="shared" si="0"/>
        <v/>
      </c>
    </row>
    <row r="52" spans="1:34" x14ac:dyDescent="0.25">
      <c r="A52" s="2"/>
      <c r="B52" s="7"/>
      <c r="C52" s="11"/>
      <c r="D52" s="11"/>
      <c r="E52" s="11"/>
      <c r="F52" s="11"/>
      <c r="G52" s="14"/>
      <c r="H52" s="2"/>
      <c r="I52" s="17"/>
      <c r="J52" s="2"/>
      <c r="K52" s="2"/>
      <c r="L52" s="2"/>
      <c r="M52" s="2"/>
      <c r="N52" s="2"/>
      <c r="O52" s="2"/>
      <c r="P52" s="2"/>
      <c r="Q52" s="2"/>
      <c r="R52" s="2"/>
      <c r="S52" s="2"/>
      <c r="T52" s="2"/>
      <c r="U52" s="2"/>
      <c r="V52" s="2"/>
      <c r="W52" s="2"/>
      <c r="X52" s="2"/>
      <c r="Y52" s="2"/>
      <c r="Z52" s="2"/>
      <c r="AA52" s="2"/>
      <c r="AH52" s="21" t="str">
        <f t="shared" si="0"/>
        <v/>
      </c>
    </row>
    <row r="53" spans="1:34" x14ac:dyDescent="0.25">
      <c r="A53" s="2"/>
      <c r="B53" s="7"/>
      <c r="C53" s="11"/>
      <c r="D53" s="11"/>
      <c r="E53" s="11"/>
      <c r="F53" s="11"/>
      <c r="G53" s="14"/>
      <c r="H53" s="2"/>
      <c r="I53" s="17"/>
      <c r="J53" s="2"/>
      <c r="K53" s="2"/>
      <c r="L53" s="2"/>
      <c r="M53" s="2"/>
      <c r="N53" s="2"/>
      <c r="O53" s="2"/>
      <c r="P53" s="2"/>
      <c r="Q53" s="2"/>
      <c r="R53" s="2"/>
      <c r="S53" s="2"/>
      <c r="T53" s="2"/>
      <c r="U53" s="2"/>
      <c r="V53" s="2"/>
      <c r="W53" s="2"/>
      <c r="X53" s="2"/>
      <c r="Y53" s="2"/>
      <c r="Z53" s="2"/>
      <c r="AA53" s="2"/>
      <c r="AH53" s="21" t="str">
        <f t="shared" si="0"/>
        <v/>
      </c>
    </row>
    <row r="54" spans="1:34" x14ac:dyDescent="0.25">
      <c r="A54" s="2"/>
      <c r="B54" s="7"/>
      <c r="C54" s="11"/>
      <c r="D54" s="11"/>
      <c r="E54" s="11"/>
      <c r="F54" s="11"/>
      <c r="G54" s="14"/>
      <c r="H54" s="2"/>
      <c r="I54" s="17"/>
      <c r="J54" s="2"/>
      <c r="K54" s="2"/>
      <c r="L54" s="2"/>
      <c r="M54" s="2"/>
      <c r="N54" s="2"/>
      <c r="O54" s="2"/>
      <c r="P54" s="2"/>
      <c r="Q54" s="2"/>
      <c r="R54" s="2"/>
      <c r="S54" s="2"/>
      <c r="T54" s="2"/>
      <c r="U54" s="2"/>
      <c r="V54" s="2"/>
      <c r="W54" s="2"/>
      <c r="X54" s="2"/>
      <c r="Y54" s="2"/>
      <c r="Z54" s="2"/>
      <c r="AA54" s="2"/>
      <c r="AH54" s="21" t="str">
        <f t="shared" si="0"/>
        <v/>
      </c>
    </row>
    <row r="55" spans="1:34" x14ac:dyDescent="0.25">
      <c r="A55" s="2"/>
      <c r="B55" s="7"/>
      <c r="C55" s="11"/>
      <c r="D55" s="11"/>
      <c r="E55" s="11"/>
      <c r="F55" s="11"/>
      <c r="G55" s="14"/>
      <c r="H55" s="2"/>
      <c r="I55" s="17"/>
      <c r="J55" s="2"/>
      <c r="K55" s="2"/>
      <c r="L55" s="2"/>
      <c r="M55" s="2"/>
      <c r="N55" s="2"/>
      <c r="O55" s="2"/>
      <c r="P55" s="2"/>
      <c r="Q55" s="2"/>
      <c r="R55" s="2"/>
      <c r="S55" s="2"/>
      <c r="T55" s="2"/>
      <c r="U55" s="2"/>
      <c r="V55" s="2"/>
      <c r="W55" s="2"/>
      <c r="X55" s="2"/>
      <c r="Y55" s="2"/>
      <c r="Z55" s="2"/>
      <c r="AA55" s="2"/>
      <c r="AH55" s="21" t="str">
        <f t="shared" si="0"/>
        <v/>
      </c>
    </row>
    <row r="56" spans="1:34" x14ac:dyDescent="0.25">
      <c r="A56" s="2"/>
      <c r="B56" s="7"/>
      <c r="C56" s="11"/>
      <c r="D56" s="11"/>
      <c r="E56" s="11"/>
      <c r="F56" s="11"/>
      <c r="G56" s="14"/>
      <c r="H56" s="2"/>
      <c r="I56" s="17"/>
      <c r="J56" s="2"/>
      <c r="K56" s="2"/>
      <c r="L56" s="2"/>
      <c r="M56" s="2"/>
      <c r="N56" s="2"/>
      <c r="O56" s="2"/>
      <c r="P56" s="2"/>
      <c r="Q56" s="2"/>
      <c r="R56" s="2"/>
      <c r="S56" s="2"/>
      <c r="T56" s="2"/>
      <c r="U56" s="2"/>
      <c r="V56" s="2"/>
      <c r="W56" s="2"/>
      <c r="X56" s="2"/>
      <c r="Y56" s="2"/>
      <c r="Z56" s="2"/>
      <c r="AA56" s="2"/>
      <c r="AH56" s="21" t="str">
        <f t="shared" si="0"/>
        <v/>
      </c>
    </row>
    <row r="57" spans="1:34" x14ac:dyDescent="0.25">
      <c r="A57" s="2"/>
      <c r="B57" s="7"/>
      <c r="C57" s="11"/>
      <c r="D57" s="11"/>
      <c r="E57" s="11"/>
      <c r="F57" s="11"/>
      <c r="G57" s="14"/>
      <c r="H57" s="2"/>
      <c r="I57" s="17"/>
      <c r="J57" s="2"/>
      <c r="K57" s="2"/>
      <c r="L57" s="2"/>
      <c r="M57" s="2"/>
      <c r="N57" s="2"/>
      <c r="O57" s="2"/>
      <c r="P57" s="2"/>
      <c r="Q57" s="2"/>
      <c r="R57" s="2"/>
      <c r="S57" s="2"/>
      <c r="T57" s="2"/>
      <c r="U57" s="2"/>
      <c r="V57" s="2"/>
      <c r="W57" s="2"/>
      <c r="X57" s="2"/>
      <c r="Y57" s="2"/>
      <c r="Z57" s="2"/>
      <c r="AA57" s="2"/>
      <c r="AH57" s="21" t="str">
        <f t="shared" si="0"/>
        <v/>
      </c>
    </row>
    <row r="58" spans="1:34" x14ac:dyDescent="0.25">
      <c r="A58" s="2"/>
      <c r="B58" s="7"/>
      <c r="C58" s="11"/>
      <c r="D58" s="11"/>
      <c r="E58" s="11"/>
      <c r="F58" s="11"/>
      <c r="G58" s="14"/>
      <c r="H58" s="2"/>
      <c r="I58" s="17"/>
      <c r="J58" s="2"/>
      <c r="K58" s="2"/>
      <c r="L58" s="2"/>
      <c r="M58" s="2"/>
      <c r="N58" s="2"/>
      <c r="O58" s="2"/>
      <c r="P58" s="2"/>
      <c r="Q58" s="2"/>
      <c r="R58" s="2"/>
      <c r="S58" s="2"/>
      <c r="T58" s="2"/>
      <c r="U58" s="2"/>
      <c r="V58" s="2"/>
      <c r="W58" s="2"/>
      <c r="X58" s="2"/>
      <c r="Y58" s="2"/>
      <c r="Z58" s="2"/>
      <c r="AA58" s="2"/>
      <c r="AH58" s="21" t="str">
        <f t="shared" si="0"/>
        <v/>
      </c>
    </row>
    <row r="59" spans="1:34" x14ac:dyDescent="0.25">
      <c r="A59" s="2"/>
      <c r="B59" s="7"/>
      <c r="C59" s="11"/>
      <c r="D59" s="11"/>
      <c r="E59" s="11"/>
      <c r="F59" s="11"/>
      <c r="G59" s="14"/>
      <c r="H59" s="2"/>
      <c r="I59" s="17"/>
      <c r="J59" s="2"/>
      <c r="K59" s="2"/>
      <c r="L59" s="2"/>
      <c r="M59" s="2"/>
      <c r="N59" s="2"/>
      <c r="O59" s="2"/>
      <c r="P59" s="2"/>
      <c r="Q59" s="2"/>
      <c r="R59" s="2"/>
      <c r="S59" s="2"/>
      <c r="T59" s="2"/>
      <c r="U59" s="2"/>
      <c r="V59" s="2"/>
      <c r="W59" s="2"/>
      <c r="X59" s="2"/>
      <c r="Y59" s="2"/>
      <c r="Z59" s="2"/>
      <c r="AA59" s="2"/>
      <c r="AH59" s="21" t="str">
        <f t="shared" si="0"/>
        <v/>
      </c>
    </row>
    <row r="60" spans="1:34" x14ac:dyDescent="0.25">
      <c r="A60" s="2"/>
      <c r="B60" s="7"/>
      <c r="C60" s="11"/>
      <c r="D60" s="11"/>
      <c r="E60" s="11"/>
      <c r="F60" s="11"/>
      <c r="G60" s="14"/>
      <c r="H60" s="2"/>
      <c r="I60" s="17"/>
      <c r="J60" s="2"/>
      <c r="K60" s="2"/>
      <c r="L60" s="2"/>
      <c r="M60" s="2"/>
      <c r="N60" s="2"/>
      <c r="O60" s="2"/>
      <c r="P60" s="2"/>
      <c r="Q60" s="2"/>
      <c r="R60" s="2"/>
      <c r="S60" s="2"/>
      <c r="T60" s="2"/>
      <c r="U60" s="2"/>
      <c r="V60" s="2"/>
      <c r="W60" s="2"/>
      <c r="X60" s="2"/>
      <c r="Y60" s="2"/>
      <c r="Z60" s="2"/>
      <c r="AA60" s="2"/>
      <c r="AH60" s="21" t="str">
        <f t="shared" si="0"/>
        <v/>
      </c>
    </row>
    <row r="61" spans="1:34" x14ac:dyDescent="0.25">
      <c r="A61" s="2"/>
      <c r="B61" s="7"/>
      <c r="C61" s="11"/>
      <c r="D61" s="11"/>
      <c r="E61" s="11"/>
      <c r="F61" s="11"/>
      <c r="G61" s="14"/>
      <c r="H61" s="2"/>
      <c r="I61" s="17"/>
      <c r="J61" s="2"/>
      <c r="K61" s="2"/>
      <c r="L61" s="2"/>
      <c r="M61" s="2"/>
      <c r="N61" s="2"/>
      <c r="O61" s="2"/>
      <c r="P61" s="2"/>
      <c r="Q61" s="2"/>
      <c r="R61" s="2"/>
      <c r="S61" s="2"/>
      <c r="T61" s="2"/>
      <c r="U61" s="2"/>
      <c r="V61" s="2"/>
      <c r="W61" s="2"/>
      <c r="X61" s="2"/>
      <c r="Y61" s="2"/>
      <c r="Z61" s="2"/>
      <c r="AA61" s="2"/>
      <c r="AH61" s="21" t="str">
        <f t="shared" si="0"/>
        <v/>
      </c>
    </row>
    <row r="62" spans="1:34" x14ac:dyDescent="0.25">
      <c r="A62" s="2"/>
      <c r="B62" s="7"/>
      <c r="C62" s="11"/>
      <c r="D62" s="11"/>
      <c r="E62" s="11"/>
      <c r="F62" s="11"/>
      <c r="G62" s="14"/>
      <c r="H62" s="2"/>
      <c r="I62" s="17"/>
      <c r="J62" s="2"/>
      <c r="K62" s="2"/>
      <c r="L62" s="2"/>
      <c r="M62" s="2"/>
      <c r="N62" s="2"/>
      <c r="O62" s="2"/>
      <c r="P62" s="2"/>
      <c r="Q62" s="2"/>
      <c r="R62" s="2"/>
      <c r="S62" s="2"/>
      <c r="T62" s="2"/>
      <c r="U62" s="2"/>
      <c r="V62" s="2"/>
      <c r="W62" s="2"/>
      <c r="X62" s="2"/>
      <c r="Y62" s="2"/>
      <c r="Z62" s="2"/>
      <c r="AA62" s="2"/>
      <c r="AH62" s="21" t="str">
        <f t="shared" si="0"/>
        <v/>
      </c>
    </row>
    <row r="63" spans="1:34" x14ac:dyDescent="0.25">
      <c r="A63" s="2"/>
      <c r="B63" s="7"/>
      <c r="C63" s="11"/>
      <c r="D63" s="11"/>
      <c r="E63" s="11"/>
      <c r="F63" s="11"/>
      <c r="G63" s="14"/>
      <c r="H63" s="2"/>
      <c r="I63" s="17"/>
      <c r="J63" s="2"/>
      <c r="K63" s="2"/>
      <c r="L63" s="2"/>
      <c r="M63" s="2"/>
      <c r="N63" s="2"/>
      <c r="O63" s="2"/>
      <c r="P63" s="2"/>
      <c r="Q63" s="2"/>
      <c r="R63" s="2"/>
      <c r="S63" s="2"/>
      <c r="T63" s="2"/>
      <c r="U63" s="2"/>
      <c r="V63" s="2"/>
      <c r="W63" s="2"/>
      <c r="X63" s="2"/>
      <c r="Y63" s="2"/>
      <c r="Z63" s="2"/>
      <c r="AA63" s="2"/>
      <c r="AH63" s="21" t="str">
        <f t="shared" si="0"/>
        <v/>
      </c>
    </row>
    <row r="64" spans="1:34" x14ac:dyDescent="0.25">
      <c r="A64" s="2"/>
      <c r="B64" s="7"/>
      <c r="C64" s="11"/>
      <c r="D64" s="11"/>
      <c r="E64" s="11"/>
      <c r="F64" s="11"/>
      <c r="G64" s="14"/>
      <c r="H64" s="2"/>
      <c r="I64" s="17"/>
      <c r="J64" s="2"/>
      <c r="K64" s="2"/>
      <c r="L64" s="2"/>
      <c r="M64" s="2"/>
      <c r="N64" s="2"/>
      <c r="O64" s="2"/>
      <c r="P64" s="2"/>
      <c r="Q64" s="2"/>
      <c r="R64" s="2"/>
      <c r="S64" s="2"/>
      <c r="T64" s="2"/>
      <c r="U64" s="2"/>
      <c r="V64" s="2"/>
      <c r="W64" s="2"/>
      <c r="X64" s="2"/>
      <c r="Y64" s="2"/>
      <c r="Z64" s="2"/>
      <c r="AA64" s="2"/>
      <c r="AH64" s="21" t="str">
        <f t="shared" si="0"/>
        <v/>
      </c>
    </row>
    <row r="65" spans="1:34" x14ac:dyDescent="0.25">
      <c r="A65" s="2"/>
      <c r="B65" s="7"/>
      <c r="C65" s="11"/>
      <c r="D65" s="11"/>
      <c r="E65" s="11"/>
      <c r="F65" s="11"/>
      <c r="G65" s="14"/>
      <c r="H65" s="2"/>
      <c r="I65" s="17"/>
      <c r="J65" s="2"/>
      <c r="K65" s="2"/>
      <c r="L65" s="2"/>
      <c r="M65" s="2"/>
      <c r="N65" s="2"/>
      <c r="O65" s="2"/>
      <c r="P65" s="2"/>
      <c r="Q65" s="2"/>
      <c r="R65" s="2"/>
      <c r="S65" s="2"/>
      <c r="T65" s="2"/>
      <c r="U65" s="2"/>
      <c r="V65" s="2"/>
      <c r="W65" s="2"/>
      <c r="X65" s="2"/>
      <c r="Y65" s="2"/>
      <c r="Z65" s="2"/>
      <c r="AA65" s="2"/>
      <c r="AH65" s="21" t="str">
        <f t="shared" si="0"/>
        <v/>
      </c>
    </row>
    <row r="66" spans="1:34" x14ac:dyDescent="0.25">
      <c r="A66" s="2"/>
      <c r="B66" s="7"/>
      <c r="C66" s="11"/>
      <c r="D66" s="11"/>
      <c r="E66" s="11"/>
      <c r="F66" s="11"/>
      <c r="G66" s="14"/>
      <c r="H66" s="2"/>
      <c r="I66" s="17"/>
      <c r="J66" s="2"/>
      <c r="K66" s="2"/>
      <c r="L66" s="2"/>
      <c r="M66" s="2"/>
      <c r="N66" s="2"/>
      <c r="O66" s="2"/>
      <c r="P66" s="2"/>
      <c r="Q66" s="2"/>
      <c r="R66" s="2"/>
      <c r="S66" s="2"/>
      <c r="T66" s="2"/>
      <c r="U66" s="2"/>
      <c r="V66" s="2"/>
      <c r="W66" s="2"/>
      <c r="X66" s="2"/>
      <c r="Y66" s="2"/>
      <c r="Z66" s="2"/>
      <c r="AA66" s="2"/>
      <c r="AH66" s="21" t="str">
        <f t="shared" si="0"/>
        <v/>
      </c>
    </row>
    <row r="67" spans="1:34" x14ac:dyDescent="0.25">
      <c r="A67" s="2"/>
      <c r="B67" s="7"/>
      <c r="C67" s="11"/>
      <c r="D67" s="11"/>
      <c r="E67" s="11"/>
      <c r="F67" s="11"/>
      <c r="G67" s="14"/>
      <c r="H67" s="2"/>
      <c r="I67" s="17"/>
      <c r="J67" s="2"/>
      <c r="K67" s="2"/>
      <c r="L67" s="2"/>
      <c r="M67" s="2"/>
      <c r="N67" s="2"/>
      <c r="O67" s="2"/>
      <c r="P67" s="2"/>
      <c r="Q67" s="2"/>
      <c r="R67" s="2"/>
      <c r="S67" s="2"/>
      <c r="T67" s="2"/>
      <c r="U67" s="2"/>
      <c r="V67" s="2"/>
      <c r="W67" s="2"/>
      <c r="X67" s="2"/>
      <c r="Y67" s="2"/>
      <c r="Z67" s="2"/>
      <c r="AA67" s="2"/>
      <c r="AH67" s="21" t="str">
        <f t="shared" si="0"/>
        <v/>
      </c>
    </row>
    <row r="68" spans="1:34" x14ac:dyDescent="0.25">
      <c r="A68" s="2"/>
      <c r="B68" s="7"/>
      <c r="C68" s="11"/>
      <c r="D68" s="11"/>
      <c r="E68" s="11"/>
      <c r="F68" s="11"/>
      <c r="G68" s="14"/>
      <c r="H68" s="2"/>
      <c r="I68" s="17"/>
      <c r="J68" s="2"/>
      <c r="K68" s="2"/>
      <c r="L68" s="2"/>
      <c r="M68" s="2"/>
      <c r="N68" s="2"/>
      <c r="O68" s="2"/>
      <c r="P68" s="2"/>
      <c r="Q68" s="2"/>
      <c r="R68" s="2"/>
      <c r="S68" s="2"/>
      <c r="T68" s="2"/>
      <c r="U68" s="2"/>
      <c r="V68" s="2"/>
      <c r="W68" s="2"/>
      <c r="X68" s="2"/>
      <c r="Y68" s="2"/>
      <c r="Z68" s="2"/>
      <c r="AA68" s="2"/>
      <c r="AH68" s="21" t="str">
        <f t="shared" si="0"/>
        <v/>
      </c>
    </row>
    <row r="69" spans="1:34" x14ac:dyDescent="0.25">
      <c r="A69" s="2"/>
      <c r="B69" s="7"/>
      <c r="C69" s="11"/>
      <c r="D69" s="11"/>
      <c r="E69" s="11"/>
      <c r="F69" s="11"/>
      <c r="G69" s="14"/>
      <c r="H69" s="2"/>
      <c r="I69" s="17"/>
      <c r="J69" s="2"/>
      <c r="K69" s="2"/>
      <c r="L69" s="2"/>
      <c r="M69" s="2"/>
      <c r="N69" s="2"/>
      <c r="O69" s="2"/>
      <c r="P69" s="2"/>
      <c r="Q69" s="2"/>
      <c r="R69" s="2"/>
      <c r="S69" s="2"/>
      <c r="T69" s="2"/>
      <c r="U69" s="2"/>
      <c r="V69" s="2"/>
      <c r="W69" s="2"/>
      <c r="X69" s="2"/>
      <c r="Y69" s="2"/>
      <c r="Z69" s="2"/>
      <c r="AA69" s="2"/>
      <c r="AH69" s="21" t="str">
        <f t="shared" si="0"/>
        <v/>
      </c>
    </row>
    <row r="70" spans="1:34" x14ac:dyDescent="0.25">
      <c r="A70" s="2"/>
      <c r="B70" s="7"/>
      <c r="C70" s="11"/>
      <c r="D70" s="11"/>
      <c r="E70" s="11"/>
      <c r="F70" s="11"/>
      <c r="G70" s="14"/>
      <c r="H70" s="2"/>
      <c r="I70" s="17"/>
      <c r="J70" s="2"/>
      <c r="K70" s="2"/>
      <c r="L70" s="2"/>
      <c r="M70" s="2"/>
      <c r="N70" s="2"/>
      <c r="O70" s="2"/>
      <c r="P70" s="2"/>
      <c r="Q70" s="2"/>
      <c r="R70" s="2"/>
      <c r="S70" s="2"/>
      <c r="T70" s="2"/>
      <c r="U70" s="2"/>
      <c r="V70" s="2"/>
      <c r="W70" s="2"/>
      <c r="X70" s="2"/>
      <c r="Y70" s="2"/>
      <c r="Z70" s="2"/>
      <c r="AA70" s="2"/>
      <c r="AH70" s="21" t="str">
        <f t="shared" si="0"/>
        <v/>
      </c>
    </row>
    <row r="71" spans="1:34" x14ac:dyDescent="0.25">
      <c r="A71" s="2"/>
      <c r="B71" s="7"/>
      <c r="C71" s="11"/>
      <c r="D71" s="11"/>
      <c r="E71" s="11"/>
      <c r="F71" s="11"/>
      <c r="G71" s="14"/>
      <c r="H71" s="2"/>
      <c r="I71" s="17"/>
      <c r="J71" s="2"/>
      <c r="K71" s="2"/>
      <c r="L71" s="2"/>
      <c r="M71" s="2"/>
      <c r="N71" s="2"/>
      <c r="O71" s="2"/>
      <c r="P71" s="2"/>
      <c r="Q71" s="2"/>
      <c r="R71" s="2"/>
      <c r="S71" s="2"/>
      <c r="T71" s="2"/>
      <c r="U71" s="2"/>
      <c r="V71" s="2"/>
      <c r="W71" s="2"/>
      <c r="X71" s="2"/>
      <c r="Y71" s="2"/>
      <c r="Z71" s="2"/>
      <c r="AA71" s="2"/>
      <c r="AH71" s="21" t="str">
        <f t="shared" si="0"/>
        <v/>
      </c>
    </row>
    <row r="72" spans="1:34" x14ac:dyDescent="0.25">
      <c r="A72" s="2"/>
      <c r="B72" s="7"/>
      <c r="C72" s="11"/>
      <c r="D72" s="11"/>
      <c r="E72" s="11"/>
      <c r="F72" s="11"/>
      <c r="G72" s="14"/>
      <c r="H72" s="2"/>
      <c r="I72" s="17"/>
      <c r="J72" s="2"/>
      <c r="K72" s="2"/>
      <c r="L72" s="2"/>
      <c r="M72" s="2"/>
      <c r="N72" s="2"/>
      <c r="O72" s="2"/>
      <c r="P72" s="2"/>
      <c r="Q72" s="2"/>
      <c r="R72" s="2"/>
      <c r="S72" s="2"/>
      <c r="T72" s="2"/>
      <c r="U72" s="2"/>
      <c r="V72" s="2"/>
      <c r="W72" s="2"/>
      <c r="X72" s="2"/>
      <c r="Y72" s="2"/>
      <c r="Z72" s="2"/>
      <c r="AA72" s="2"/>
      <c r="AH72" s="21" t="str">
        <f t="shared" ref="AH72:AH97" si="1">IF(B72="", "", IF(COUNTIF($B$7:$B$97, B72)&gt;1, "Red", ""))</f>
        <v/>
      </c>
    </row>
    <row r="73" spans="1:34" x14ac:dyDescent="0.25">
      <c r="A73" s="2"/>
      <c r="B73" s="7"/>
      <c r="C73" s="11"/>
      <c r="D73" s="11"/>
      <c r="E73" s="11"/>
      <c r="F73" s="11"/>
      <c r="G73" s="14"/>
      <c r="H73" s="2"/>
      <c r="I73" s="17"/>
      <c r="J73" s="2"/>
      <c r="K73" s="2"/>
      <c r="L73" s="2"/>
      <c r="M73" s="2"/>
      <c r="N73" s="2"/>
      <c r="O73" s="2"/>
      <c r="P73" s="2"/>
      <c r="Q73" s="2"/>
      <c r="R73" s="2"/>
      <c r="S73" s="2"/>
      <c r="T73" s="2"/>
      <c r="U73" s="2"/>
      <c r="V73" s="2"/>
      <c r="W73" s="2"/>
      <c r="X73" s="2"/>
      <c r="Y73" s="2"/>
      <c r="Z73" s="2"/>
      <c r="AA73" s="2"/>
      <c r="AH73" s="21" t="str">
        <f t="shared" si="1"/>
        <v/>
      </c>
    </row>
    <row r="74" spans="1:34" x14ac:dyDescent="0.25">
      <c r="A74" s="2"/>
      <c r="B74" s="7"/>
      <c r="C74" s="11"/>
      <c r="D74" s="11"/>
      <c r="E74" s="11"/>
      <c r="F74" s="11"/>
      <c r="G74" s="14"/>
      <c r="H74" s="2"/>
      <c r="I74" s="17"/>
      <c r="J74" s="2"/>
      <c r="K74" s="2"/>
      <c r="L74" s="2"/>
      <c r="M74" s="2"/>
      <c r="N74" s="2"/>
      <c r="O74" s="2"/>
      <c r="P74" s="2"/>
      <c r="Q74" s="2"/>
      <c r="R74" s="2"/>
      <c r="S74" s="2"/>
      <c r="T74" s="2"/>
      <c r="U74" s="2"/>
      <c r="V74" s="2"/>
      <c r="W74" s="2"/>
      <c r="X74" s="2"/>
      <c r="Y74" s="2"/>
      <c r="Z74" s="2"/>
      <c r="AA74" s="2"/>
      <c r="AH74" s="21" t="str">
        <f t="shared" si="1"/>
        <v/>
      </c>
    </row>
    <row r="75" spans="1:34" x14ac:dyDescent="0.25">
      <c r="A75" s="2"/>
      <c r="B75" s="7"/>
      <c r="C75" s="11"/>
      <c r="D75" s="11"/>
      <c r="E75" s="11"/>
      <c r="F75" s="11"/>
      <c r="G75" s="14"/>
      <c r="H75" s="2"/>
      <c r="I75" s="17"/>
      <c r="J75" s="2"/>
      <c r="K75" s="2"/>
      <c r="L75" s="2"/>
      <c r="M75" s="2"/>
      <c r="N75" s="2"/>
      <c r="O75" s="2"/>
      <c r="P75" s="2"/>
      <c r="Q75" s="2"/>
      <c r="R75" s="2"/>
      <c r="S75" s="2"/>
      <c r="T75" s="2"/>
      <c r="U75" s="2"/>
      <c r="V75" s="2"/>
      <c r="W75" s="2"/>
      <c r="X75" s="2"/>
      <c r="Y75" s="2"/>
      <c r="Z75" s="2"/>
      <c r="AA75" s="2"/>
      <c r="AH75" s="21" t="str">
        <f t="shared" si="1"/>
        <v/>
      </c>
    </row>
    <row r="76" spans="1:34" x14ac:dyDescent="0.25">
      <c r="A76" s="2"/>
      <c r="B76" s="7"/>
      <c r="C76" s="11"/>
      <c r="D76" s="11"/>
      <c r="E76" s="11"/>
      <c r="F76" s="11"/>
      <c r="G76" s="14"/>
      <c r="H76" s="2"/>
      <c r="I76" s="17"/>
      <c r="J76" s="2"/>
      <c r="K76" s="2"/>
      <c r="L76" s="2"/>
      <c r="M76" s="2"/>
      <c r="N76" s="2"/>
      <c r="O76" s="2"/>
      <c r="P76" s="2"/>
      <c r="Q76" s="2"/>
      <c r="R76" s="2"/>
      <c r="S76" s="2"/>
      <c r="T76" s="2"/>
      <c r="U76" s="2"/>
      <c r="V76" s="2"/>
      <c r="W76" s="2"/>
      <c r="X76" s="2"/>
      <c r="Y76" s="2"/>
      <c r="Z76" s="2"/>
      <c r="AA76" s="2"/>
      <c r="AH76" s="21" t="str">
        <f t="shared" si="1"/>
        <v/>
      </c>
    </row>
    <row r="77" spans="1:34" x14ac:dyDescent="0.25">
      <c r="A77" s="2"/>
      <c r="B77" s="7"/>
      <c r="C77" s="11"/>
      <c r="D77" s="11"/>
      <c r="E77" s="11"/>
      <c r="F77" s="11"/>
      <c r="G77" s="14"/>
      <c r="H77" s="2"/>
      <c r="I77" s="17"/>
      <c r="J77" s="2"/>
      <c r="K77" s="2"/>
      <c r="L77" s="2"/>
      <c r="M77" s="2"/>
      <c r="N77" s="2"/>
      <c r="O77" s="2"/>
      <c r="P77" s="2"/>
      <c r="Q77" s="2"/>
      <c r="R77" s="2"/>
      <c r="S77" s="2"/>
      <c r="T77" s="2"/>
      <c r="U77" s="2"/>
      <c r="V77" s="2"/>
      <c r="W77" s="2"/>
      <c r="X77" s="2"/>
      <c r="Y77" s="2"/>
      <c r="Z77" s="2"/>
      <c r="AA77" s="2"/>
      <c r="AH77" s="21" t="str">
        <f t="shared" si="1"/>
        <v/>
      </c>
    </row>
    <row r="78" spans="1:34" x14ac:dyDescent="0.25">
      <c r="A78" s="2"/>
      <c r="B78" s="7"/>
      <c r="C78" s="11"/>
      <c r="D78" s="11"/>
      <c r="E78" s="11"/>
      <c r="F78" s="11"/>
      <c r="G78" s="14"/>
      <c r="H78" s="2"/>
      <c r="I78" s="17"/>
      <c r="J78" s="2"/>
      <c r="K78" s="2"/>
      <c r="L78" s="2"/>
      <c r="M78" s="2"/>
      <c r="N78" s="2"/>
      <c r="O78" s="2"/>
      <c r="P78" s="2"/>
      <c r="Q78" s="2"/>
      <c r="R78" s="2"/>
      <c r="S78" s="2"/>
      <c r="T78" s="2"/>
      <c r="U78" s="2"/>
      <c r="V78" s="2"/>
      <c r="W78" s="2"/>
      <c r="X78" s="2"/>
      <c r="Y78" s="2"/>
      <c r="Z78" s="2"/>
      <c r="AA78" s="2"/>
      <c r="AH78" s="21" t="str">
        <f t="shared" si="1"/>
        <v/>
      </c>
    </row>
    <row r="79" spans="1:34" x14ac:dyDescent="0.25">
      <c r="A79" s="2"/>
      <c r="B79" s="7"/>
      <c r="C79" s="11"/>
      <c r="D79" s="11"/>
      <c r="E79" s="11"/>
      <c r="F79" s="11"/>
      <c r="G79" s="14"/>
      <c r="H79" s="2"/>
      <c r="I79" s="17"/>
      <c r="J79" s="2"/>
      <c r="K79" s="2"/>
      <c r="L79" s="2"/>
      <c r="M79" s="2"/>
      <c r="N79" s="2"/>
      <c r="O79" s="2"/>
      <c r="P79" s="2"/>
      <c r="Q79" s="2"/>
      <c r="R79" s="2"/>
      <c r="S79" s="2"/>
      <c r="T79" s="2"/>
      <c r="U79" s="2"/>
      <c r="V79" s="2"/>
      <c r="W79" s="2"/>
      <c r="X79" s="2"/>
      <c r="Y79" s="2"/>
      <c r="Z79" s="2"/>
      <c r="AA79" s="2"/>
      <c r="AH79" s="21" t="str">
        <f t="shared" si="1"/>
        <v/>
      </c>
    </row>
    <row r="80" spans="1:34" x14ac:dyDescent="0.25">
      <c r="A80" s="2"/>
      <c r="B80" s="7"/>
      <c r="C80" s="11"/>
      <c r="D80" s="11"/>
      <c r="E80" s="11"/>
      <c r="F80" s="11"/>
      <c r="G80" s="14"/>
      <c r="H80" s="2"/>
      <c r="I80" s="17"/>
      <c r="J80" s="2"/>
      <c r="K80" s="2"/>
      <c r="L80" s="2"/>
      <c r="M80" s="2"/>
      <c r="N80" s="2"/>
      <c r="O80" s="2"/>
      <c r="P80" s="2"/>
      <c r="Q80" s="2"/>
      <c r="R80" s="2"/>
      <c r="S80" s="2"/>
      <c r="T80" s="2"/>
      <c r="U80" s="2"/>
      <c r="V80" s="2"/>
      <c r="W80" s="2"/>
      <c r="X80" s="2"/>
      <c r="Y80" s="2"/>
      <c r="Z80" s="2"/>
      <c r="AA80" s="2"/>
      <c r="AH80" s="21" t="str">
        <f t="shared" si="1"/>
        <v/>
      </c>
    </row>
    <row r="81" spans="1:34" x14ac:dyDescent="0.25">
      <c r="A81" s="2"/>
      <c r="B81" s="7"/>
      <c r="C81" s="11"/>
      <c r="D81" s="11"/>
      <c r="E81" s="11"/>
      <c r="F81" s="11"/>
      <c r="G81" s="14"/>
      <c r="H81" s="2"/>
      <c r="I81" s="17"/>
      <c r="J81" s="2"/>
      <c r="K81" s="2"/>
      <c r="L81" s="2"/>
      <c r="M81" s="2"/>
      <c r="N81" s="2"/>
      <c r="O81" s="2"/>
      <c r="P81" s="2"/>
      <c r="Q81" s="2"/>
      <c r="R81" s="2"/>
      <c r="S81" s="2"/>
      <c r="T81" s="2"/>
      <c r="U81" s="2"/>
      <c r="V81" s="2"/>
      <c r="W81" s="2"/>
      <c r="X81" s="2"/>
      <c r="Y81" s="2"/>
      <c r="Z81" s="2"/>
      <c r="AA81" s="2"/>
      <c r="AH81" s="21" t="str">
        <f t="shared" si="1"/>
        <v/>
      </c>
    </row>
    <row r="82" spans="1:34" x14ac:dyDescent="0.25">
      <c r="A82" s="2"/>
      <c r="B82" s="7"/>
      <c r="C82" s="11"/>
      <c r="D82" s="11"/>
      <c r="E82" s="11"/>
      <c r="F82" s="11"/>
      <c r="G82" s="14"/>
      <c r="H82" s="2"/>
      <c r="I82" s="17"/>
      <c r="J82" s="2"/>
      <c r="K82" s="2"/>
      <c r="L82" s="2"/>
      <c r="M82" s="2"/>
      <c r="N82" s="2"/>
      <c r="O82" s="2"/>
      <c r="P82" s="2"/>
      <c r="Q82" s="2"/>
      <c r="R82" s="2"/>
      <c r="S82" s="2"/>
      <c r="T82" s="2"/>
      <c r="U82" s="2"/>
      <c r="V82" s="2"/>
      <c r="W82" s="2"/>
      <c r="X82" s="2"/>
      <c r="Y82" s="2"/>
      <c r="Z82" s="2"/>
      <c r="AA82" s="2"/>
      <c r="AH82" s="21" t="str">
        <f t="shared" si="1"/>
        <v/>
      </c>
    </row>
    <row r="83" spans="1:34" x14ac:dyDescent="0.25">
      <c r="A83" s="2"/>
      <c r="B83" s="7"/>
      <c r="C83" s="11"/>
      <c r="D83" s="11"/>
      <c r="E83" s="11"/>
      <c r="F83" s="11"/>
      <c r="G83" s="14"/>
      <c r="H83" s="2"/>
      <c r="I83" s="17"/>
      <c r="J83" s="2"/>
      <c r="K83" s="2"/>
      <c r="L83" s="2"/>
      <c r="M83" s="2"/>
      <c r="N83" s="2"/>
      <c r="O83" s="2"/>
      <c r="P83" s="2"/>
      <c r="Q83" s="2"/>
      <c r="R83" s="2"/>
      <c r="S83" s="2"/>
      <c r="T83" s="2"/>
      <c r="U83" s="2"/>
      <c r="V83" s="2"/>
      <c r="W83" s="2"/>
      <c r="X83" s="2"/>
      <c r="Y83" s="2"/>
      <c r="Z83" s="2"/>
      <c r="AA83" s="2"/>
      <c r="AH83" s="21" t="str">
        <f t="shared" si="1"/>
        <v/>
      </c>
    </row>
    <row r="84" spans="1:34" x14ac:dyDescent="0.25">
      <c r="A84" s="2"/>
      <c r="B84" s="7"/>
      <c r="C84" s="11"/>
      <c r="D84" s="11"/>
      <c r="E84" s="11"/>
      <c r="F84" s="11"/>
      <c r="G84" s="14"/>
      <c r="H84" s="2"/>
      <c r="I84" s="17"/>
      <c r="J84" s="2"/>
      <c r="K84" s="2"/>
      <c r="L84" s="2"/>
      <c r="M84" s="2"/>
      <c r="N84" s="2"/>
      <c r="O84" s="2"/>
      <c r="P84" s="2"/>
      <c r="Q84" s="2"/>
      <c r="R84" s="2"/>
      <c r="S84" s="2"/>
      <c r="T84" s="2"/>
      <c r="U84" s="2"/>
      <c r="V84" s="2"/>
      <c r="W84" s="2"/>
      <c r="X84" s="2"/>
      <c r="Y84" s="2"/>
      <c r="Z84" s="2"/>
      <c r="AA84" s="2"/>
      <c r="AH84" s="21" t="str">
        <f t="shared" si="1"/>
        <v/>
      </c>
    </row>
    <row r="85" spans="1:34" x14ac:dyDescent="0.25">
      <c r="A85" s="2"/>
      <c r="B85" s="7"/>
      <c r="C85" s="11"/>
      <c r="D85" s="11"/>
      <c r="E85" s="11"/>
      <c r="F85" s="11"/>
      <c r="G85" s="14"/>
      <c r="H85" s="2"/>
      <c r="I85" s="17"/>
      <c r="J85" s="2"/>
      <c r="K85" s="2"/>
      <c r="L85" s="2"/>
      <c r="M85" s="2"/>
      <c r="N85" s="2"/>
      <c r="O85" s="2"/>
      <c r="P85" s="2"/>
      <c r="Q85" s="2"/>
      <c r="R85" s="2"/>
      <c r="S85" s="2"/>
      <c r="T85" s="2"/>
      <c r="U85" s="2"/>
      <c r="V85" s="2"/>
      <c r="W85" s="2"/>
      <c r="X85" s="2"/>
      <c r="Y85" s="2"/>
      <c r="Z85" s="2"/>
      <c r="AA85" s="2"/>
      <c r="AH85" s="21" t="str">
        <f t="shared" si="1"/>
        <v/>
      </c>
    </row>
    <row r="86" spans="1:34" x14ac:dyDescent="0.25">
      <c r="A86" s="2"/>
      <c r="B86" s="7"/>
      <c r="C86" s="11"/>
      <c r="D86" s="11"/>
      <c r="E86" s="11"/>
      <c r="F86" s="11"/>
      <c r="G86" s="14"/>
      <c r="H86" s="2"/>
      <c r="I86" s="17"/>
      <c r="J86" s="2"/>
      <c r="K86" s="2"/>
      <c r="L86" s="2"/>
      <c r="M86" s="2"/>
      <c r="N86" s="2"/>
      <c r="O86" s="2"/>
      <c r="P86" s="2"/>
      <c r="Q86" s="2"/>
      <c r="R86" s="2"/>
      <c r="S86" s="2"/>
      <c r="T86" s="2"/>
      <c r="U86" s="2"/>
      <c r="V86" s="2"/>
      <c r="W86" s="2"/>
      <c r="X86" s="2"/>
      <c r="Y86" s="2"/>
      <c r="Z86" s="2"/>
      <c r="AA86" s="2"/>
      <c r="AH86" s="21" t="str">
        <f t="shared" si="1"/>
        <v/>
      </c>
    </row>
    <row r="87" spans="1:34" x14ac:dyDescent="0.25">
      <c r="A87" s="2"/>
      <c r="B87" s="7"/>
      <c r="C87" s="11"/>
      <c r="D87" s="11"/>
      <c r="E87" s="11"/>
      <c r="F87" s="11"/>
      <c r="G87" s="14"/>
      <c r="H87" s="2"/>
      <c r="I87" s="17"/>
      <c r="J87" s="2"/>
      <c r="K87" s="2"/>
      <c r="L87" s="2"/>
      <c r="M87" s="2"/>
      <c r="N87" s="2"/>
      <c r="O87" s="2"/>
      <c r="P87" s="2"/>
      <c r="Q87" s="2"/>
      <c r="R87" s="2"/>
      <c r="S87" s="2"/>
      <c r="T87" s="2"/>
      <c r="U87" s="2"/>
      <c r="V87" s="2"/>
      <c r="W87" s="2"/>
      <c r="X87" s="2"/>
      <c r="Y87" s="2"/>
      <c r="Z87" s="2"/>
      <c r="AA87" s="2"/>
      <c r="AH87" s="21" t="str">
        <f t="shared" si="1"/>
        <v/>
      </c>
    </row>
    <row r="88" spans="1:34" x14ac:dyDescent="0.25">
      <c r="A88" s="2"/>
      <c r="B88" s="7"/>
      <c r="C88" s="11"/>
      <c r="D88" s="11"/>
      <c r="E88" s="11"/>
      <c r="F88" s="11"/>
      <c r="G88" s="14"/>
      <c r="H88" s="2"/>
      <c r="I88" s="17"/>
      <c r="J88" s="2"/>
      <c r="K88" s="2"/>
      <c r="L88" s="2"/>
      <c r="M88" s="2"/>
      <c r="N88" s="2"/>
      <c r="O88" s="2"/>
      <c r="P88" s="2"/>
      <c r="Q88" s="2"/>
      <c r="R88" s="2"/>
      <c r="S88" s="2"/>
      <c r="T88" s="2"/>
      <c r="U88" s="2"/>
      <c r="V88" s="2"/>
      <c r="W88" s="2"/>
      <c r="X88" s="2"/>
      <c r="Y88" s="2"/>
      <c r="Z88" s="2"/>
      <c r="AA88" s="2"/>
      <c r="AH88" s="21" t="str">
        <f t="shared" si="1"/>
        <v/>
      </c>
    </row>
    <row r="89" spans="1:34" x14ac:dyDescent="0.25">
      <c r="A89" s="2"/>
      <c r="B89" s="7"/>
      <c r="C89" s="11"/>
      <c r="D89" s="11"/>
      <c r="E89" s="11"/>
      <c r="F89" s="11"/>
      <c r="G89" s="14"/>
      <c r="H89" s="2"/>
      <c r="I89" s="17"/>
      <c r="J89" s="2"/>
      <c r="K89" s="2"/>
      <c r="L89" s="2"/>
      <c r="M89" s="2"/>
      <c r="N89" s="2"/>
      <c r="O89" s="2"/>
      <c r="P89" s="2"/>
      <c r="Q89" s="2"/>
      <c r="R89" s="2"/>
      <c r="S89" s="2"/>
      <c r="T89" s="2"/>
      <c r="U89" s="2"/>
      <c r="V89" s="2"/>
      <c r="W89" s="2"/>
      <c r="X89" s="2"/>
      <c r="Y89" s="2"/>
      <c r="Z89" s="2"/>
      <c r="AA89" s="2"/>
      <c r="AH89" s="21" t="str">
        <f t="shared" si="1"/>
        <v/>
      </c>
    </row>
    <row r="90" spans="1:34" x14ac:dyDescent="0.25">
      <c r="A90" s="2"/>
      <c r="B90" s="7"/>
      <c r="C90" s="11"/>
      <c r="D90" s="11"/>
      <c r="E90" s="11"/>
      <c r="F90" s="11"/>
      <c r="G90" s="14"/>
      <c r="H90" s="2"/>
      <c r="I90" s="17"/>
      <c r="J90" s="2"/>
      <c r="K90" s="2"/>
      <c r="L90" s="2"/>
      <c r="M90" s="2"/>
      <c r="N90" s="2"/>
      <c r="O90" s="2"/>
      <c r="P90" s="2"/>
      <c r="Q90" s="2"/>
      <c r="R90" s="2"/>
      <c r="S90" s="2"/>
      <c r="T90" s="2"/>
      <c r="U90" s="2"/>
      <c r="V90" s="2"/>
      <c r="W90" s="2"/>
      <c r="X90" s="2"/>
      <c r="Y90" s="2"/>
      <c r="Z90" s="2"/>
      <c r="AA90" s="2"/>
      <c r="AH90" s="21" t="str">
        <f t="shared" si="1"/>
        <v/>
      </c>
    </row>
    <row r="91" spans="1:34" x14ac:dyDescent="0.25">
      <c r="A91" s="2"/>
      <c r="B91" s="7"/>
      <c r="C91" s="11"/>
      <c r="D91" s="11"/>
      <c r="E91" s="11"/>
      <c r="F91" s="11"/>
      <c r="G91" s="14"/>
      <c r="H91" s="2"/>
      <c r="I91" s="17"/>
      <c r="J91" s="2"/>
      <c r="K91" s="2"/>
      <c r="L91" s="2"/>
      <c r="M91" s="2"/>
      <c r="N91" s="2"/>
      <c r="O91" s="2"/>
      <c r="P91" s="2"/>
      <c r="Q91" s="2"/>
      <c r="R91" s="2"/>
      <c r="S91" s="2"/>
      <c r="T91" s="2"/>
      <c r="U91" s="2"/>
      <c r="V91" s="2"/>
      <c r="W91" s="2"/>
      <c r="X91" s="2"/>
      <c r="Y91" s="2"/>
      <c r="Z91" s="2"/>
      <c r="AA91" s="2"/>
      <c r="AH91" s="21" t="str">
        <f t="shared" si="1"/>
        <v/>
      </c>
    </row>
    <row r="92" spans="1:34" x14ac:dyDescent="0.25">
      <c r="A92" s="2"/>
      <c r="B92" s="7"/>
      <c r="C92" s="11"/>
      <c r="D92" s="11"/>
      <c r="E92" s="11"/>
      <c r="F92" s="11"/>
      <c r="G92" s="14"/>
      <c r="H92" s="2"/>
      <c r="I92" s="17"/>
      <c r="J92" s="2"/>
      <c r="K92" s="2"/>
      <c r="L92" s="2"/>
      <c r="M92" s="2"/>
      <c r="N92" s="2"/>
      <c r="O92" s="2"/>
      <c r="P92" s="2"/>
      <c r="Q92" s="2"/>
      <c r="R92" s="2"/>
      <c r="S92" s="2"/>
      <c r="T92" s="2"/>
      <c r="U92" s="2"/>
      <c r="V92" s="2"/>
      <c r="W92" s="2"/>
      <c r="X92" s="2"/>
      <c r="Y92" s="2"/>
      <c r="Z92" s="2"/>
      <c r="AA92" s="2"/>
      <c r="AH92" s="21" t="str">
        <f t="shared" si="1"/>
        <v/>
      </c>
    </row>
    <row r="93" spans="1:34" x14ac:dyDescent="0.25">
      <c r="A93" s="2"/>
      <c r="B93" s="7"/>
      <c r="C93" s="11"/>
      <c r="D93" s="11"/>
      <c r="E93" s="11"/>
      <c r="F93" s="11"/>
      <c r="G93" s="14"/>
      <c r="H93" s="2"/>
      <c r="I93" s="17"/>
      <c r="J93" s="2"/>
      <c r="K93" s="2"/>
      <c r="L93" s="2"/>
      <c r="M93" s="2"/>
      <c r="N93" s="2"/>
      <c r="O93" s="2"/>
      <c r="P93" s="2"/>
      <c r="Q93" s="2"/>
      <c r="R93" s="2"/>
      <c r="S93" s="2"/>
      <c r="T93" s="2"/>
      <c r="U93" s="2"/>
      <c r="V93" s="2"/>
      <c r="W93" s="2"/>
      <c r="X93" s="2"/>
      <c r="Y93" s="2"/>
      <c r="Z93" s="2"/>
      <c r="AA93" s="2"/>
      <c r="AH93" s="21" t="str">
        <f t="shared" si="1"/>
        <v/>
      </c>
    </row>
    <row r="94" spans="1:34" x14ac:dyDescent="0.25">
      <c r="A94" s="2"/>
      <c r="B94" s="7"/>
      <c r="C94" s="11"/>
      <c r="D94" s="11"/>
      <c r="E94" s="11"/>
      <c r="F94" s="11"/>
      <c r="G94" s="14"/>
      <c r="H94" s="2"/>
      <c r="I94" s="17"/>
      <c r="J94" s="2"/>
      <c r="K94" s="2"/>
      <c r="L94" s="2"/>
      <c r="M94" s="2"/>
      <c r="N94" s="2"/>
      <c r="O94" s="2"/>
      <c r="P94" s="2"/>
      <c r="Q94" s="2"/>
      <c r="R94" s="2"/>
      <c r="S94" s="2"/>
      <c r="T94" s="2"/>
      <c r="U94" s="2"/>
      <c r="V94" s="2"/>
      <c r="W94" s="2"/>
      <c r="X94" s="2"/>
      <c r="Y94" s="2"/>
      <c r="Z94" s="2"/>
      <c r="AA94" s="2"/>
      <c r="AH94" s="21" t="str">
        <f t="shared" si="1"/>
        <v/>
      </c>
    </row>
    <row r="95" spans="1:34" x14ac:dyDescent="0.25">
      <c r="A95" s="2"/>
      <c r="B95" s="7"/>
      <c r="C95" s="11"/>
      <c r="D95" s="11"/>
      <c r="E95" s="11"/>
      <c r="F95" s="11"/>
      <c r="G95" s="14"/>
      <c r="H95" s="2"/>
      <c r="I95" s="17"/>
      <c r="J95" s="2"/>
      <c r="K95" s="2"/>
      <c r="L95" s="2"/>
      <c r="M95" s="2"/>
      <c r="N95" s="2"/>
      <c r="O95" s="2"/>
      <c r="P95" s="2"/>
      <c r="Q95" s="2"/>
      <c r="R95" s="2"/>
      <c r="S95" s="2"/>
      <c r="T95" s="2"/>
      <c r="U95" s="2"/>
      <c r="V95" s="2"/>
      <c r="W95" s="2"/>
      <c r="X95" s="2"/>
      <c r="Y95" s="2"/>
      <c r="Z95" s="2"/>
      <c r="AA95" s="2"/>
      <c r="AH95" s="21" t="str">
        <f t="shared" si="1"/>
        <v/>
      </c>
    </row>
    <row r="96" spans="1:34" x14ac:dyDescent="0.25">
      <c r="A96" s="2"/>
      <c r="B96" s="7"/>
      <c r="C96" s="11"/>
      <c r="D96" s="11"/>
      <c r="E96" s="11"/>
      <c r="F96" s="11"/>
      <c r="G96" s="14"/>
      <c r="H96" s="2"/>
      <c r="I96" s="17"/>
      <c r="J96" s="2"/>
      <c r="K96" s="2"/>
      <c r="L96" s="2"/>
      <c r="M96" s="2"/>
      <c r="N96" s="2"/>
      <c r="O96" s="2"/>
      <c r="P96" s="2"/>
      <c r="Q96" s="2"/>
      <c r="R96" s="2"/>
      <c r="S96" s="2"/>
      <c r="T96" s="2"/>
      <c r="U96" s="2"/>
      <c r="V96" s="2"/>
      <c r="W96" s="2"/>
      <c r="X96" s="2"/>
      <c r="Y96" s="2"/>
      <c r="Z96" s="2"/>
      <c r="AA96" s="2"/>
      <c r="AH96" s="21" t="str">
        <f t="shared" si="1"/>
        <v/>
      </c>
    </row>
    <row r="97" spans="1:34" x14ac:dyDescent="0.25">
      <c r="A97" s="2"/>
      <c r="B97" s="8"/>
      <c r="C97" s="12"/>
      <c r="D97" s="12"/>
      <c r="E97" s="12"/>
      <c r="F97" s="12"/>
      <c r="G97" s="15"/>
      <c r="H97" s="2"/>
      <c r="I97" s="18"/>
      <c r="J97" s="2"/>
      <c r="K97" s="2"/>
      <c r="L97" s="2"/>
      <c r="M97" s="2"/>
      <c r="N97" s="2"/>
      <c r="O97" s="2"/>
      <c r="P97" s="2"/>
      <c r="Q97" s="2"/>
      <c r="R97" s="2"/>
      <c r="S97" s="2"/>
      <c r="T97" s="2"/>
      <c r="U97" s="2"/>
      <c r="V97" s="2"/>
      <c r="W97" s="2"/>
      <c r="X97" s="2"/>
      <c r="Y97" s="2"/>
      <c r="Z97" s="2"/>
      <c r="AA97" s="2"/>
      <c r="AH97" s="22" t="str">
        <f t="shared" si="1"/>
        <v/>
      </c>
    </row>
    <row r="98" spans="1:3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sheetData>
  <sheetProtection algorithmName="SHA-512" hashValue="Ma7T1K82oNVPae9D29yvmRtWERZWfdmudHXnKGBuk2eJA64uRPWE9/GwivWHrdlf10HeHpwteXGo4cDPjnAtFA==" saltValue="4fps7EQ9ki8C6f0z09Jlww==" spinCount="100000" sheet="1" objects="1" scenarios="1"/>
  <mergeCells count="17">
    <mergeCell ref="P11:Y12"/>
    <mergeCell ref="L13:O13"/>
    <mergeCell ref="P13:Y14"/>
    <mergeCell ref="L21:Y23"/>
    <mergeCell ref="C5:F5"/>
    <mergeCell ref="L15:O15"/>
    <mergeCell ref="P15:Y16"/>
    <mergeCell ref="L17:O18"/>
    <mergeCell ref="P17:Y19"/>
    <mergeCell ref="L9:O9"/>
    <mergeCell ref="P9:Y10"/>
    <mergeCell ref="L11:O11"/>
    <mergeCell ref="B2:F3"/>
    <mergeCell ref="I2:I5"/>
    <mergeCell ref="L8:Y8"/>
    <mergeCell ref="B4:B5"/>
    <mergeCell ref="L6:Y6"/>
  </mergeCells>
  <conditionalFormatting sqref="B7:B97">
    <cfRule type="expression" dxfId="0" priority="1">
      <formula>$AH7="Red"</formula>
    </cfRule>
  </conditionalFormatting>
  <dataValidations count="1">
    <dataValidation type="list" allowBlank="1" showInputMessage="1" showErrorMessage="1" sqref="I7:I97" xr:uid="{00000000-0002-0000-0100-000000000000}">
      <formula1>$AH$2:$AH$3</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X1022"/>
  <sheetViews>
    <sheetView zoomScaleNormal="100" workbookViewId="0">
      <pane ySplit="7" topLeftCell="A8" activePane="bottomLeft" state="frozen"/>
      <selection pane="bottomLeft"/>
    </sheetView>
  </sheetViews>
  <sheetFormatPr defaultColWidth="0" defaultRowHeight="15" zeroHeight="1" x14ac:dyDescent="0.25"/>
  <cols>
    <col min="1" max="1" width="2.85546875" style="1" customWidth="1"/>
    <col min="2" max="2" width="15.7109375" style="1" customWidth="1"/>
    <col min="3" max="4" width="11.42578125" style="1" customWidth="1"/>
    <col min="5" max="5" width="17.140625" style="1" customWidth="1"/>
    <col min="6" max="11" width="11.42578125" style="1" customWidth="1"/>
    <col min="12" max="12" width="2.85546875" style="1" customWidth="1"/>
    <col min="13" max="17" width="9.140625" style="1" hidden="1" customWidth="1"/>
    <col min="18" max="18" width="2.85546875" style="1" hidden="1" customWidth="1"/>
    <col min="19" max="19" width="9.140625" style="1" hidden="1" customWidth="1"/>
    <col min="20" max="20" width="2.85546875" style="1" hidden="1" customWidth="1"/>
    <col min="21" max="16384" width="9.140625" style="1" hidden="1"/>
  </cols>
  <sheetData>
    <row r="1" spans="1:24" x14ac:dyDescent="0.25">
      <c r="A1" s="2"/>
      <c r="B1" s="2"/>
      <c r="C1" s="2"/>
      <c r="D1" s="2"/>
      <c r="E1" s="2"/>
      <c r="F1" s="2"/>
      <c r="G1" s="2"/>
      <c r="H1" s="2"/>
      <c r="I1" s="2"/>
      <c r="J1" s="2"/>
      <c r="K1" s="2"/>
      <c r="L1" s="2"/>
    </row>
    <row r="2" spans="1:24" x14ac:dyDescent="0.25">
      <c r="A2" s="2"/>
      <c r="B2" s="249" t="s">
        <v>33</v>
      </c>
      <c r="C2" s="250"/>
      <c r="D2" s="250"/>
      <c r="E2" s="251"/>
      <c r="F2" s="2"/>
      <c r="G2" s="2"/>
      <c r="H2" s="2"/>
      <c r="I2" s="2"/>
      <c r="J2" s="2"/>
      <c r="K2" s="2"/>
      <c r="L2" s="2"/>
    </row>
    <row r="3" spans="1:24" x14ac:dyDescent="0.25">
      <c r="A3" s="2"/>
      <c r="B3" s="252"/>
      <c r="C3" s="253"/>
      <c r="D3" s="253"/>
      <c r="E3" s="254"/>
      <c r="F3" s="2"/>
      <c r="G3" s="2"/>
      <c r="H3" s="2"/>
      <c r="I3" s="2"/>
      <c r="J3" s="2"/>
      <c r="K3" s="2"/>
      <c r="L3" s="2"/>
      <c r="P3" s="48"/>
    </row>
    <row r="4" spans="1:24" x14ac:dyDescent="0.25">
      <c r="A4" s="2"/>
      <c r="B4" s="2"/>
      <c r="C4" s="2"/>
      <c r="D4" s="2"/>
      <c r="E4" s="2"/>
      <c r="F4" s="2"/>
      <c r="G4" s="2"/>
      <c r="H4" s="2"/>
      <c r="I4" s="2"/>
      <c r="J4" s="2"/>
      <c r="K4" s="2"/>
      <c r="L4" s="2"/>
      <c r="N4" s="5" t="str">
        <f>IFERROR(INDEX('Suppliers &amp; Rates'!$B$7:$B$97, MATCH('Suppliers &amp; Rates'!$AH$3, 'Suppliers &amp; Rates'!$I$7:$I$97, 0)), "No Current Supplier")</f>
        <v>No Current Supplier</v>
      </c>
      <c r="P4" s="48"/>
      <c r="R4" s="49"/>
    </row>
    <row r="5" spans="1:24" ht="15" customHeight="1" x14ac:dyDescent="0.25">
      <c r="A5" s="2"/>
      <c r="B5" s="190" t="s">
        <v>58</v>
      </c>
      <c r="C5" s="183" t="s">
        <v>34</v>
      </c>
      <c r="D5" s="184"/>
      <c r="E5" s="2"/>
      <c r="F5" s="2"/>
      <c r="G5" s="2"/>
      <c r="H5" s="2"/>
      <c r="I5" s="2"/>
      <c r="J5" s="2"/>
      <c r="K5" s="2"/>
      <c r="L5" s="2"/>
    </row>
    <row r="6" spans="1:24" x14ac:dyDescent="0.25">
      <c r="A6" s="2"/>
      <c r="B6" s="191"/>
      <c r="C6" s="185"/>
      <c r="D6" s="186"/>
      <c r="E6" s="23" t="s">
        <v>32</v>
      </c>
      <c r="F6" s="187" t="s">
        <v>39</v>
      </c>
      <c r="G6" s="188"/>
      <c r="H6" s="188"/>
      <c r="I6" s="188"/>
      <c r="J6" s="188"/>
      <c r="K6" s="189"/>
      <c r="L6" s="2"/>
    </row>
    <row r="7" spans="1:24" ht="30" customHeight="1" x14ac:dyDescent="0.25">
      <c r="A7" s="2"/>
      <c r="B7" s="259" t="s">
        <v>25</v>
      </c>
      <c r="C7" s="246" t="s">
        <v>30</v>
      </c>
      <c r="D7" s="246" t="s">
        <v>31</v>
      </c>
      <c r="E7" s="247" t="s">
        <v>4</v>
      </c>
      <c r="F7" s="255" t="s">
        <v>80</v>
      </c>
      <c r="G7" s="255" t="s">
        <v>81</v>
      </c>
      <c r="H7" s="256" t="s">
        <v>26</v>
      </c>
      <c r="I7" s="257" t="s">
        <v>27</v>
      </c>
      <c r="J7" s="257" t="s">
        <v>28</v>
      </c>
      <c r="K7" s="258" t="s">
        <v>29</v>
      </c>
      <c r="L7" s="2"/>
      <c r="N7" s="19" t="s">
        <v>5</v>
      </c>
      <c r="O7" s="19" t="s">
        <v>6</v>
      </c>
      <c r="P7" s="19" t="s">
        <v>7</v>
      </c>
      <c r="Q7" s="19" t="s">
        <v>8</v>
      </c>
      <c r="S7" s="19" t="s">
        <v>35</v>
      </c>
      <c r="U7" s="19" t="s">
        <v>36</v>
      </c>
      <c r="W7" s="50" t="s">
        <v>37</v>
      </c>
      <c r="X7" s="50" t="s">
        <v>38</v>
      </c>
    </row>
    <row r="8" spans="1:24" x14ac:dyDescent="0.25">
      <c r="A8" s="2"/>
      <c r="B8" s="24"/>
      <c r="C8" s="27"/>
      <c r="D8" s="27"/>
      <c r="E8" s="30"/>
      <c r="F8" s="33" t="str">
        <f>IF(C8="", "", C8)</f>
        <v/>
      </c>
      <c r="G8" s="36" t="str">
        <f>IF(D8="", "", IF(E8="", "Select Supplier", D8*1.02264*(IF(INDEX('Suppliers &amp; Rates'!$G$7:$G$97, MATCH(E8, 'Suppliers &amp; Rates'!$B$7:$B$97, 0))="", 39.3, INDEX('Suppliers &amp; Rates'!$G$7:$G$97, MATCH(E8, 'Suppliers &amp; Rates'!$B$7:$B$97, 0))))/3.6))</f>
        <v/>
      </c>
      <c r="H8" s="54"/>
      <c r="I8" s="55"/>
      <c r="J8" s="55"/>
      <c r="K8" s="56"/>
      <c r="L8" s="2"/>
      <c r="N8" s="39" t="str">
        <f>IF($E8="", "", IFERROR(INDEX('Suppliers &amp; Rates'!C$7:C$97, MATCH($E8, 'Suppliers &amp; Rates'!$B$7:$B$97, 0)), ""))</f>
        <v/>
      </c>
      <c r="O8" s="40" t="str">
        <f>IF($E8="", "", IFERROR(INDEX('Suppliers &amp; Rates'!D$7:D$97, MATCH($E8, 'Suppliers &amp; Rates'!$B$7:$B$97, 0)), ""))</f>
        <v/>
      </c>
      <c r="P8" s="40" t="str">
        <f>IF($E8="", "", IFERROR(INDEX('Suppliers &amp; Rates'!E$7:E$97, MATCH($E8, 'Suppliers &amp; Rates'!$B$7:$B$97, 0)), ""))</f>
        <v/>
      </c>
      <c r="Q8" s="41" t="str">
        <f>IF($E8="", "", IFERROR(INDEX('Suppliers &amp; Rates'!F$7:F$97, MATCH($E8, 'Suppliers &amp; Rates'!$B$7:$B$97, 0)), ""))</f>
        <v/>
      </c>
      <c r="S8" s="5"/>
      <c r="U8" s="5"/>
      <c r="W8" s="5"/>
      <c r="X8" s="5"/>
    </row>
    <row r="9" spans="1:24" x14ac:dyDescent="0.25">
      <c r="A9" s="2"/>
      <c r="B9" s="25"/>
      <c r="C9" s="28"/>
      <c r="D9" s="28"/>
      <c r="E9" s="31"/>
      <c r="F9" s="34" t="str">
        <f t="shared" ref="F9:F72" si="0">IF(C9="", "", C9)</f>
        <v/>
      </c>
      <c r="G9" s="37" t="str">
        <f>IF(D9="", "", IF(E9="", "Select Supplier", D9*1.02264*(IF(INDEX('Suppliers &amp; Rates'!$G$7:$G$97, MATCH(E9, 'Suppliers &amp; Rates'!$B$7:$B$97, 0))="", 39.3, INDEX('Suppliers &amp; Rates'!$G$7:$G$97, MATCH(E9, 'Suppliers &amp; Rates'!$B$7:$B$97, 0))))/3.6))</f>
        <v/>
      </c>
      <c r="H9" s="57" t="str">
        <f>IF(OR($U9="", $U9=FALSE), "", ROUND(($N9*$S9)+($O9*$W9), 2)/100)</f>
        <v/>
      </c>
      <c r="I9" s="58" t="str">
        <f>IF(OR($U9="", $U9=FALSE), "", ROUND(($P9*$S9)+($Q9*$X9), 2)/100)</f>
        <v/>
      </c>
      <c r="J9" s="58" t="str">
        <f>IF(OR(H9="", I9=""), "", H9+I9)</f>
        <v/>
      </c>
      <c r="K9" s="59" t="str">
        <f>IF(U9=TRUE, IFERROR(J9/S9, ""), "")</f>
        <v/>
      </c>
      <c r="L9" s="2"/>
      <c r="N9" s="42" t="str">
        <f>IF($E9="", "", IFERROR(INDEX('Suppliers &amp; Rates'!C$7:C$97, MATCH($E9, 'Suppliers &amp; Rates'!$B$7:$B$97, 0)), ""))</f>
        <v/>
      </c>
      <c r="O9" s="43" t="str">
        <f>IF($E9="", "", IFERROR(INDEX('Suppliers &amp; Rates'!D$7:D$97, MATCH($E9, 'Suppliers &amp; Rates'!$B$7:$B$97, 0)), ""))</f>
        <v/>
      </c>
      <c r="P9" s="43" t="str">
        <f>IF($E9="", "", IFERROR(INDEX('Suppliers &amp; Rates'!E$7:E$97, MATCH($E9, 'Suppliers &amp; Rates'!$B$7:$B$97, 0)), ""))</f>
        <v/>
      </c>
      <c r="Q9" s="44" t="str">
        <f>IF($E9="", "", IFERROR(INDEX('Suppliers &amp; Rates'!F$7:F$97, MATCH($E9, 'Suppliers &amp; Rates'!$B$7:$B$97, 0)), ""))</f>
        <v/>
      </c>
      <c r="S9" s="20" t="str">
        <f>IF(B9="", "", B9-B8)</f>
        <v/>
      </c>
      <c r="U9" s="20" t="str">
        <f>IF(OR(B9="", B8="", C9="", C8="", D9="", D8=""), "", IF($E8=$E9, TRUE, FALSE))</f>
        <v/>
      </c>
      <c r="W9" s="20" t="str">
        <f>IF(OR(F8="", F9=""), "", F9-F8)</f>
        <v/>
      </c>
      <c r="X9" s="51" t="str">
        <f>IF(OR(G8="", G9=""), "", G9-G8)</f>
        <v/>
      </c>
    </row>
    <row r="10" spans="1:24" x14ac:dyDescent="0.25">
      <c r="A10" s="2"/>
      <c r="B10" s="25"/>
      <c r="C10" s="28"/>
      <c r="D10" s="28"/>
      <c r="E10" s="31"/>
      <c r="F10" s="34" t="str">
        <f t="shared" si="0"/>
        <v/>
      </c>
      <c r="G10" s="37" t="str">
        <f>IF(D10="", "", IF(E10="", "Select Supplier", D10*1.02264*(IF(INDEX('Suppliers &amp; Rates'!$G$7:$G$97, MATCH(E10, 'Suppliers &amp; Rates'!$B$7:$B$97, 0))="", 39.3, INDEX('Suppliers &amp; Rates'!$G$7:$G$97, MATCH(E10, 'Suppliers &amp; Rates'!$B$7:$B$97, 0))))/3.6))</f>
        <v/>
      </c>
      <c r="H10" s="57" t="str">
        <f t="shared" ref="H10:H73" si="1">IF(OR($U10="", $U10=FALSE), "", ROUND(($N10*$S10)+($O10*$W10), 2)/100)</f>
        <v/>
      </c>
      <c r="I10" s="58" t="str">
        <f t="shared" ref="I10:I73" si="2">IF(OR($U10="", $U10=FALSE), "", ROUND(($P10*$S10)+($Q10*$X10), 2)/100)</f>
        <v/>
      </c>
      <c r="J10" s="58" t="str">
        <f t="shared" ref="J10:J73" si="3">IF(OR(H10="", I10=""), "", H10+I10)</f>
        <v/>
      </c>
      <c r="K10" s="59" t="str">
        <f t="shared" ref="K10:K73" si="4">IF(U10=TRUE, IFERROR(J10/S10, ""), "")</f>
        <v/>
      </c>
      <c r="L10" s="2"/>
      <c r="N10" s="42" t="str">
        <f>IF($E10="", "", IFERROR(INDEX('Suppliers &amp; Rates'!C$7:C$97, MATCH($E10, 'Suppliers &amp; Rates'!$B$7:$B$97, 0)), ""))</f>
        <v/>
      </c>
      <c r="O10" s="43" t="str">
        <f>IF($E10="", "", IFERROR(INDEX('Suppliers &amp; Rates'!D$7:D$97, MATCH($E10, 'Suppliers &amp; Rates'!$B$7:$B$97, 0)), ""))</f>
        <v/>
      </c>
      <c r="P10" s="43" t="str">
        <f>IF($E10="", "", IFERROR(INDEX('Suppliers &amp; Rates'!E$7:E$97, MATCH($E10, 'Suppliers &amp; Rates'!$B$7:$B$97, 0)), ""))</f>
        <v/>
      </c>
      <c r="Q10" s="44" t="str">
        <f>IF($E10="", "", IFERROR(INDEX('Suppliers &amp; Rates'!F$7:F$97, MATCH($E10, 'Suppliers &amp; Rates'!$B$7:$B$97, 0)), ""))</f>
        <v/>
      </c>
      <c r="S10" s="21" t="str">
        <f t="shared" ref="S10:S73" si="5">IF(B10="", "", B10-B9)</f>
        <v/>
      </c>
      <c r="U10" s="21" t="str">
        <f t="shared" ref="U10:U73" si="6">IF(OR(B10="", B9="", C10="", C9="", D10="", D9=""), "", IF($E9=$E10, TRUE, FALSE))</f>
        <v/>
      </c>
      <c r="W10" s="21" t="str">
        <f t="shared" ref="W10:W73" si="7">IF(OR(F9="", F10=""), "", F10-F9)</f>
        <v/>
      </c>
      <c r="X10" s="52" t="str">
        <f t="shared" ref="X10:X73" si="8">IF(OR(G9="", G10=""), "", G10-G9)</f>
        <v/>
      </c>
    </row>
    <row r="11" spans="1:24" x14ac:dyDescent="0.25">
      <c r="A11" s="2"/>
      <c r="B11" s="25"/>
      <c r="C11" s="28"/>
      <c r="D11" s="28"/>
      <c r="E11" s="31"/>
      <c r="F11" s="34" t="str">
        <f t="shared" si="0"/>
        <v/>
      </c>
      <c r="G11" s="37" t="str">
        <f>IF(D11="", "", IF(E11="", "Select Supplier", D11*1.02264*(IF(INDEX('Suppliers &amp; Rates'!$G$7:$G$97, MATCH(E11, 'Suppliers &amp; Rates'!$B$7:$B$97, 0))="", 39.3, INDEX('Suppliers &amp; Rates'!$G$7:$G$97, MATCH(E11, 'Suppliers &amp; Rates'!$B$7:$B$97, 0))))/3.6))</f>
        <v/>
      </c>
      <c r="H11" s="57" t="str">
        <f t="shared" si="1"/>
        <v/>
      </c>
      <c r="I11" s="58" t="str">
        <f t="shared" si="2"/>
        <v/>
      </c>
      <c r="J11" s="58" t="str">
        <f t="shared" si="3"/>
        <v/>
      </c>
      <c r="K11" s="59" t="str">
        <f t="shared" si="4"/>
        <v/>
      </c>
      <c r="L11" s="2"/>
      <c r="N11" s="42" t="str">
        <f>IF($E11="", "", IFERROR(INDEX('Suppliers &amp; Rates'!C$7:C$97, MATCH($E11, 'Suppliers &amp; Rates'!$B$7:$B$97, 0)), ""))</f>
        <v/>
      </c>
      <c r="O11" s="43" t="str">
        <f>IF($E11="", "", IFERROR(INDEX('Suppliers &amp; Rates'!D$7:D$97, MATCH($E11, 'Suppliers &amp; Rates'!$B$7:$B$97, 0)), ""))</f>
        <v/>
      </c>
      <c r="P11" s="43" t="str">
        <f>IF($E11="", "", IFERROR(INDEX('Suppliers &amp; Rates'!E$7:E$97, MATCH($E11, 'Suppliers &amp; Rates'!$B$7:$B$97, 0)), ""))</f>
        <v/>
      </c>
      <c r="Q11" s="44" t="str">
        <f>IF($E11="", "", IFERROR(INDEX('Suppliers &amp; Rates'!F$7:F$97, MATCH($E11, 'Suppliers &amp; Rates'!$B$7:$B$97, 0)), ""))</f>
        <v/>
      </c>
      <c r="S11" s="21" t="str">
        <f t="shared" si="5"/>
        <v/>
      </c>
      <c r="U11" s="21" t="str">
        <f t="shared" si="6"/>
        <v/>
      </c>
      <c r="W11" s="21" t="str">
        <f t="shared" si="7"/>
        <v/>
      </c>
      <c r="X11" s="52" t="str">
        <f t="shared" si="8"/>
        <v/>
      </c>
    </row>
    <row r="12" spans="1:24" x14ac:dyDescent="0.25">
      <c r="A12" s="2"/>
      <c r="B12" s="25"/>
      <c r="C12" s="28"/>
      <c r="D12" s="28"/>
      <c r="E12" s="31"/>
      <c r="F12" s="34" t="str">
        <f t="shared" si="0"/>
        <v/>
      </c>
      <c r="G12" s="37" t="str">
        <f>IF(D12="", "", IF(E12="", "Select Supplier", D12*1.02264*(IF(INDEX('Suppliers &amp; Rates'!$G$7:$G$97, MATCH(E12, 'Suppliers &amp; Rates'!$B$7:$B$97, 0))="", 39.3, INDEX('Suppliers &amp; Rates'!$G$7:$G$97, MATCH(E12, 'Suppliers &amp; Rates'!$B$7:$B$97, 0))))/3.6))</f>
        <v/>
      </c>
      <c r="H12" s="57" t="str">
        <f t="shared" si="1"/>
        <v/>
      </c>
      <c r="I12" s="58" t="str">
        <f t="shared" si="2"/>
        <v/>
      </c>
      <c r="J12" s="58" t="str">
        <f t="shared" si="3"/>
        <v/>
      </c>
      <c r="K12" s="59" t="str">
        <f t="shared" si="4"/>
        <v/>
      </c>
      <c r="L12" s="2"/>
      <c r="N12" s="42" t="str">
        <f>IF($E12="", "", IFERROR(INDEX('Suppliers &amp; Rates'!C$7:C$97, MATCH($E12, 'Suppliers &amp; Rates'!$B$7:$B$97, 0)), ""))</f>
        <v/>
      </c>
      <c r="O12" s="43" t="str">
        <f>IF($E12="", "", IFERROR(INDEX('Suppliers &amp; Rates'!D$7:D$97, MATCH($E12, 'Suppliers &amp; Rates'!$B$7:$B$97, 0)), ""))</f>
        <v/>
      </c>
      <c r="P12" s="43" t="str">
        <f>IF($E12="", "", IFERROR(INDEX('Suppliers &amp; Rates'!E$7:E$97, MATCH($E12, 'Suppliers &amp; Rates'!$B$7:$B$97, 0)), ""))</f>
        <v/>
      </c>
      <c r="Q12" s="44" t="str">
        <f>IF($E12="", "", IFERROR(INDEX('Suppliers &amp; Rates'!F$7:F$97, MATCH($E12, 'Suppliers &amp; Rates'!$B$7:$B$97, 0)), ""))</f>
        <v/>
      </c>
      <c r="S12" s="21" t="str">
        <f t="shared" si="5"/>
        <v/>
      </c>
      <c r="U12" s="21" t="str">
        <f t="shared" si="6"/>
        <v/>
      </c>
      <c r="W12" s="21" t="str">
        <f t="shared" si="7"/>
        <v/>
      </c>
      <c r="X12" s="52" t="str">
        <f t="shared" si="8"/>
        <v/>
      </c>
    </row>
    <row r="13" spans="1:24" x14ac:dyDescent="0.25">
      <c r="A13" s="2"/>
      <c r="B13" s="25"/>
      <c r="C13" s="28"/>
      <c r="D13" s="28"/>
      <c r="E13" s="31"/>
      <c r="F13" s="34" t="str">
        <f t="shared" si="0"/>
        <v/>
      </c>
      <c r="G13" s="37" t="str">
        <f>IF(D13="", "", IF(E13="", "Select Supplier", D13*1.02264*(IF(INDEX('Suppliers &amp; Rates'!$G$7:$G$97, MATCH(E13, 'Suppliers &amp; Rates'!$B$7:$B$97, 0))="", 39.3, INDEX('Suppliers &amp; Rates'!$G$7:$G$97, MATCH(E13, 'Suppliers &amp; Rates'!$B$7:$B$97, 0))))/3.6))</f>
        <v/>
      </c>
      <c r="H13" s="57" t="str">
        <f t="shared" si="1"/>
        <v/>
      </c>
      <c r="I13" s="58" t="str">
        <f t="shared" si="2"/>
        <v/>
      </c>
      <c r="J13" s="58" t="str">
        <f t="shared" si="3"/>
        <v/>
      </c>
      <c r="K13" s="59" t="str">
        <f t="shared" si="4"/>
        <v/>
      </c>
      <c r="L13" s="2"/>
      <c r="N13" s="42" t="str">
        <f>IF($E13="", "", IFERROR(INDEX('Suppliers &amp; Rates'!C$7:C$97, MATCH($E13, 'Suppliers &amp; Rates'!$B$7:$B$97, 0)), ""))</f>
        <v/>
      </c>
      <c r="O13" s="43" t="str">
        <f>IF($E13="", "", IFERROR(INDEX('Suppliers &amp; Rates'!D$7:D$97, MATCH($E13, 'Suppliers &amp; Rates'!$B$7:$B$97, 0)), ""))</f>
        <v/>
      </c>
      <c r="P13" s="43" t="str">
        <f>IF($E13="", "", IFERROR(INDEX('Suppliers &amp; Rates'!E$7:E$97, MATCH($E13, 'Suppliers &amp; Rates'!$B$7:$B$97, 0)), ""))</f>
        <v/>
      </c>
      <c r="Q13" s="44" t="str">
        <f>IF($E13="", "", IFERROR(INDEX('Suppliers &amp; Rates'!F$7:F$97, MATCH($E13, 'Suppliers &amp; Rates'!$B$7:$B$97, 0)), ""))</f>
        <v/>
      </c>
      <c r="S13" s="21" t="str">
        <f t="shared" si="5"/>
        <v/>
      </c>
      <c r="U13" s="21" t="str">
        <f t="shared" si="6"/>
        <v/>
      </c>
      <c r="W13" s="21" t="str">
        <f t="shared" si="7"/>
        <v/>
      </c>
      <c r="X13" s="52" t="str">
        <f t="shared" si="8"/>
        <v/>
      </c>
    </row>
    <row r="14" spans="1:24" x14ac:dyDescent="0.25">
      <c r="A14" s="2"/>
      <c r="B14" s="25"/>
      <c r="C14" s="28"/>
      <c r="D14" s="28"/>
      <c r="E14" s="31"/>
      <c r="F14" s="34" t="str">
        <f t="shared" si="0"/>
        <v/>
      </c>
      <c r="G14" s="37" t="str">
        <f>IF(D14="", "", IF(E14="", "Select Supplier", D14*1.02264*(IF(INDEX('Suppliers &amp; Rates'!$G$7:$G$97, MATCH(E14, 'Suppliers &amp; Rates'!$B$7:$B$97, 0))="", 39.3, INDEX('Suppliers &amp; Rates'!$G$7:$G$97, MATCH(E14, 'Suppliers &amp; Rates'!$B$7:$B$97, 0))))/3.6))</f>
        <v/>
      </c>
      <c r="H14" s="57" t="str">
        <f t="shared" si="1"/>
        <v/>
      </c>
      <c r="I14" s="58" t="str">
        <f t="shared" si="2"/>
        <v/>
      </c>
      <c r="J14" s="58" t="str">
        <f t="shared" si="3"/>
        <v/>
      </c>
      <c r="K14" s="59" t="str">
        <f t="shared" si="4"/>
        <v/>
      </c>
      <c r="L14" s="2"/>
      <c r="N14" s="42" t="str">
        <f>IF($E14="", "", IFERROR(INDEX('Suppliers &amp; Rates'!C$7:C$97, MATCH($E14, 'Suppliers &amp; Rates'!$B$7:$B$97, 0)), ""))</f>
        <v/>
      </c>
      <c r="O14" s="43" t="str">
        <f>IF($E14="", "", IFERROR(INDEX('Suppliers &amp; Rates'!D$7:D$97, MATCH($E14, 'Suppliers &amp; Rates'!$B$7:$B$97, 0)), ""))</f>
        <v/>
      </c>
      <c r="P14" s="43" t="str">
        <f>IF($E14="", "", IFERROR(INDEX('Suppliers &amp; Rates'!E$7:E$97, MATCH($E14, 'Suppliers &amp; Rates'!$B$7:$B$97, 0)), ""))</f>
        <v/>
      </c>
      <c r="Q14" s="44" t="str">
        <f>IF($E14="", "", IFERROR(INDEX('Suppliers &amp; Rates'!F$7:F$97, MATCH($E14, 'Suppliers &amp; Rates'!$B$7:$B$97, 0)), ""))</f>
        <v/>
      </c>
      <c r="S14" s="21" t="str">
        <f t="shared" si="5"/>
        <v/>
      </c>
      <c r="U14" s="21" t="str">
        <f t="shared" si="6"/>
        <v/>
      </c>
      <c r="W14" s="21" t="str">
        <f t="shared" si="7"/>
        <v/>
      </c>
      <c r="X14" s="52" t="str">
        <f t="shared" si="8"/>
        <v/>
      </c>
    </row>
    <row r="15" spans="1:24" x14ac:dyDescent="0.25">
      <c r="A15" s="2"/>
      <c r="B15" s="25"/>
      <c r="C15" s="28"/>
      <c r="D15" s="28"/>
      <c r="E15" s="31"/>
      <c r="F15" s="34" t="str">
        <f t="shared" si="0"/>
        <v/>
      </c>
      <c r="G15" s="37" t="str">
        <f>IF(D15="", "", IF(E15="", "Select Supplier", D15*1.02264*(IF(INDEX('Suppliers &amp; Rates'!$G$7:$G$97, MATCH(E15, 'Suppliers &amp; Rates'!$B$7:$B$97, 0))="", 39.3, INDEX('Suppliers &amp; Rates'!$G$7:$G$97, MATCH(E15, 'Suppliers &amp; Rates'!$B$7:$B$97, 0))))/3.6))</f>
        <v/>
      </c>
      <c r="H15" s="57" t="str">
        <f t="shared" si="1"/>
        <v/>
      </c>
      <c r="I15" s="58" t="str">
        <f t="shared" si="2"/>
        <v/>
      </c>
      <c r="J15" s="58" t="str">
        <f t="shared" si="3"/>
        <v/>
      </c>
      <c r="K15" s="59" t="str">
        <f t="shared" si="4"/>
        <v/>
      </c>
      <c r="L15" s="2"/>
      <c r="N15" s="42" t="str">
        <f>IF($E15="", "", IFERROR(INDEX('Suppliers &amp; Rates'!C$7:C$97, MATCH($E15, 'Suppliers &amp; Rates'!$B$7:$B$97, 0)), ""))</f>
        <v/>
      </c>
      <c r="O15" s="43" t="str">
        <f>IF($E15="", "", IFERROR(INDEX('Suppliers &amp; Rates'!D$7:D$97, MATCH($E15, 'Suppliers &amp; Rates'!$B$7:$B$97, 0)), ""))</f>
        <v/>
      </c>
      <c r="P15" s="43" t="str">
        <f>IF($E15="", "", IFERROR(INDEX('Suppliers &amp; Rates'!E$7:E$97, MATCH($E15, 'Suppliers &amp; Rates'!$B$7:$B$97, 0)), ""))</f>
        <v/>
      </c>
      <c r="Q15" s="44" t="str">
        <f>IF($E15="", "", IFERROR(INDEX('Suppliers &amp; Rates'!F$7:F$97, MATCH($E15, 'Suppliers &amp; Rates'!$B$7:$B$97, 0)), ""))</f>
        <v/>
      </c>
      <c r="S15" s="21" t="str">
        <f t="shared" si="5"/>
        <v/>
      </c>
      <c r="U15" s="21" t="str">
        <f t="shared" si="6"/>
        <v/>
      </c>
      <c r="W15" s="21" t="str">
        <f t="shared" si="7"/>
        <v/>
      </c>
      <c r="X15" s="52" t="str">
        <f t="shared" si="8"/>
        <v/>
      </c>
    </row>
    <row r="16" spans="1:24" x14ac:dyDescent="0.25">
      <c r="A16" s="2"/>
      <c r="B16" s="25"/>
      <c r="C16" s="28"/>
      <c r="D16" s="28"/>
      <c r="E16" s="31"/>
      <c r="F16" s="34" t="str">
        <f t="shared" si="0"/>
        <v/>
      </c>
      <c r="G16" s="37" t="str">
        <f>IF(D16="", "", IF(E16="", "Select Supplier", D16*1.02264*(IF(INDEX('Suppliers &amp; Rates'!$G$7:$G$97, MATCH(E16, 'Suppliers &amp; Rates'!$B$7:$B$97, 0))="", 39.3, INDEX('Suppliers &amp; Rates'!$G$7:$G$97, MATCH(E16, 'Suppliers &amp; Rates'!$B$7:$B$97, 0))))/3.6))</f>
        <v/>
      </c>
      <c r="H16" s="57" t="str">
        <f t="shared" si="1"/>
        <v/>
      </c>
      <c r="I16" s="58" t="str">
        <f t="shared" si="2"/>
        <v/>
      </c>
      <c r="J16" s="58" t="str">
        <f t="shared" si="3"/>
        <v/>
      </c>
      <c r="K16" s="59" t="str">
        <f t="shared" si="4"/>
        <v/>
      </c>
      <c r="L16" s="2"/>
      <c r="N16" s="42" t="str">
        <f>IF($E16="", "", IFERROR(INDEX('Suppliers &amp; Rates'!C$7:C$97, MATCH($E16, 'Suppliers &amp; Rates'!$B$7:$B$97, 0)), ""))</f>
        <v/>
      </c>
      <c r="O16" s="43" t="str">
        <f>IF($E16="", "", IFERROR(INDEX('Suppliers &amp; Rates'!D$7:D$97, MATCH($E16, 'Suppliers &amp; Rates'!$B$7:$B$97, 0)), ""))</f>
        <v/>
      </c>
      <c r="P16" s="43" t="str">
        <f>IF($E16="", "", IFERROR(INDEX('Suppliers &amp; Rates'!E$7:E$97, MATCH($E16, 'Suppliers &amp; Rates'!$B$7:$B$97, 0)), ""))</f>
        <v/>
      </c>
      <c r="Q16" s="44" t="str">
        <f>IF($E16="", "", IFERROR(INDEX('Suppliers &amp; Rates'!F$7:F$97, MATCH($E16, 'Suppliers &amp; Rates'!$B$7:$B$97, 0)), ""))</f>
        <v/>
      </c>
      <c r="S16" s="21" t="str">
        <f t="shared" si="5"/>
        <v/>
      </c>
      <c r="U16" s="21" t="str">
        <f t="shared" si="6"/>
        <v/>
      </c>
      <c r="W16" s="21" t="str">
        <f t="shared" si="7"/>
        <v/>
      </c>
      <c r="X16" s="52" t="str">
        <f t="shared" si="8"/>
        <v/>
      </c>
    </row>
    <row r="17" spans="1:24" x14ac:dyDescent="0.25">
      <c r="A17" s="2"/>
      <c r="B17" s="25"/>
      <c r="C17" s="28"/>
      <c r="D17" s="28"/>
      <c r="E17" s="31"/>
      <c r="F17" s="34" t="str">
        <f t="shared" si="0"/>
        <v/>
      </c>
      <c r="G17" s="37" t="str">
        <f>IF(D17="", "", IF(E17="", "Select Supplier", D17*1.02264*(IF(INDEX('Suppliers &amp; Rates'!$G$7:$G$97, MATCH(E17, 'Suppliers &amp; Rates'!$B$7:$B$97, 0))="", 39.3, INDEX('Suppliers &amp; Rates'!$G$7:$G$97, MATCH(E17, 'Suppliers &amp; Rates'!$B$7:$B$97, 0))))/3.6))</f>
        <v/>
      </c>
      <c r="H17" s="57" t="str">
        <f t="shared" si="1"/>
        <v/>
      </c>
      <c r="I17" s="58" t="str">
        <f t="shared" si="2"/>
        <v/>
      </c>
      <c r="J17" s="58" t="str">
        <f t="shared" si="3"/>
        <v/>
      </c>
      <c r="K17" s="59" t="str">
        <f t="shared" si="4"/>
        <v/>
      </c>
      <c r="L17" s="2"/>
      <c r="N17" s="42" t="str">
        <f>IF($E17="", "", IFERROR(INDEX('Suppliers &amp; Rates'!C$7:C$97, MATCH($E17, 'Suppliers &amp; Rates'!$B$7:$B$97, 0)), ""))</f>
        <v/>
      </c>
      <c r="O17" s="43" t="str">
        <f>IF($E17="", "", IFERROR(INDEX('Suppliers &amp; Rates'!D$7:D$97, MATCH($E17, 'Suppliers &amp; Rates'!$B$7:$B$97, 0)), ""))</f>
        <v/>
      </c>
      <c r="P17" s="43" t="str">
        <f>IF($E17="", "", IFERROR(INDEX('Suppliers &amp; Rates'!E$7:E$97, MATCH($E17, 'Suppliers &amp; Rates'!$B$7:$B$97, 0)), ""))</f>
        <v/>
      </c>
      <c r="Q17" s="44" t="str">
        <f>IF($E17="", "", IFERROR(INDEX('Suppliers &amp; Rates'!F$7:F$97, MATCH($E17, 'Suppliers &amp; Rates'!$B$7:$B$97, 0)), ""))</f>
        <v/>
      </c>
      <c r="S17" s="21" t="str">
        <f t="shared" si="5"/>
        <v/>
      </c>
      <c r="U17" s="21" t="str">
        <f t="shared" si="6"/>
        <v/>
      </c>
      <c r="W17" s="21" t="str">
        <f t="shared" si="7"/>
        <v/>
      </c>
      <c r="X17" s="52" t="str">
        <f t="shared" si="8"/>
        <v/>
      </c>
    </row>
    <row r="18" spans="1:24" x14ac:dyDescent="0.25">
      <c r="A18" s="2"/>
      <c r="B18" s="25"/>
      <c r="C18" s="28"/>
      <c r="D18" s="28"/>
      <c r="E18" s="31"/>
      <c r="F18" s="34" t="str">
        <f t="shared" si="0"/>
        <v/>
      </c>
      <c r="G18" s="37" t="str">
        <f>IF(D18="", "", IF(E18="", "Select Supplier", D18*1.02264*(IF(INDEX('Suppliers &amp; Rates'!$G$7:$G$97, MATCH(E18, 'Suppliers &amp; Rates'!$B$7:$B$97, 0))="", 39.3, INDEX('Suppliers &amp; Rates'!$G$7:$G$97, MATCH(E18, 'Suppliers &amp; Rates'!$B$7:$B$97, 0))))/3.6))</f>
        <v/>
      </c>
      <c r="H18" s="57" t="str">
        <f t="shared" si="1"/>
        <v/>
      </c>
      <c r="I18" s="58" t="str">
        <f t="shared" si="2"/>
        <v/>
      </c>
      <c r="J18" s="58" t="str">
        <f t="shared" si="3"/>
        <v/>
      </c>
      <c r="K18" s="59" t="str">
        <f t="shared" si="4"/>
        <v/>
      </c>
      <c r="L18" s="2"/>
      <c r="N18" s="42" t="str">
        <f>IF($E18="", "", IFERROR(INDEX('Suppliers &amp; Rates'!C$7:C$97, MATCH($E18, 'Suppliers &amp; Rates'!$B$7:$B$97, 0)), ""))</f>
        <v/>
      </c>
      <c r="O18" s="43" t="str">
        <f>IF($E18="", "", IFERROR(INDEX('Suppliers &amp; Rates'!D$7:D$97, MATCH($E18, 'Suppliers &amp; Rates'!$B$7:$B$97, 0)), ""))</f>
        <v/>
      </c>
      <c r="P18" s="43" t="str">
        <f>IF($E18="", "", IFERROR(INDEX('Suppliers &amp; Rates'!E$7:E$97, MATCH($E18, 'Suppliers &amp; Rates'!$B$7:$B$97, 0)), ""))</f>
        <v/>
      </c>
      <c r="Q18" s="44" t="str">
        <f>IF($E18="", "", IFERROR(INDEX('Suppliers &amp; Rates'!F$7:F$97, MATCH($E18, 'Suppliers &amp; Rates'!$B$7:$B$97, 0)), ""))</f>
        <v/>
      </c>
      <c r="S18" s="21" t="str">
        <f t="shared" si="5"/>
        <v/>
      </c>
      <c r="U18" s="21" t="str">
        <f t="shared" si="6"/>
        <v/>
      </c>
      <c r="W18" s="21" t="str">
        <f t="shared" si="7"/>
        <v/>
      </c>
      <c r="X18" s="52" t="str">
        <f t="shared" si="8"/>
        <v/>
      </c>
    </row>
    <row r="19" spans="1:24" x14ac:dyDescent="0.25">
      <c r="A19" s="2"/>
      <c r="B19" s="25"/>
      <c r="C19" s="28"/>
      <c r="D19" s="28"/>
      <c r="E19" s="31"/>
      <c r="F19" s="34" t="str">
        <f t="shared" si="0"/>
        <v/>
      </c>
      <c r="G19" s="37" t="str">
        <f>IF(D19="", "", IF(E19="", "Select Supplier", D19*1.02264*(IF(INDEX('Suppliers &amp; Rates'!$G$7:$G$97, MATCH(E19, 'Suppliers &amp; Rates'!$B$7:$B$97, 0))="", 39.3, INDEX('Suppliers &amp; Rates'!$G$7:$G$97, MATCH(E19, 'Suppliers &amp; Rates'!$B$7:$B$97, 0))))/3.6))</f>
        <v/>
      </c>
      <c r="H19" s="57" t="str">
        <f t="shared" si="1"/>
        <v/>
      </c>
      <c r="I19" s="58" t="str">
        <f t="shared" si="2"/>
        <v/>
      </c>
      <c r="J19" s="58" t="str">
        <f t="shared" si="3"/>
        <v/>
      </c>
      <c r="K19" s="59" t="str">
        <f t="shared" si="4"/>
        <v/>
      </c>
      <c r="L19" s="2"/>
      <c r="N19" s="42" t="str">
        <f>IF($E19="", "", IFERROR(INDEX('Suppliers &amp; Rates'!C$7:C$97, MATCH($E19, 'Suppliers &amp; Rates'!$B$7:$B$97, 0)), ""))</f>
        <v/>
      </c>
      <c r="O19" s="43" t="str">
        <f>IF($E19="", "", IFERROR(INDEX('Suppliers &amp; Rates'!D$7:D$97, MATCH($E19, 'Suppliers &amp; Rates'!$B$7:$B$97, 0)), ""))</f>
        <v/>
      </c>
      <c r="P19" s="43" t="str">
        <f>IF($E19="", "", IFERROR(INDEX('Suppliers &amp; Rates'!E$7:E$97, MATCH($E19, 'Suppliers &amp; Rates'!$B$7:$B$97, 0)), ""))</f>
        <v/>
      </c>
      <c r="Q19" s="44" t="str">
        <f>IF($E19="", "", IFERROR(INDEX('Suppliers &amp; Rates'!F$7:F$97, MATCH($E19, 'Suppliers &amp; Rates'!$B$7:$B$97, 0)), ""))</f>
        <v/>
      </c>
      <c r="S19" s="21" t="str">
        <f t="shared" si="5"/>
        <v/>
      </c>
      <c r="U19" s="21" t="str">
        <f t="shared" si="6"/>
        <v/>
      </c>
      <c r="W19" s="21" t="str">
        <f t="shared" si="7"/>
        <v/>
      </c>
      <c r="X19" s="52" t="str">
        <f t="shared" si="8"/>
        <v/>
      </c>
    </row>
    <row r="20" spans="1:24" x14ac:dyDescent="0.25">
      <c r="A20" s="2"/>
      <c r="B20" s="25"/>
      <c r="C20" s="28"/>
      <c r="D20" s="28"/>
      <c r="E20" s="31"/>
      <c r="F20" s="34" t="str">
        <f t="shared" si="0"/>
        <v/>
      </c>
      <c r="G20" s="37" t="str">
        <f>IF(D20="", "", IF(E20="", "Select Supplier", D20*1.02264*(IF(INDEX('Suppliers &amp; Rates'!$G$7:$G$97, MATCH(E20, 'Suppliers &amp; Rates'!$B$7:$B$97, 0))="", 39.3, INDEX('Suppliers &amp; Rates'!$G$7:$G$97, MATCH(E20, 'Suppliers &amp; Rates'!$B$7:$B$97, 0))))/3.6))</f>
        <v/>
      </c>
      <c r="H20" s="57" t="str">
        <f t="shared" si="1"/>
        <v/>
      </c>
      <c r="I20" s="58" t="str">
        <f t="shared" si="2"/>
        <v/>
      </c>
      <c r="J20" s="58" t="str">
        <f t="shared" si="3"/>
        <v/>
      </c>
      <c r="K20" s="59" t="str">
        <f t="shared" si="4"/>
        <v/>
      </c>
      <c r="L20" s="2"/>
      <c r="N20" s="42" t="str">
        <f>IF($E20="", "", IFERROR(INDEX('Suppliers &amp; Rates'!C$7:C$97, MATCH($E20, 'Suppliers &amp; Rates'!$B$7:$B$97, 0)), ""))</f>
        <v/>
      </c>
      <c r="O20" s="43" t="str">
        <f>IF($E20="", "", IFERROR(INDEX('Suppliers &amp; Rates'!D$7:D$97, MATCH($E20, 'Suppliers &amp; Rates'!$B$7:$B$97, 0)), ""))</f>
        <v/>
      </c>
      <c r="P20" s="43" t="str">
        <f>IF($E20="", "", IFERROR(INDEX('Suppliers &amp; Rates'!E$7:E$97, MATCH($E20, 'Suppliers &amp; Rates'!$B$7:$B$97, 0)), ""))</f>
        <v/>
      </c>
      <c r="Q20" s="44" t="str">
        <f>IF($E20="", "", IFERROR(INDEX('Suppliers &amp; Rates'!F$7:F$97, MATCH($E20, 'Suppliers &amp; Rates'!$B$7:$B$97, 0)), ""))</f>
        <v/>
      </c>
      <c r="S20" s="21" t="str">
        <f t="shared" si="5"/>
        <v/>
      </c>
      <c r="U20" s="21" t="str">
        <f t="shared" si="6"/>
        <v/>
      </c>
      <c r="W20" s="21" t="str">
        <f t="shared" si="7"/>
        <v/>
      </c>
      <c r="X20" s="52" t="str">
        <f t="shared" si="8"/>
        <v/>
      </c>
    </row>
    <row r="21" spans="1:24" x14ac:dyDescent="0.25">
      <c r="A21" s="2"/>
      <c r="B21" s="25"/>
      <c r="C21" s="28"/>
      <c r="D21" s="28"/>
      <c r="E21" s="31"/>
      <c r="F21" s="34" t="str">
        <f t="shared" si="0"/>
        <v/>
      </c>
      <c r="G21" s="37" t="str">
        <f>IF(D21="", "", IF(E21="", "Select Supplier", D21*1.02264*(IF(INDEX('Suppliers &amp; Rates'!$G$7:$G$97, MATCH(E21, 'Suppliers &amp; Rates'!$B$7:$B$97, 0))="", 39.3, INDEX('Suppliers &amp; Rates'!$G$7:$G$97, MATCH(E21, 'Suppliers &amp; Rates'!$B$7:$B$97, 0))))/3.6))</f>
        <v/>
      </c>
      <c r="H21" s="57" t="str">
        <f t="shared" si="1"/>
        <v/>
      </c>
      <c r="I21" s="58" t="str">
        <f t="shared" si="2"/>
        <v/>
      </c>
      <c r="J21" s="58" t="str">
        <f t="shared" si="3"/>
        <v/>
      </c>
      <c r="K21" s="59" t="str">
        <f t="shared" si="4"/>
        <v/>
      </c>
      <c r="L21" s="2"/>
      <c r="N21" s="42" t="str">
        <f>IF($E21="", "", IFERROR(INDEX('Suppliers &amp; Rates'!C$7:C$97, MATCH($E21, 'Suppliers &amp; Rates'!$B$7:$B$97, 0)), ""))</f>
        <v/>
      </c>
      <c r="O21" s="43" t="str">
        <f>IF($E21="", "", IFERROR(INDEX('Suppliers &amp; Rates'!D$7:D$97, MATCH($E21, 'Suppliers &amp; Rates'!$B$7:$B$97, 0)), ""))</f>
        <v/>
      </c>
      <c r="P21" s="43" t="str">
        <f>IF($E21="", "", IFERROR(INDEX('Suppliers &amp; Rates'!E$7:E$97, MATCH($E21, 'Suppliers &amp; Rates'!$B$7:$B$97, 0)), ""))</f>
        <v/>
      </c>
      <c r="Q21" s="44" t="str">
        <f>IF($E21="", "", IFERROR(INDEX('Suppliers &amp; Rates'!F$7:F$97, MATCH($E21, 'Suppliers &amp; Rates'!$B$7:$B$97, 0)), ""))</f>
        <v/>
      </c>
      <c r="S21" s="21" t="str">
        <f t="shared" si="5"/>
        <v/>
      </c>
      <c r="U21" s="21" t="str">
        <f t="shared" si="6"/>
        <v/>
      </c>
      <c r="W21" s="21" t="str">
        <f t="shared" si="7"/>
        <v/>
      </c>
      <c r="X21" s="52" t="str">
        <f t="shared" si="8"/>
        <v/>
      </c>
    </row>
    <row r="22" spans="1:24" x14ac:dyDescent="0.25">
      <c r="A22" s="2"/>
      <c r="B22" s="25"/>
      <c r="C22" s="28"/>
      <c r="D22" s="28"/>
      <c r="E22" s="31"/>
      <c r="F22" s="34" t="str">
        <f t="shared" si="0"/>
        <v/>
      </c>
      <c r="G22" s="37" t="str">
        <f>IF(D22="", "", IF(E22="", "Select Supplier", D22*1.02264*(IF(INDEX('Suppliers &amp; Rates'!$G$7:$G$97, MATCH(E22, 'Suppliers &amp; Rates'!$B$7:$B$97, 0))="", 39.3, INDEX('Suppliers &amp; Rates'!$G$7:$G$97, MATCH(E22, 'Suppliers &amp; Rates'!$B$7:$B$97, 0))))/3.6))</f>
        <v/>
      </c>
      <c r="H22" s="57" t="str">
        <f t="shared" si="1"/>
        <v/>
      </c>
      <c r="I22" s="58" t="str">
        <f t="shared" si="2"/>
        <v/>
      </c>
      <c r="J22" s="58" t="str">
        <f t="shared" si="3"/>
        <v/>
      </c>
      <c r="K22" s="59" t="str">
        <f t="shared" si="4"/>
        <v/>
      </c>
      <c r="L22" s="2"/>
      <c r="N22" s="42" t="str">
        <f>IF($E22="", "", IFERROR(INDEX('Suppliers &amp; Rates'!C$7:C$97, MATCH($E22, 'Suppliers &amp; Rates'!$B$7:$B$97, 0)), ""))</f>
        <v/>
      </c>
      <c r="O22" s="43" t="str">
        <f>IF($E22="", "", IFERROR(INDEX('Suppliers &amp; Rates'!D$7:D$97, MATCH($E22, 'Suppliers &amp; Rates'!$B$7:$B$97, 0)), ""))</f>
        <v/>
      </c>
      <c r="P22" s="43" t="str">
        <f>IF($E22="", "", IFERROR(INDEX('Suppliers &amp; Rates'!E$7:E$97, MATCH($E22, 'Suppliers &amp; Rates'!$B$7:$B$97, 0)), ""))</f>
        <v/>
      </c>
      <c r="Q22" s="44" t="str">
        <f>IF($E22="", "", IFERROR(INDEX('Suppliers &amp; Rates'!F$7:F$97, MATCH($E22, 'Suppliers &amp; Rates'!$B$7:$B$97, 0)), ""))</f>
        <v/>
      </c>
      <c r="S22" s="21" t="str">
        <f t="shared" si="5"/>
        <v/>
      </c>
      <c r="U22" s="21" t="str">
        <f t="shared" si="6"/>
        <v/>
      </c>
      <c r="W22" s="21" t="str">
        <f t="shared" si="7"/>
        <v/>
      </c>
      <c r="X22" s="52" t="str">
        <f t="shared" si="8"/>
        <v/>
      </c>
    </row>
    <row r="23" spans="1:24" x14ac:dyDescent="0.25">
      <c r="A23" s="2"/>
      <c r="B23" s="25"/>
      <c r="C23" s="28"/>
      <c r="D23" s="28"/>
      <c r="E23" s="31"/>
      <c r="F23" s="34" t="str">
        <f t="shared" si="0"/>
        <v/>
      </c>
      <c r="G23" s="37" t="str">
        <f>IF(D23="", "", IF(E23="", "Select Supplier", D23*1.02264*(IF(INDEX('Suppliers &amp; Rates'!$G$7:$G$97, MATCH(E23, 'Suppliers &amp; Rates'!$B$7:$B$97, 0))="", 39.3, INDEX('Suppliers &amp; Rates'!$G$7:$G$97, MATCH(E23, 'Suppliers &amp; Rates'!$B$7:$B$97, 0))))/3.6))</f>
        <v/>
      </c>
      <c r="H23" s="57" t="str">
        <f t="shared" si="1"/>
        <v/>
      </c>
      <c r="I23" s="58" t="str">
        <f t="shared" si="2"/>
        <v/>
      </c>
      <c r="J23" s="58" t="str">
        <f t="shared" si="3"/>
        <v/>
      </c>
      <c r="K23" s="59" t="str">
        <f t="shared" si="4"/>
        <v/>
      </c>
      <c r="L23" s="2"/>
      <c r="N23" s="42" t="str">
        <f>IF($E23="", "", IFERROR(INDEX('Suppliers &amp; Rates'!C$7:C$97, MATCH($E23, 'Suppliers &amp; Rates'!$B$7:$B$97, 0)), ""))</f>
        <v/>
      </c>
      <c r="O23" s="43" t="str">
        <f>IF($E23="", "", IFERROR(INDEX('Suppliers &amp; Rates'!D$7:D$97, MATCH($E23, 'Suppliers &amp; Rates'!$B$7:$B$97, 0)), ""))</f>
        <v/>
      </c>
      <c r="P23" s="43" t="str">
        <f>IF($E23="", "", IFERROR(INDEX('Suppliers &amp; Rates'!E$7:E$97, MATCH($E23, 'Suppliers &amp; Rates'!$B$7:$B$97, 0)), ""))</f>
        <v/>
      </c>
      <c r="Q23" s="44" t="str">
        <f>IF($E23="", "", IFERROR(INDEX('Suppliers &amp; Rates'!F$7:F$97, MATCH($E23, 'Suppliers &amp; Rates'!$B$7:$B$97, 0)), ""))</f>
        <v/>
      </c>
      <c r="S23" s="21" t="str">
        <f t="shared" si="5"/>
        <v/>
      </c>
      <c r="U23" s="21" t="str">
        <f t="shared" si="6"/>
        <v/>
      </c>
      <c r="W23" s="21" t="str">
        <f t="shared" si="7"/>
        <v/>
      </c>
      <c r="X23" s="52" t="str">
        <f t="shared" si="8"/>
        <v/>
      </c>
    </row>
    <row r="24" spans="1:24" x14ac:dyDescent="0.25">
      <c r="A24" s="2"/>
      <c r="B24" s="25"/>
      <c r="C24" s="28"/>
      <c r="D24" s="28"/>
      <c r="E24" s="31"/>
      <c r="F24" s="34" t="str">
        <f t="shared" si="0"/>
        <v/>
      </c>
      <c r="G24" s="37" t="str">
        <f>IF(D24="", "", IF(E24="", "Select Supplier", D24*1.02264*(IF(INDEX('Suppliers &amp; Rates'!$G$7:$G$97, MATCH(E24, 'Suppliers &amp; Rates'!$B$7:$B$97, 0))="", 39.3, INDEX('Suppliers &amp; Rates'!$G$7:$G$97, MATCH(E24, 'Suppliers &amp; Rates'!$B$7:$B$97, 0))))/3.6))</f>
        <v/>
      </c>
      <c r="H24" s="57" t="str">
        <f t="shared" si="1"/>
        <v/>
      </c>
      <c r="I24" s="58" t="str">
        <f t="shared" si="2"/>
        <v/>
      </c>
      <c r="J24" s="58" t="str">
        <f t="shared" si="3"/>
        <v/>
      </c>
      <c r="K24" s="59" t="str">
        <f t="shared" si="4"/>
        <v/>
      </c>
      <c r="L24" s="2"/>
      <c r="N24" s="42" t="str">
        <f>IF($E24="", "", IFERROR(INDEX('Suppliers &amp; Rates'!C$7:C$97, MATCH($E24, 'Suppliers &amp; Rates'!$B$7:$B$97, 0)), ""))</f>
        <v/>
      </c>
      <c r="O24" s="43" t="str">
        <f>IF($E24="", "", IFERROR(INDEX('Suppliers &amp; Rates'!D$7:D$97, MATCH($E24, 'Suppliers &amp; Rates'!$B$7:$B$97, 0)), ""))</f>
        <v/>
      </c>
      <c r="P24" s="43" t="str">
        <f>IF($E24="", "", IFERROR(INDEX('Suppliers &amp; Rates'!E$7:E$97, MATCH($E24, 'Suppliers &amp; Rates'!$B$7:$B$97, 0)), ""))</f>
        <v/>
      </c>
      <c r="Q24" s="44" t="str">
        <f>IF($E24="", "", IFERROR(INDEX('Suppliers &amp; Rates'!F$7:F$97, MATCH($E24, 'Suppliers &amp; Rates'!$B$7:$B$97, 0)), ""))</f>
        <v/>
      </c>
      <c r="S24" s="21" t="str">
        <f t="shared" si="5"/>
        <v/>
      </c>
      <c r="U24" s="21" t="str">
        <f t="shared" si="6"/>
        <v/>
      </c>
      <c r="W24" s="21" t="str">
        <f t="shared" si="7"/>
        <v/>
      </c>
      <c r="X24" s="52" t="str">
        <f t="shared" si="8"/>
        <v/>
      </c>
    </row>
    <row r="25" spans="1:24" x14ac:dyDescent="0.25">
      <c r="A25" s="2"/>
      <c r="B25" s="25"/>
      <c r="C25" s="28"/>
      <c r="D25" s="28"/>
      <c r="E25" s="31"/>
      <c r="F25" s="34" t="str">
        <f t="shared" si="0"/>
        <v/>
      </c>
      <c r="G25" s="37" t="str">
        <f>IF(D25="", "", IF(E25="", "Select Supplier", D25*1.02264*(IF(INDEX('Suppliers &amp; Rates'!$G$7:$G$97, MATCH(E25, 'Suppliers &amp; Rates'!$B$7:$B$97, 0))="", 39.3, INDEX('Suppliers &amp; Rates'!$G$7:$G$97, MATCH(E25, 'Suppliers &amp; Rates'!$B$7:$B$97, 0))))/3.6))</f>
        <v/>
      </c>
      <c r="H25" s="57" t="str">
        <f t="shared" si="1"/>
        <v/>
      </c>
      <c r="I25" s="58" t="str">
        <f t="shared" si="2"/>
        <v/>
      </c>
      <c r="J25" s="58" t="str">
        <f t="shared" si="3"/>
        <v/>
      </c>
      <c r="K25" s="59" t="str">
        <f t="shared" si="4"/>
        <v/>
      </c>
      <c r="L25" s="2"/>
      <c r="N25" s="42" t="str">
        <f>IF($E25="", "", IFERROR(INDEX('Suppliers &amp; Rates'!C$7:C$97, MATCH($E25, 'Suppliers &amp; Rates'!$B$7:$B$97, 0)), ""))</f>
        <v/>
      </c>
      <c r="O25" s="43" t="str">
        <f>IF($E25="", "", IFERROR(INDEX('Suppliers &amp; Rates'!D$7:D$97, MATCH($E25, 'Suppliers &amp; Rates'!$B$7:$B$97, 0)), ""))</f>
        <v/>
      </c>
      <c r="P25" s="43" t="str">
        <f>IF($E25="", "", IFERROR(INDEX('Suppliers &amp; Rates'!E$7:E$97, MATCH($E25, 'Suppliers &amp; Rates'!$B$7:$B$97, 0)), ""))</f>
        <v/>
      </c>
      <c r="Q25" s="44" t="str">
        <f>IF($E25="", "", IFERROR(INDEX('Suppliers &amp; Rates'!F$7:F$97, MATCH($E25, 'Suppliers &amp; Rates'!$B$7:$B$97, 0)), ""))</f>
        <v/>
      </c>
      <c r="S25" s="21" t="str">
        <f t="shared" si="5"/>
        <v/>
      </c>
      <c r="U25" s="21" t="str">
        <f t="shared" si="6"/>
        <v/>
      </c>
      <c r="W25" s="21" t="str">
        <f t="shared" si="7"/>
        <v/>
      </c>
      <c r="X25" s="52" t="str">
        <f t="shared" si="8"/>
        <v/>
      </c>
    </row>
    <row r="26" spans="1:24" x14ac:dyDescent="0.25">
      <c r="A26" s="2"/>
      <c r="B26" s="25"/>
      <c r="C26" s="28"/>
      <c r="D26" s="28"/>
      <c r="E26" s="31"/>
      <c r="F26" s="34" t="str">
        <f t="shared" si="0"/>
        <v/>
      </c>
      <c r="G26" s="37" t="str">
        <f>IF(D26="", "", IF(E26="", "Select Supplier", D26*1.02264*(IF(INDEX('Suppliers &amp; Rates'!$G$7:$G$97, MATCH(E26, 'Suppliers &amp; Rates'!$B$7:$B$97, 0))="", 39.3, INDEX('Suppliers &amp; Rates'!$G$7:$G$97, MATCH(E26, 'Suppliers &amp; Rates'!$B$7:$B$97, 0))))/3.6))</f>
        <v/>
      </c>
      <c r="H26" s="57" t="str">
        <f t="shared" si="1"/>
        <v/>
      </c>
      <c r="I26" s="58" t="str">
        <f t="shared" si="2"/>
        <v/>
      </c>
      <c r="J26" s="58" t="str">
        <f t="shared" si="3"/>
        <v/>
      </c>
      <c r="K26" s="59" t="str">
        <f t="shared" si="4"/>
        <v/>
      </c>
      <c r="L26" s="2"/>
      <c r="N26" s="42" t="str">
        <f>IF($E26="", "", IFERROR(INDEX('Suppliers &amp; Rates'!C$7:C$97, MATCH($E26, 'Suppliers &amp; Rates'!$B$7:$B$97, 0)), ""))</f>
        <v/>
      </c>
      <c r="O26" s="43" t="str">
        <f>IF($E26="", "", IFERROR(INDEX('Suppliers &amp; Rates'!D$7:D$97, MATCH($E26, 'Suppliers &amp; Rates'!$B$7:$B$97, 0)), ""))</f>
        <v/>
      </c>
      <c r="P26" s="43" t="str">
        <f>IF($E26="", "", IFERROR(INDEX('Suppliers &amp; Rates'!E$7:E$97, MATCH($E26, 'Suppliers &amp; Rates'!$B$7:$B$97, 0)), ""))</f>
        <v/>
      </c>
      <c r="Q26" s="44" t="str">
        <f>IF($E26="", "", IFERROR(INDEX('Suppliers &amp; Rates'!F$7:F$97, MATCH($E26, 'Suppliers &amp; Rates'!$B$7:$B$97, 0)), ""))</f>
        <v/>
      </c>
      <c r="S26" s="21" t="str">
        <f t="shared" si="5"/>
        <v/>
      </c>
      <c r="U26" s="21" t="str">
        <f t="shared" si="6"/>
        <v/>
      </c>
      <c r="W26" s="21" t="str">
        <f t="shared" si="7"/>
        <v/>
      </c>
      <c r="X26" s="52" t="str">
        <f t="shared" si="8"/>
        <v/>
      </c>
    </row>
    <row r="27" spans="1:24" x14ac:dyDescent="0.25">
      <c r="A27" s="2"/>
      <c r="B27" s="25"/>
      <c r="C27" s="28"/>
      <c r="D27" s="28"/>
      <c r="E27" s="31"/>
      <c r="F27" s="34" t="str">
        <f t="shared" si="0"/>
        <v/>
      </c>
      <c r="G27" s="37" t="str">
        <f>IF(D27="", "", IF(E27="", "Select Supplier", D27*1.02264*(IF(INDEX('Suppliers &amp; Rates'!$G$7:$G$97, MATCH(E27, 'Suppliers &amp; Rates'!$B$7:$B$97, 0))="", 39.3, INDEX('Suppliers &amp; Rates'!$G$7:$G$97, MATCH(E27, 'Suppliers &amp; Rates'!$B$7:$B$97, 0))))/3.6))</f>
        <v/>
      </c>
      <c r="H27" s="57" t="str">
        <f t="shared" si="1"/>
        <v/>
      </c>
      <c r="I27" s="58" t="str">
        <f t="shared" si="2"/>
        <v/>
      </c>
      <c r="J27" s="58" t="str">
        <f t="shared" si="3"/>
        <v/>
      </c>
      <c r="K27" s="59" t="str">
        <f t="shared" si="4"/>
        <v/>
      </c>
      <c r="L27" s="2"/>
      <c r="N27" s="42" t="str">
        <f>IF($E27="", "", IFERROR(INDEX('Suppliers &amp; Rates'!C$7:C$97, MATCH($E27, 'Suppliers &amp; Rates'!$B$7:$B$97, 0)), ""))</f>
        <v/>
      </c>
      <c r="O27" s="43" t="str">
        <f>IF($E27="", "", IFERROR(INDEX('Suppliers &amp; Rates'!D$7:D$97, MATCH($E27, 'Suppliers &amp; Rates'!$B$7:$B$97, 0)), ""))</f>
        <v/>
      </c>
      <c r="P27" s="43" t="str">
        <f>IF($E27="", "", IFERROR(INDEX('Suppliers &amp; Rates'!E$7:E$97, MATCH($E27, 'Suppliers &amp; Rates'!$B$7:$B$97, 0)), ""))</f>
        <v/>
      </c>
      <c r="Q27" s="44" t="str">
        <f>IF($E27="", "", IFERROR(INDEX('Suppliers &amp; Rates'!F$7:F$97, MATCH($E27, 'Suppliers &amp; Rates'!$B$7:$B$97, 0)), ""))</f>
        <v/>
      </c>
      <c r="S27" s="21" t="str">
        <f t="shared" si="5"/>
        <v/>
      </c>
      <c r="U27" s="21" t="str">
        <f t="shared" si="6"/>
        <v/>
      </c>
      <c r="W27" s="21" t="str">
        <f t="shared" si="7"/>
        <v/>
      </c>
      <c r="X27" s="52" t="str">
        <f t="shared" si="8"/>
        <v/>
      </c>
    </row>
    <row r="28" spans="1:24" x14ac:dyDescent="0.25">
      <c r="A28" s="2"/>
      <c r="B28" s="25"/>
      <c r="C28" s="28"/>
      <c r="D28" s="28"/>
      <c r="E28" s="31"/>
      <c r="F28" s="34" t="str">
        <f t="shared" si="0"/>
        <v/>
      </c>
      <c r="G28" s="37" t="str">
        <f>IF(D28="", "", IF(E28="", "Select Supplier", D28*1.02264*(IF(INDEX('Suppliers &amp; Rates'!$G$7:$G$97, MATCH(E28, 'Suppliers &amp; Rates'!$B$7:$B$97, 0))="", 39.3, INDEX('Suppliers &amp; Rates'!$G$7:$G$97, MATCH(E28, 'Suppliers &amp; Rates'!$B$7:$B$97, 0))))/3.6))</f>
        <v/>
      </c>
      <c r="H28" s="57" t="str">
        <f t="shared" si="1"/>
        <v/>
      </c>
      <c r="I28" s="58" t="str">
        <f t="shared" si="2"/>
        <v/>
      </c>
      <c r="J28" s="58" t="str">
        <f t="shared" si="3"/>
        <v/>
      </c>
      <c r="K28" s="59" t="str">
        <f t="shared" si="4"/>
        <v/>
      </c>
      <c r="L28" s="2"/>
      <c r="N28" s="42" t="str">
        <f>IF($E28="", "", IFERROR(INDEX('Suppliers &amp; Rates'!C$7:C$97, MATCH($E28, 'Suppliers &amp; Rates'!$B$7:$B$97, 0)), ""))</f>
        <v/>
      </c>
      <c r="O28" s="43" t="str">
        <f>IF($E28="", "", IFERROR(INDEX('Suppliers &amp; Rates'!D$7:D$97, MATCH($E28, 'Suppliers &amp; Rates'!$B$7:$B$97, 0)), ""))</f>
        <v/>
      </c>
      <c r="P28" s="43" t="str">
        <f>IF($E28="", "", IFERROR(INDEX('Suppliers &amp; Rates'!E$7:E$97, MATCH($E28, 'Suppliers &amp; Rates'!$B$7:$B$97, 0)), ""))</f>
        <v/>
      </c>
      <c r="Q28" s="44" t="str">
        <f>IF($E28="", "", IFERROR(INDEX('Suppliers &amp; Rates'!F$7:F$97, MATCH($E28, 'Suppliers &amp; Rates'!$B$7:$B$97, 0)), ""))</f>
        <v/>
      </c>
      <c r="S28" s="21" t="str">
        <f t="shared" si="5"/>
        <v/>
      </c>
      <c r="U28" s="21" t="str">
        <f t="shared" si="6"/>
        <v/>
      </c>
      <c r="W28" s="21" t="str">
        <f t="shared" si="7"/>
        <v/>
      </c>
      <c r="X28" s="52" t="str">
        <f t="shared" si="8"/>
        <v/>
      </c>
    </row>
    <row r="29" spans="1:24" x14ac:dyDescent="0.25">
      <c r="A29" s="2"/>
      <c r="B29" s="25"/>
      <c r="C29" s="28"/>
      <c r="D29" s="28"/>
      <c r="E29" s="31"/>
      <c r="F29" s="34" t="str">
        <f t="shared" si="0"/>
        <v/>
      </c>
      <c r="G29" s="37" t="str">
        <f>IF(D29="", "", IF(E29="", "Select Supplier", D29*1.02264*(IF(INDEX('Suppliers &amp; Rates'!$G$7:$G$97, MATCH(E29, 'Suppliers &amp; Rates'!$B$7:$B$97, 0))="", 39.3, INDEX('Suppliers &amp; Rates'!$G$7:$G$97, MATCH(E29, 'Suppliers &amp; Rates'!$B$7:$B$97, 0))))/3.6))</f>
        <v/>
      </c>
      <c r="H29" s="57" t="str">
        <f t="shared" si="1"/>
        <v/>
      </c>
      <c r="I29" s="58" t="str">
        <f t="shared" si="2"/>
        <v/>
      </c>
      <c r="J29" s="58" t="str">
        <f t="shared" si="3"/>
        <v/>
      </c>
      <c r="K29" s="59" t="str">
        <f t="shared" si="4"/>
        <v/>
      </c>
      <c r="L29" s="2"/>
      <c r="N29" s="42" t="str">
        <f>IF($E29="", "", IFERROR(INDEX('Suppliers &amp; Rates'!C$7:C$97, MATCH($E29, 'Suppliers &amp; Rates'!$B$7:$B$97, 0)), ""))</f>
        <v/>
      </c>
      <c r="O29" s="43" t="str">
        <f>IF($E29="", "", IFERROR(INDEX('Suppliers &amp; Rates'!D$7:D$97, MATCH($E29, 'Suppliers &amp; Rates'!$B$7:$B$97, 0)), ""))</f>
        <v/>
      </c>
      <c r="P29" s="43" t="str">
        <f>IF($E29="", "", IFERROR(INDEX('Suppliers &amp; Rates'!E$7:E$97, MATCH($E29, 'Suppliers &amp; Rates'!$B$7:$B$97, 0)), ""))</f>
        <v/>
      </c>
      <c r="Q29" s="44" t="str">
        <f>IF($E29="", "", IFERROR(INDEX('Suppliers &amp; Rates'!F$7:F$97, MATCH($E29, 'Suppliers &amp; Rates'!$B$7:$B$97, 0)), ""))</f>
        <v/>
      </c>
      <c r="S29" s="21" t="str">
        <f t="shared" si="5"/>
        <v/>
      </c>
      <c r="U29" s="21" t="str">
        <f t="shared" si="6"/>
        <v/>
      </c>
      <c r="W29" s="21" t="str">
        <f t="shared" si="7"/>
        <v/>
      </c>
      <c r="X29" s="52" t="str">
        <f t="shared" si="8"/>
        <v/>
      </c>
    </row>
    <row r="30" spans="1:24" x14ac:dyDescent="0.25">
      <c r="A30" s="2"/>
      <c r="B30" s="25"/>
      <c r="C30" s="28"/>
      <c r="D30" s="28"/>
      <c r="E30" s="31"/>
      <c r="F30" s="34" t="str">
        <f t="shared" si="0"/>
        <v/>
      </c>
      <c r="G30" s="37" t="str">
        <f>IF(D30="", "", IF(E30="", "Select Supplier", D30*1.02264*(IF(INDEX('Suppliers &amp; Rates'!$G$7:$G$97, MATCH(E30, 'Suppliers &amp; Rates'!$B$7:$B$97, 0))="", 39.3, INDEX('Suppliers &amp; Rates'!$G$7:$G$97, MATCH(E30, 'Suppliers &amp; Rates'!$B$7:$B$97, 0))))/3.6))</f>
        <v/>
      </c>
      <c r="H30" s="57" t="str">
        <f t="shared" si="1"/>
        <v/>
      </c>
      <c r="I30" s="58" t="str">
        <f t="shared" si="2"/>
        <v/>
      </c>
      <c r="J30" s="58" t="str">
        <f t="shared" si="3"/>
        <v/>
      </c>
      <c r="K30" s="59" t="str">
        <f t="shared" si="4"/>
        <v/>
      </c>
      <c r="L30" s="2"/>
      <c r="N30" s="42" t="str">
        <f>IF($E30="", "", IFERROR(INDEX('Suppliers &amp; Rates'!C$7:C$97, MATCH($E30, 'Suppliers &amp; Rates'!$B$7:$B$97, 0)), ""))</f>
        <v/>
      </c>
      <c r="O30" s="43" t="str">
        <f>IF($E30="", "", IFERROR(INDEX('Suppliers &amp; Rates'!D$7:D$97, MATCH($E30, 'Suppliers &amp; Rates'!$B$7:$B$97, 0)), ""))</f>
        <v/>
      </c>
      <c r="P30" s="43" t="str">
        <f>IF($E30="", "", IFERROR(INDEX('Suppliers &amp; Rates'!E$7:E$97, MATCH($E30, 'Suppliers &amp; Rates'!$B$7:$B$97, 0)), ""))</f>
        <v/>
      </c>
      <c r="Q30" s="44" t="str">
        <f>IF($E30="", "", IFERROR(INDEX('Suppliers &amp; Rates'!F$7:F$97, MATCH($E30, 'Suppliers &amp; Rates'!$B$7:$B$97, 0)), ""))</f>
        <v/>
      </c>
      <c r="S30" s="21" t="str">
        <f t="shared" si="5"/>
        <v/>
      </c>
      <c r="U30" s="21" t="str">
        <f t="shared" si="6"/>
        <v/>
      </c>
      <c r="W30" s="21" t="str">
        <f t="shared" si="7"/>
        <v/>
      </c>
      <c r="X30" s="52" t="str">
        <f t="shared" si="8"/>
        <v/>
      </c>
    </row>
    <row r="31" spans="1:24" x14ac:dyDescent="0.25">
      <c r="A31" s="2"/>
      <c r="B31" s="25"/>
      <c r="C31" s="28"/>
      <c r="D31" s="28"/>
      <c r="E31" s="31"/>
      <c r="F31" s="34" t="str">
        <f t="shared" si="0"/>
        <v/>
      </c>
      <c r="G31" s="37" t="str">
        <f>IF(D31="", "", IF(E31="", "Select Supplier", D31*1.02264*(IF(INDEX('Suppliers &amp; Rates'!$G$7:$G$97, MATCH(E31, 'Suppliers &amp; Rates'!$B$7:$B$97, 0))="", 39.3, INDEX('Suppliers &amp; Rates'!$G$7:$G$97, MATCH(E31, 'Suppliers &amp; Rates'!$B$7:$B$97, 0))))/3.6))</f>
        <v/>
      </c>
      <c r="H31" s="57" t="str">
        <f t="shared" si="1"/>
        <v/>
      </c>
      <c r="I31" s="58" t="str">
        <f t="shared" si="2"/>
        <v/>
      </c>
      <c r="J31" s="58" t="str">
        <f t="shared" si="3"/>
        <v/>
      </c>
      <c r="K31" s="59" t="str">
        <f t="shared" si="4"/>
        <v/>
      </c>
      <c r="L31" s="2"/>
      <c r="N31" s="42" t="str">
        <f>IF($E31="", "", IFERROR(INDEX('Suppliers &amp; Rates'!C$7:C$97, MATCH($E31, 'Suppliers &amp; Rates'!$B$7:$B$97, 0)), ""))</f>
        <v/>
      </c>
      <c r="O31" s="43" t="str">
        <f>IF($E31="", "", IFERROR(INDEX('Suppliers &amp; Rates'!D$7:D$97, MATCH($E31, 'Suppliers &amp; Rates'!$B$7:$B$97, 0)), ""))</f>
        <v/>
      </c>
      <c r="P31" s="43" t="str">
        <f>IF($E31="", "", IFERROR(INDEX('Suppliers &amp; Rates'!E$7:E$97, MATCH($E31, 'Suppliers &amp; Rates'!$B$7:$B$97, 0)), ""))</f>
        <v/>
      </c>
      <c r="Q31" s="44" t="str">
        <f>IF($E31="", "", IFERROR(INDEX('Suppliers &amp; Rates'!F$7:F$97, MATCH($E31, 'Suppliers &amp; Rates'!$B$7:$B$97, 0)), ""))</f>
        <v/>
      </c>
      <c r="S31" s="21" t="str">
        <f t="shared" si="5"/>
        <v/>
      </c>
      <c r="U31" s="21" t="str">
        <f t="shared" si="6"/>
        <v/>
      </c>
      <c r="W31" s="21" t="str">
        <f t="shared" si="7"/>
        <v/>
      </c>
      <c r="X31" s="52" t="str">
        <f t="shared" si="8"/>
        <v/>
      </c>
    </row>
    <row r="32" spans="1:24" x14ac:dyDescent="0.25">
      <c r="A32" s="2"/>
      <c r="B32" s="25"/>
      <c r="C32" s="28"/>
      <c r="D32" s="28"/>
      <c r="E32" s="31"/>
      <c r="F32" s="34" t="str">
        <f t="shared" si="0"/>
        <v/>
      </c>
      <c r="G32" s="37" t="str">
        <f>IF(D32="", "", IF(E32="", "Select Supplier", D32*1.02264*(IF(INDEX('Suppliers &amp; Rates'!$G$7:$G$97, MATCH(E32, 'Suppliers &amp; Rates'!$B$7:$B$97, 0))="", 39.3, INDEX('Suppliers &amp; Rates'!$G$7:$G$97, MATCH(E32, 'Suppliers &amp; Rates'!$B$7:$B$97, 0))))/3.6))</f>
        <v/>
      </c>
      <c r="H32" s="57" t="str">
        <f t="shared" si="1"/>
        <v/>
      </c>
      <c r="I32" s="58" t="str">
        <f t="shared" si="2"/>
        <v/>
      </c>
      <c r="J32" s="58" t="str">
        <f t="shared" si="3"/>
        <v/>
      </c>
      <c r="K32" s="59" t="str">
        <f t="shared" si="4"/>
        <v/>
      </c>
      <c r="L32" s="2"/>
      <c r="N32" s="42" t="str">
        <f>IF($E32="", "", IFERROR(INDEX('Suppliers &amp; Rates'!C$7:C$97, MATCH($E32, 'Suppliers &amp; Rates'!$B$7:$B$97, 0)), ""))</f>
        <v/>
      </c>
      <c r="O32" s="43" t="str">
        <f>IF($E32="", "", IFERROR(INDEX('Suppliers &amp; Rates'!D$7:D$97, MATCH($E32, 'Suppliers &amp; Rates'!$B$7:$B$97, 0)), ""))</f>
        <v/>
      </c>
      <c r="P32" s="43" t="str">
        <f>IF($E32="", "", IFERROR(INDEX('Suppliers &amp; Rates'!E$7:E$97, MATCH($E32, 'Suppliers &amp; Rates'!$B$7:$B$97, 0)), ""))</f>
        <v/>
      </c>
      <c r="Q32" s="44" t="str">
        <f>IF($E32="", "", IFERROR(INDEX('Suppliers &amp; Rates'!F$7:F$97, MATCH($E32, 'Suppliers &amp; Rates'!$B$7:$B$97, 0)), ""))</f>
        <v/>
      </c>
      <c r="S32" s="21" t="str">
        <f t="shared" si="5"/>
        <v/>
      </c>
      <c r="U32" s="21" t="str">
        <f t="shared" si="6"/>
        <v/>
      </c>
      <c r="W32" s="21" t="str">
        <f t="shared" si="7"/>
        <v/>
      </c>
      <c r="X32" s="52" t="str">
        <f t="shared" si="8"/>
        <v/>
      </c>
    </row>
    <row r="33" spans="1:24" x14ac:dyDescent="0.25">
      <c r="A33" s="2"/>
      <c r="B33" s="25"/>
      <c r="C33" s="28"/>
      <c r="D33" s="28"/>
      <c r="E33" s="31"/>
      <c r="F33" s="34" t="str">
        <f t="shared" si="0"/>
        <v/>
      </c>
      <c r="G33" s="37" t="str">
        <f>IF(D33="", "", IF(E33="", "Select Supplier", D33*1.02264*(IF(INDEX('Suppliers &amp; Rates'!$G$7:$G$97, MATCH(E33, 'Suppliers &amp; Rates'!$B$7:$B$97, 0))="", 39.3, INDEX('Suppliers &amp; Rates'!$G$7:$G$97, MATCH(E33, 'Suppliers &amp; Rates'!$B$7:$B$97, 0))))/3.6))</f>
        <v/>
      </c>
      <c r="H33" s="57" t="str">
        <f t="shared" si="1"/>
        <v/>
      </c>
      <c r="I33" s="58" t="str">
        <f t="shared" si="2"/>
        <v/>
      </c>
      <c r="J33" s="58" t="str">
        <f t="shared" si="3"/>
        <v/>
      </c>
      <c r="K33" s="59" t="str">
        <f t="shared" si="4"/>
        <v/>
      </c>
      <c r="L33" s="2"/>
      <c r="N33" s="42" t="str">
        <f>IF($E33="", "", IFERROR(INDEX('Suppliers &amp; Rates'!C$7:C$97, MATCH($E33, 'Suppliers &amp; Rates'!$B$7:$B$97, 0)), ""))</f>
        <v/>
      </c>
      <c r="O33" s="43" t="str">
        <f>IF($E33="", "", IFERROR(INDEX('Suppliers &amp; Rates'!D$7:D$97, MATCH($E33, 'Suppliers &amp; Rates'!$B$7:$B$97, 0)), ""))</f>
        <v/>
      </c>
      <c r="P33" s="43" t="str">
        <f>IF($E33="", "", IFERROR(INDEX('Suppliers &amp; Rates'!E$7:E$97, MATCH($E33, 'Suppliers &amp; Rates'!$B$7:$B$97, 0)), ""))</f>
        <v/>
      </c>
      <c r="Q33" s="44" t="str">
        <f>IF($E33="", "", IFERROR(INDEX('Suppliers &amp; Rates'!F$7:F$97, MATCH($E33, 'Suppliers &amp; Rates'!$B$7:$B$97, 0)), ""))</f>
        <v/>
      </c>
      <c r="S33" s="21" t="str">
        <f t="shared" si="5"/>
        <v/>
      </c>
      <c r="U33" s="21" t="str">
        <f t="shared" si="6"/>
        <v/>
      </c>
      <c r="W33" s="21" t="str">
        <f t="shared" si="7"/>
        <v/>
      </c>
      <c r="X33" s="52" t="str">
        <f t="shared" si="8"/>
        <v/>
      </c>
    </row>
    <row r="34" spans="1:24" x14ac:dyDescent="0.25">
      <c r="A34" s="2"/>
      <c r="B34" s="25"/>
      <c r="C34" s="28"/>
      <c r="D34" s="28"/>
      <c r="E34" s="31"/>
      <c r="F34" s="34" t="str">
        <f t="shared" si="0"/>
        <v/>
      </c>
      <c r="G34" s="37" t="str">
        <f>IF(D34="", "", IF(E34="", "Select Supplier", D34*1.02264*(IF(INDEX('Suppliers &amp; Rates'!$G$7:$G$97, MATCH(E34, 'Suppliers &amp; Rates'!$B$7:$B$97, 0))="", 39.3, INDEX('Suppliers &amp; Rates'!$G$7:$G$97, MATCH(E34, 'Suppliers &amp; Rates'!$B$7:$B$97, 0))))/3.6))</f>
        <v/>
      </c>
      <c r="H34" s="57" t="str">
        <f t="shared" si="1"/>
        <v/>
      </c>
      <c r="I34" s="58" t="str">
        <f t="shared" si="2"/>
        <v/>
      </c>
      <c r="J34" s="58" t="str">
        <f t="shared" si="3"/>
        <v/>
      </c>
      <c r="K34" s="59" t="str">
        <f t="shared" si="4"/>
        <v/>
      </c>
      <c r="L34" s="2"/>
      <c r="N34" s="42" t="str">
        <f>IF($E34="", "", IFERROR(INDEX('Suppliers &amp; Rates'!C$7:C$97, MATCH($E34, 'Suppliers &amp; Rates'!$B$7:$B$97, 0)), ""))</f>
        <v/>
      </c>
      <c r="O34" s="43" t="str">
        <f>IF($E34="", "", IFERROR(INDEX('Suppliers &amp; Rates'!D$7:D$97, MATCH($E34, 'Suppliers &amp; Rates'!$B$7:$B$97, 0)), ""))</f>
        <v/>
      </c>
      <c r="P34" s="43" t="str">
        <f>IF($E34="", "", IFERROR(INDEX('Suppliers &amp; Rates'!E$7:E$97, MATCH($E34, 'Suppliers &amp; Rates'!$B$7:$B$97, 0)), ""))</f>
        <v/>
      </c>
      <c r="Q34" s="44" t="str">
        <f>IF($E34="", "", IFERROR(INDEX('Suppliers &amp; Rates'!F$7:F$97, MATCH($E34, 'Suppliers &amp; Rates'!$B$7:$B$97, 0)), ""))</f>
        <v/>
      </c>
      <c r="S34" s="21" t="str">
        <f t="shared" si="5"/>
        <v/>
      </c>
      <c r="U34" s="21" t="str">
        <f t="shared" si="6"/>
        <v/>
      </c>
      <c r="W34" s="21" t="str">
        <f t="shared" si="7"/>
        <v/>
      </c>
      <c r="X34" s="52" t="str">
        <f t="shared" si="8"/>
        <v/>
      </c>
    </row>
    <row r="35" spans="1:24" x14ac:dyDescent="0.25">
      <c r="A35" s="2"/>
      <c r="B35" s="25"/>
      <c r="C35" s="28"/>
      <c r="D35" s="28"/>
      <c r="E35" s="31"/>
      <c r="F35" s="34" t="str">
        <f t="shared" si="0"/>
        <v/>
      </c>
      <c r="G35" s="37" t="str">
        <f>IF(D35="", "", IF(E35="", "Select Supplier", D35*1.02264*(IF(INDEX('Suppliers &amp; Rates'!$G$7:$G$97, MATCH(E35, 'Suppliers &amp; Rates'!$B$7:$B$97, 0))="", 39.3, INDEX('Suppliers &amp; Rates'!$G$7:$G$97, MATCH(E35, 'Suppliers &amp; Rates'!$B$7:$B$97, 0))))/3.6))</f>
        <v/>
      </c>
      <c r="H35" s="57" t="str">
        <f t="shared" si="1"/>
        <v/>
      </c>
      <c r="I35" s="58" t="str">
        <f t="shared" si="2"/>
        <v/>
      </c>
      <c r="J35" s="58" t="str">
        <f t="shared" si="3"/>
        <v/>
      </c>
      <c r="K35" s="59" t="str">
        <f t="shared" si="4"/>
        <v/>
      </c>
      <c r="L35" s="2"/>
      <c r="N35" s="42" t="str">
        <f>IF($E35="", "", IFERROR(INDEX('Suppliers &amp; Rates'!C$7:C$97, MATCH($E35, 'Suppliers &amp; Rates'!$B$7:$B$97, 0)), ""))</f>
        <v/>
      </c>
      <c r="O35" s="43" t="str">
        <f>IF($E35="", "", IFERROR(INDEX('Suppliers &amp; Rates'!D$7:D$97, MATCH($E35, 'Suppliers &amp; Rates'!$B$7:$B$97, 0)), ""))</f>
        <v/>
      </c>
      <c r="P35" s="43" t="str">
        <f>IF($E35="", "", IFERROR(INDEX('Suppliers &amp; Rates'!E$7:E$97, MATCH($E35, 'Suppliers &amp; Rates'!$B$7:$B$97, 0)), ""))</f>
        <v/>
      </c>
      <c r="Q35" s="44" t="str">
        <f>IF($E35="", "", IFERROR(INDEX('Suppliers &amp; Rates'!F$7:F$97, MATCH($E35, 'Suppliers &amp; Rates'!$B$7:$B$97, 0)), ""))</f>
        <v/>
      </c>
      <c r="S35" s="21" t="str">
        <f t="shared" si="5"/>
        <v/>
      </c>
      <c r="U35" s="21" t="str">
        <f t="shared" si="6"/>
        <v/>
      </c>
      <c r="W35" s="21" t="str">
        <f t="shared" si="7"/>
        <v/>
      </c>
      <c r="X35" s="52" t="str">
        <f t="shared" si="8"/>
        <v/>
      </c>
    </row>
    <row r="36" spans="1:24" x14ac:dyDescent="0.25">
      <c r="A36" s="2"/>
      <c r="B36" s="25"/>
      <c r="C36" s="28"/>
      <c r="D36" s="28"/>
      <c r="E36" s="31"/>
      <c r="F36" s="34" t="str">
        <f t="shared" si="0"/>
        <v/>
      </c>
      <c r="G36" s="37" t="str">
        <f>IF(D36="", "", IF(E36="", "Select Supplier", D36*1.02264*(IF(INDEX('Suppliers &amp; Rates'!$G$7:$G$97, MATCH(E36, 'Suppliers &amp; Rates'!$B$7:$B$97, 0))="", 39.3, INDEX('Suppliers &amp; Rates'!$G$7:$G$97, MATCH(E36, 'Suppliers &amp; Rates'!$B$7:$B$97, 0))))/3.6))</f>
        <v/>
      </c>
      <c r="H36" s="57" t="str">
        <f t="shared" si="1"/>
        <v/>
      </c>
      <c r="I36" s="58" t="str">
        <f t="shared" si="2"/>
        <v/>
      </c>
      <c r="J36" s="58" t="str">
        <f t="shared" si="3"/>
        <v/>
      </c>
      <c r="K36" s="59" t="str">
        <f t="shared" si="4"/>
        <v/>
      </c>
      <c r="L36" s="2"/>
      <c r="N36" s="42" t="str">
        <f>IF($E36="", "", IFERROR(INDEX('Suppliers &amp; Rates'!C$7:C$97, MATCH($E36, 'Suppliers &amp; Rates'!$B$7:$B$97, 0)), ""))</f>
        <v/>
      </c>
      <c r="O36" s="43" t="str">
        <f>IF($E36="", "", IFERROR(INDEX('Suppliers &amp; Rates'!D$7:D$97, MATCH($E36, 'Suppliers &amp; Rates'!$B$7:$B$97, 0)), ""))</f>
        <v/>
      </c>
      <c r="P36" s="43" t="str">
        <f>IF($E36="", "", IFERROR(INDEX('Suppliers &amp; Rates'!E$7:E$97, MATCH($E36, 'Suppliers &amp; Rates'!$B$7:$B$97, 0)), ""))</f>
        <v/>
      </c>
      <c r="Q36" s="44" t="str">
        <f>IF($E36="", "", IFERROR(INDEX('Suppliers &amp; Rates'!F$7:F$97, MATCH($E36, 'Suppliers &amp; Rates'!$B$7:$B$97, 0)), ""))</f>
        <v/>
      </c>
      <c r="S36" s="21" t="str">
        <f t="shared" si="5"/>
        <v/>
      </c>
      <c r="U36" s="21" t="str">
        <f t="shared" si="6"/>
        <v/>
      </c>
      <c r="W36" s="21" t="str">
        <f t="shared" si="7"/>
        <v/>
      </c>
      <c r="X36" s="52" t="str">
        <f t="shared" si="8"/>
        <v/>
      </c>
    </row>
    <row r="37" spans="1:24" x14ac:dyDescent="0.25">
      <c r="A37" s="2"/>
      <c r="B37" s="25"/>
      <c r="C37" s="28"/>
      <c r="D37" s="28"/>
      <c r="E37" s="31"/>
      <c r="F37" s="34" t="str">
        <f t="shared" si="0"/>
        <v/>
      </c>
      <c r="G37" s="37" t="str">
        <f>IF(D37="", "", IF(E37="", "Select Supplier", D37*1.02264*(IF(INDEX('Suppliers &amp; Rates'!$G$7:$G$97, MATCH(E37, 'Suppliers &amp; Rates'!$B$7:$B$97, 0))="", 39.3, INDEX('Suppliers &amp; Rates'!$G$7:$G$97, MATCH(E37, 'Suppliers &amp; Rates'!$B$7:$B$97, 0))))/3.6))</f>
        <v/>
      </c>
      <c r="H37" s="57" t="str">
        <f t="shared" si="1"/>
        <v/>
      </c>
      <c r="I37" s="58" t="str">
        <f t="shared" si="2"/>
        <v/>
      </c>
      <c r="J37" s="58" t="str">
        <f t="shared" si="3"/>
        <v/>
      </c>
      <c r="K37" s="59" t="str">
        <f t="shared" si="4"/>
        <v/>
      </c>
      <c r="L37" s="2"/>
      <c r="N37" s="42" t="str">
        <f>IF($E37="", "", IFERROR(INDEX('Suppliers &amp; Rates'!C$7:C$97, MATCH($E37, 'Suppliers &amp; Rates'!$B$7:$B$97, 0)), ""))</f>
        <v/>
      </c>
      <c r="O37" s="43" t="str">
        <f>IF($E37="", "", IFERROR(INDEX('Suppliers &amp; Rates'!D$7:D$97, MATCH($E37, 'Suppliers &amp; Rates'!$B$7:$B$97, 0)), ""))</f>
        <v/>
      </c>
      <c r="P37" s="43" t="str">
        <f>IF($E37="", "", IFERROR(INDEX('Suppliers &amp; Rates'!E$7:E$97, MATCH($E37, 'Suppliers &amp; Rates'!$B$7:$B$97, 0)), ""))</f>
        <v/>
      </c>
      <c r="Q37" s="44" t="str">
        <f>IF($E37="", "", IFERROR(INDEX('Suppliers &amp; Rates'!F$7:F$97, MATCH($E37, 'Suppliers &amp; Rates'!$B$7:$B$97, 0)), ""))</f>
        <v/>
      </c>
      <c r="S37" s="21" t="str">
        <f t="shared" si="5"/>
        <v/>
      </c>
      <c r="U37" s="21" t="str">
        <f t="shared" si="6"/>
        <v/>
      </c>
      <c r="W37" s="21" t="str">
        <f t="shared" si="7"/>
        <v/>
      </c>
      <c r="X37" s="52" t="str">
        <f t="shared" si="8"/>
        <v/>
      </c>
    </row>
    <row r="38" spans="1:24" x14ac:dyDescent="0.25">
      <c r="A38" s="2"/>
      <c r="B38" s="25"/>
      <c r="C38" s="28"/>
      <c r="D38" s="28"/>
      <c r="E38" s="31"/>
      <c r="F38" s="34" t="str">
        <f t="shared" si="0"/>
        <v/>
      </c>
      <c r="G38" s="37" t="str">
        <f>IF(D38="", "", IF(E38="", "Select Supplier", D38*1.02264*(IF(INDEX('Suppliers &amp; Rates'!$G$7:$G$97, MATCH(E38, 'Suppliers &amp; Rates'!$B$7:$B$97, 0))="", 39.3, INDEX('Suppliers &amp; Rates'!$G$7:$G$97, MATCH(E38, 'Suppliers &amp; Rates'!$B$7:$B$97, 0))))/3.6))</f>
        <v/>
      </c>
      <c r="H38" s="57" t="str">
        <f t="shared" si="1"/>
        <v/>
      </c>
      <c r="I38" s="58" t="str">
        <f t="shared" si="2"/>
        <v/>
      </c>
      <c r="J38" s="58" t="str">
        <f t="shared" si="3"/>
        <v/>
      </c>
      <c r="K38" s="59" t="str">
        <f t="shared" si="4"/>
        <v/>
      </c>
      <c r="L38" s="2"/>
      <c r="N38" s="42" t="str">
        <f>IF($E38="", "", IFERROR(INDEX('Suppliers &amp; Rates'!C$7:C$97, MATCH($E38, 'Suppliers &amp; Rates'!$B$7:$B$97, 0)), ""))</f>
        <v/>
      </c>
      <c r="O38" s="43" t="str">
        <f>IF($E38="", "", IFERROR(INDEX('Suppliers &amp; Rates'!D$7:D$97, MATCH($E38, 'Suppliers &amp; Rates'!$B$7:$B$97, 0)), ""))</f>
        <v/>
      </c>
      <c r="P38" s="43" t="str">
        <f>IF($E38="", "", IFERROR(INDEX('Suppliers &amp; Rates'!E$7:E$97, MATCH($E38, 'Suppliers &amp; Rates'!$B$7:$B$97, 0)), ""))</f>
        <v/>
      </c>
      <c r="Q38" s="44" t="str">
        <f>IF($E38="", "", IFERROR(INDEX('Suppliers &amp; Rates'!F$7:F$97, MATCH($E38, 'Suppliers &amp; Rates'!$B$7:$B$97, 0)), ""))</f>
        <v/>
      </c>
      <c r="S38" s="21" t="str">
        <f t="shared" si="5"/>
        <v/>
      </c>
      <c r="U38" s="21" t="str">
        <f t="shared" si="6"/>
        <v/>
      </c>
      <c r="W38" s="21" t="str">
        <f t="shared" si="7"/>
        <v/>
      </c>
      <c r="X38" s="52" t="str">
        <f t="shared" si="8"/>
        <v/>
      </c>
    </row>
    <row r="39" spans="1:24" x14ac:dyDescent="0.25">
      <c r="A39" s="2"/>
      <c r="B39" s="25"/>
      <c r="C39" s="28"/>
      <c r="D39" s="28"/>
      <c r="E39" s="31"/>
      <c r="F39" s="34" t="str">
        <f t="shared" si="0"/>
        <v/>
      </c>
      <c r="G39" s="37" t="str">
        <f>IF(D39="", "", IF(E39="", "Select Supplier", D39*1.02264*(IF(INDEX('Suppliers &amp; Rates'!$G$7:$G$97, MATCH(E39, 'Suppliers &amp; Rates'!$B$7:$B$97, 0))="", 39.3, INDEX('Suppliers &amp; Rates'!$G$7:$G$97, MATCH(E39, 'Suppliers &amp; Rates'!$B$7:$B$97, 0))))/3.6))</f>
        <v/>
      </c>
      <c r="H39" s="57" t="str">
        <f t="shared" si="1"/>
        <v/>
      </c>
      <c r="I39" s="58" t="str">
        <f t="shared" si="2"/>
        <v/>
      </c>
      <c r="J39" s="58" t="str">
        <f t="shared" si="3"/>
        <v/>
      </c>
      <c r="K39" s="59" t="str">
        <f t="shared" si="4"/>
        <v/>
      </c>
      <c r="L39" s="2"/>
      <c r="N39" s="42" t="str">
        <f>IF($E39="", "", IFERROR(INDEX('Suppliers &amp; Rates'!C$7:C$97, MATCH($E39, 'Suppliers &amp; Rates'!$B$7:$B$97, 0)), ""))</f>
        <v/>
      </c>
      <c r="O39" s="43" t="str">
        <f>IF($E39="", "", IFERROR(INDEX('Suppliers &amp; Rates'!D$7:D$97, MATCH($E39, 'Suppliers &amp; Rates'!$B$7:$B$97, 0)), ""))</f>
        <v/>
      </c>
      <c r="P39" s="43" t="str">
        <f>IF($E39="", "", IFERROR(INDEX('Suppliers &amp; Rates'!E$7:E$97, MATCH($E39, 'Suppliers &amp; Rates'!$B$7:$B$97, 0)), ""))</f>
        <v/>
      </c>
      <c r="Q39" s="44" t="str">
        <f>IF($E39="", "", IFERROR(INDEX('Suppliers &amp; Rates'!F$7:F$97, MATCH($E39, 'Suppliers &amp; Rates'!$B$7:$B$97, 0)), ""))</f>
        <v/>
      </c>
      <c r="S39" s="21" t="str">
        <f t="shared" si="5"/>
        <v/>
      </c>
      <c r="U39" s="21" t="str">
        <f t="shared" si="6"/>
        <v/>
      </c>
      <c r="W39" s="21" t="str">
        <f t="shared" si="7"/>
        <v/>
      </c>
      <c r="X39" s="52" t="str">
        <f t="shared" si="8"/>
        <v/>
      </c>
    </row>
    <row r="40" spans="1:24" x14ac:dyDescent="0.25">
      <c r="A40" s="2"/>
      <c r="B40" s="25"/>
      <c r="C40" s="28"/>
      <c r="D40" s="28"/>
      <c r="E40" s="31"/>
      <c r="F40" s="34" t="str">
        <f t="shared" si="0"/>
        <v/>
      </c>
      <c r="G40" s="37" t="str">
        <f>IF(D40="", "", IF(E40="", "Select Supplier", D40*1.02264*(IF(INDEX('Suppliers &amp; Rates'!$G$7:$G$97, MATCH(E40, 'Suppliers &amp; Rates'!$B$7:$B$97, 0))="", 39.3, INDEX('Suppliers &amp; Rates'!$G$7:$G$97, MATCH(E40, 'Suppliers &amp; Rates'!$B$7:$B$97, 0))))/3.6))</f>
        <v/>
      </c>
      <c r="H40" s="57" t="str">
        <f t="shared" si="1"/>
        <v/>
      </c>
      <c r="I40" s="58" t="str">
        <f t="shared" si="2"/>
        <v/>
      </c>
      <c r="J40" s="58" t="str">
        <f t="shared" si="3"/>
        <v/>
      </c>
      <c r="K40" s="59" t="str">
        <f t="shared" si="4"/>
        <v/>
      </c>
      <c r="L40" s="2"/>
      <c r="N40" s="42" t="str">
        <f>IF($E40="", "", IFERROR(INDEX('Suppliers &amp; Rates'!C$7:C$97, MATCH($E40, 'Suppliers &amp; Rates'!$B$7:$B$97, 0)), ""))</f>
        <v/>
      </c>
      <c r="O40" s="43" t="str">
        <f>IF($E40="", "", IFERROR(INDEX('Suppliers &amp; Rates'!D$7:D$97, MATCH($E40, 'Suppliers &amp; Rates'!$B$7:$B$97, 0)), ""))</f>
        <v/>
      </c>
      <c r="P40" s="43" t="str">
        <f>IF($E40="", "", IFERROR(INDEX('Suppliers &amp; Rates'!E$7:E$97, MATCH($E40, 'Suppliers &amp; Rates'!$B$7:$B$97, 0)), ""))</f>
        <v/>
      </c>
      <c r="Q40" s="44" t="str">
        <f>IF($E40="", "", IFERROR(INDEX('Suppliers &amp; Rates'!F$7:F$97, MATCH($E40, 'Suppliers &amp; Rates'!$B$7:$B$97, 0)), ""))</f>
        <v/>
      </c>
      <c r="S40" s="21" t="str">
        <f t="shared" si="5"/>
        <v/>
      </c>
      <c r="U40" s="21" t="str">
        <f t="shared" si="6"/>
        <v/>
      </c>
      <c r="W40" s="21" t="str">
        <f t="shared" si="7"/>
        <v/>
      </c>
      <c r="X40" s="52" t="str">
        <f t="shared" si="8"/>
        <v/>
      </c>
    </row>
    <row r="41" spans="1:24" x14ac:dyDescent="0.25">
      <c r="A41" s="2"/>
      <c r="B41" s="25"/>
      <c r="C41" s="28"/>
      <c r="D41" s="28"/>
      <c r="E41" s="31"/>
      <c r="F41" s="34" t="str">
        <f t="shared" si="0"/>
        <v/>
      </c>
      <c r="G41" s="37" t="str">
        <f>IF(D41="", "", IF(E41="", "Select Supplier", D41*1.02264*(IF(INDEX('Suppliers &amp; Rates'!$G$7:$G$97, MATCH(E41, 'Suppliers &amp; Rates'!$B$7:$B$97, 0))="", 39.3, INDEX('Suppliers &amp; Rates'!$G$7:$G$97, MATCH(E41, 'Suppliers &amp; Rates'!$B$7:$B$97, 0))))/3.6))</f>
        <v/>
      </c>
      <c r="H41" s="57" t="str">
        <f t="shared" si="1"/>
        <v/>
      </c>
      <c r="I41" s="58" t="str">
        <f t="shared" si="2"/>
        <v/>
      </c>
      <c r="J41" s="58" t="str">
        <f t="shared" si="3"/>
        <v/>
      </c>
      <c r="K41" s="59" t="str">
        <f t="shared" si="4"/>
        <v/>
      </c>
      <c r="L41" s="2"/>
      <c r="N41" s="42" t="str">
        <f>IF($E41="", "", IFERROR(INDEX('Suppliers &amp; Rates'!C$7:C$97, MATCH($E41, 'Suppliers &amp; Rates'!$B$7:$B$97, 0)), ""))</f>
        <v/>
      </c>
      <c r="O41" s="43" t="str">
        <f>IF($E41="", "", IFERROR(INDEX('Suppliers &amp; Rates'!D$7:D$97, MATCH($E41, 'Suppliers &amp; Rates'!$B$7:$B$97, 0)), ""))</f>
        <v/>
      </c>
      <c r="P41" s="43" t="str">
        <f>IF($E41="", "", IFERROR(INDEX('Suppliers &amp; Rates'!E$7:E$97, MATCH($E41, 'Suppliers &amp; Rates'!$B$7:$B$97, 0)), ""))</f>
        <v/>
      </c>
      <c r="Q41" s="44" t="str">
        <f>IF($E41="", "", IFERROR(INDEX('Suppliers &amp; Rates'!F$7:F$97, MATCH($E41, 'Suppliers &amp; Rates'!$B$7:$B$97, 0)), ""))</f>
        <v/>
      </c>
      <c r="S41" s="21" t="str">
        <f t="shared" si="5"/>
        <v/>
      </c>
      <c r="U41" s="21" t="str">
        <f t="shared" si="6"/>
        <v/>
      </c>
      <c r="W41" s="21" t="str">
        <f t="shared" si="7"/>
        <v/>
      </c>
      <c r="X41" s="52" t="str">
        <f t="shared" si="8"/>
        <v/>
      </c>
    </row>
    <row r="42" spans="1:24" x14ac:dyDescent="0.25">
      <c r="A42" s="2"/>
      <c r="B42" s="25"/>
      <c r="C42" s="28"/>
      <c r="D42" s="28"/>
      <c r="E42" s="31"/>
      <c r="F42" s="34" t="str">
        <f t="shared" si="0"/>
        <v/>
      </c>
      <c r="G42" s="37" t="str">
        <f>IF(D42="", "", IF(E42="", "Select Supplier", D42*1.02264*(IF(INDEX('Suppliers &amp; Rates'!$G$7:$G$97, MATCH(E42, 'Suppliers &amp; Rates'!$B$7:$B$97, 0))="", 39.3, INDEX('Suppliers &amp; Rates'!$G$7:$G$97, MATCH(E42, 'Suppliers &amp; Rates'!$B$7:$B$97, 0))))/3.6))</f>
        <v/>
      </c>
      <c r="H42" s="57" t="str">
        <f t="shared" si="1"/>
        <v/>
      </c>
      <c r="I42" s="58" t="str">
        <f t="shared" si="2"/>
        <v/>
      </c>
      <c r="J42" s="58" t="str">
        <f t="shared" si="3"/>
        <v/>
      </c>
      <c r="K42" s="59" t="str">
        <f t="shared" si="4"/>
        <v/>
      </c>
      <c r="L42" s="2"/>
      <c r="N42" s="42" t="str">
        <f>IF($E42="", "", IFERROR(INDEX('Suppliers &amp; Rates'!C$7:C$97, MATCH($E42, 'Suppliers &amp; Rates'!$B$7:$B$97, 0)), ""))</f>
        <v/>
      </c>
      <c r="O42" s="43" t="str">
        <f>IF($E42="", "", IFERROR(INDEX('Suppliers &amp; Rates'!D$7:D$97, MATCH($E42, 'Suppliers &amp; Rates'!$B$7:$B$97, 0)), ""))</f>
        <v/>
      </c>
      <c r="P42" s="43" t="str">
        <f>IF($E42="", "", IFERROR(INDEX('Suppliers &amp; Rates'!E$7:E$97, MATCH($E42, 'Suppliers &amp; Rates'!$B$7:$B$97, 0)), ""))</f>
        <v/>
      </c>
      <c r="Q42" s="44" t="str">
        <f>IF($E42="", "", IFERROR(INDEX('Suppliers &amp; Rates'!F$7:F$97, MATCH($E42, 'Suppliers &amp; Rates'!$B$7:$B$97, 0)), ""))</f>
        <v/>
      </c>
      <c r="S42" s="21" t="str">
        <f t="shared" si="5"/>
        <v/>
      </c>
      <c r="U42" s="21" t="str">
        <f t="shared" si="6"/>
        <v/>
      </c>
      <c r="W42" s="21" t="str">
        <f t="shared" si="7"/>
        <v/>
      </c>
      <c r="X42" s="52" t="str">
        <f t="shared" si="8"/>
        <v/>
      </c>
    </row>
    <row r="43" spans="1:24" x14ac:dyDescent="0.25">
      <c r="A43" s="2"/>
      <c r="B43" s="25"/>
      <c r="C43" s="28"/>
      <c r="D43" s="28"/>
      <c r="E43" s="31"/>
      <c r="F43" s="34" t="str">
        <f t="shared" si="0"/>
        <v/>
      </c>
      <c r="G43" s="37" t="str">
        <f>IF(D43="", "", IF(E43="", "Select Supplier", D43*1.02264*(IF(INDEX('Suppliers &amp; Rates'!$G$7:$G$97, MATCH(E43, 'Suppliers &amp; Rates'!$B$7:$B$97, 0))="", 39.3, INDEX('Suppliers &amp; Rates'!$G$7:$G$97, MATCH(E43, 'Suppliers &amp; Rates'!$B$7:$B$97, 0))))/3.6))</f>
        <v/>
      </c>
      <c r="H43" s="57" t="str">
        <f t="shared" si="1"/>
        <v/>
      </c>
      <c r="I43" s="58" t="str">
        <f t="shared" si="2"/>
        <v/>
      </c>
      <c r="J43" s="58" t="str">
        <f t="shared" si="3"/>
        <v/>
      </c>
      <c r="K43" s="59" t="str">
        <f t="shared" si="4"/>
        <v/>
      </c>
      <c r="L43" s="2"/>
      <c r="N43" s="42" t="str">
        <f>IF($E43="", "", IFERROR(INDEX('Suppliers &amp; Rates'!C$7:C$97, MATCH($E43, 'Suppliers &amp; Rates'!$B$7:$B$97, 0)), ""))</f>
        <v/>
      </c>
      <c r="O43" s="43" t="str">
        <f>IF($E43="", "", IFERROR(INDEX('Suppliers &amp; Rates'!D$7:D$97, MATCH($E43, 'Suppliers &amp; Rates'!$B$7:$B$97, 0)), ""))</f>
        <v/>
      </c>
      <c r="P43" s="43" t="str">
        <f>IF($E43="", "", IFERROR(INDEX('Suppliers &amp; Rates'!E$7:E$97, MATCH($E43, 'Suppliers &amp; Rates'!$B$7:$B$97, 0)), ""))</f>
        <v/>
      </c>
      <c r="Q43" s="44" t="str">
        <f>IF($E43="", "", IFERROR(INDEX('Suppliers &amp; Rates'!F$7:F$97, MATCH($E43, 'Suppliers &amp; Rates'!$B$7:$B$97, 0)), ""))</f>
        <v/>
      </c>
      <c r="S43" s="21" t="str">
        <f t="shared" si="5"/>
        <v/>
      </c>
      <c r="U43" s="21" t="str">
        <f t="shared" si="6"/>
        <v/>
      </c>
      <c r="W43" s="21" t="str">
        <f t="shared" si="7"/>
        <v/>
      </c>
      <c r="X43" s="52" t="str">
        <f t="shared" si="8"/>
        <v/>
      </c>
    </row>
    <row r="44" spans="1:24" x14ac:dyDescent="0.25">
      <c r="A44" s="2"/>
      <c r="B44" s="25"/>
      <c r="C44" s="28"/>
      <c r="D44" s="28"/>
      <c r="E44" s="31"/>
      <c r="F44" s="34" t="str">
        <f t="shared" si="0"/>
        <v/>
      </c>
      <c r="G44" s="37" t="str">
        <f>IF(D44="", "", IF(E44="", "Select Supplier", D44*1.02264*(IF(INDEX('Suppliers &amp; Rates'!$G$7:$G$97, MATCH(E44, 'Suppliers &amp; Rates'!$B$7:$B$97, 0))="", 39.3, INDEX('Suppliers &amp; Rates'!$G$7:$G$97, MATCH(E44, 'Suppliers &amp; Rates'!$B$7:$B$97, 0))))/3.6))</f>
        <v/>
      </c>
      <c r="H44" s="57" t="str">
        <f t="shared" si="1"/>
        <v/>
      </c>
      <c r="I44" s="58" t="str">
        <f t="shared" si="2"/>
        <v/>
      </c>
      <c r="J44" s="58" t="str">
        <f t="shared" si="3"/>
        <v/>
      </c>
      <c r="K44" s="59" t="str">
        <f t="shared" si="4"/>
        <v/>
      </c>
      <c r="L44" s="2"/>
      <c r="N44" s="42" t="str">
        <f>IF($E44="", "", IFERROR(INDEX('Suppliers &amp; Rates'!C$7:C$97, MATCH($E44, 'Suppliers &amp; Rates'!$B$7:$B$97, 0)), ""))</f>
        <v/>
      </c>
      <c r="O44" s="43" t="str">
        <f>IF($E44="", "", IFERROR(INDEX('Suppliers &amp; Rates'!D$7:D$97, MATCH($E44, 'Suppliers &amp; Rates'!$B$7:$B$97, 0)), ""))</f>
        <v/>
      </c>
      <c r="P44" s="43" t="str">
        <f>IF($E44="", "", IFERROR(INDEX('Suppliers &amp; Rates'!E$7:E$97, MATCH($E44, 'Suppliers &amp; Rates'!$B$7:$B$97, 0)), ""))</f>
        <v/>
      </c>
      <c r="Q44" s="44" t="str">
        <f>IF($E44="", "", IFERROR(INDEX('Suppliers &amp; Rates'!F$7:F$97, MATCH($E44, 'Suppliers &amp; Rates'!$B$7:$B$97, 0)), ""))</f>
        <v/>
      </c>
      <c r="S44" s="21" t="str">
        <f t="shared" si="5"/>
        <v/>
      </c>
      <c r="U44" s="21" t="str">
        <f t="shared" si="6"/>
        <v/>
      </c>
      <c r="W44" s="21" t="str">
        <f t="shared" si="7"/>
        <v/>
      </c>
      <c r="X44" s="52" t="str">
        <f t="shared" si="8"/>
        <v/>
      </c>
    </row>
    <row r="45" spans="1:24" x14ac:dyDescent="0.25">
      <c r="A45" s="2"/>
      <c r="B45" s="25"/>
      <c r="C45" s="28"/>
      <c r="D45" s="28"/>
      <c r="E45" s="31"/>
      <c r="F45" s="34" t="str">
        <f t="shared" si="0"/>
        <v/>
      </c>
      <c r="G45" s="37" t="str">
        <f>IF(D45="", "", IF(E45="", "Select Supplier", D45*1.02264*(IF(INDEX('Suppliers &amp; Rates'!$G$7:$G$97, MATCH(E45, 'Suppliers &amp; Rates'!$B$7:$B$97, 0))="", 39.3, INDEX('Suppliers &amp; Rates'!$G$7:$G$97, MATCH(E45, 'Suppliers &amp; Rates'!$B$7:$B$97, 0))))/3.6))</f>
        <v/>
      </c>
      <c r="H45" s="57" t="str">
        <f t="shared" si="1"/>
        <v/>
      </c>
      <c r="I45" s="58" t="str">
        <f t="shared" si="2"/>
        <v/>
      </c>
      <c r="J45" s="58" t="str">
        <f t="shared" si="3"/>
        <v/>
      </c>
      <c r="K45" s="59" t="str">
        <f t="shared" si="4"/>
        <v/>
      </c>
      <c r="L45" s="2"/>
      <c r="N45" s="42" t="str">
        <f>IF($E45="", "", IFERROR(INDEX('Suppliers &amp; Rates'!C$7:C$97, MATCH($E45, 'Suppliers &amp; Rates'!$B$7:$B$97, 0)), ""))</f>
        <v/>
      </c>
      <c r="O45" s="43" t="str">
        <f>IF($E45="", "", IFERROR(INDEX('Suppliers &amp; Rates'!D$7:D$97, MATCH($E45, 'Suppliers &amp; Rates'!$B$7:$B$97, 0)), ""))</f>
        <v/>
      </c>
      <c r="P45" s="43" t="str">
        <f>IF($E45="", "", IFERROR(INDEX('Suppliers &amp; Rates'!E$7:E$97, MATCH($E45, 'Suppliers &amp; Rates'!$B$7:$B$97, 0)), ""))</f>
        <v/>
      </c>
      <c r="Q45" s="44" t="str">
        <f>IF($E45="", "", IFERROR(INDEX('Suppliers &amp; Rates'!F$7:F$97, MATCH($E45, 'Suppliers &amp; Rates'!$B$7:$B$97, 0)), ""))</f>
        <v/>
      </c>
      <c r="S45" s="21" t="str">
        <f t="shared" si="5"/>
        <v/>
      </c>
      <c r="U45" s="21" t="str">
        <f t="shared" si="6"/>
        <v/>
      </c>
      <c r="W45" s="21" t="str">
        <f t="shared" si="7"/>
        <v/>
      </c>
      <c r="X45" s="52" t="str">
        <f t="shared" si="8"/>
        <v/>
      </c>
    </row>
    <row r="46" spans="1:24" x14ac:dyDescent="0.25">
      <c r="A46" s="2"/>
      <c r="B46" s="25"/>
      <c r="C46" s="28"/>
      <c r="D46" s="28"/>
      <c r="E46" s="31"/>
      <c r="F46" s="34" t="str">
        <f t="shared" si="0"/>
        <v/>
      </c>
      <c r="G46" s="37" t="str">
        <f>IF(D46="", "", IF(E46="", "Select Supplier", D46*1.02264*(IF(INDEX('Suppliers &amp; Rates'!$G$7:$G$97, MATCH(E46, 'Suppliers &amp; Rates'!$B$7:$B$97, 0))="", 39.3, INDEX('Suppliers &amp; Rates'!$G$7:$G$97, MATCH(E46, 'Suppliers &amp; Rates'!$B$7:$B$97, 0))))/3.6))</f>
        <v/>
      </c>
      <c r="H46" s="57" t="str">
        <f t="shared" si="1"/>
        <v/>
      </c>
      <c r="I46" s="58" t="str">
        <f t="shared" si="2"/>
        <v/>
      </c>
      <c r="J46" s="58" t="str">
        <f t="shared" si="3"/>
        <v/>
      </c>
      <c r="K46" s="59" t="str">
        <f t="shared" si="4"/>
        <v/>
      </c>
      <c r="L46" s="2"/>
      <c r="N46" s="42" t="str">
        <f>IF($E46="", "", IFERROR(INDEX('Suppliers &amp; Rates'!C$7:C$97, MATCH($E46, 'Suppliers &amp; Rates'!$B$7:$B$97, 0)), ""))</f>
        <v/>
      </c>
      <c r="O46" s="43" t="str">
        <f>IF($E46="", "", IFERROR(INDEX('Suppliers &amp; Rates'!D$7:D$97, MATCH($E46, 'Suppliers &amp; Rates'!$B$7:$B$97, 0)), ""))</f>
        <v/>
      </c>
      <c r="P46" s="43" t="str">
        <f>IF($E46="", "", IFERROR(INDEX('Suppliers &amp; Rates'!E$7:E$97, MATCH($E46, 'Suppliers &amp; Rates'!$B$7:$B$97, 0)), ""))</f>
        <v/>
      </c>
      <c r="Q46" s="44" t="str">
        <f>IF($E46="", "", IFERROR(INDEX('Suppliers &amp; Rates'!F$7:F$97, MATCH($E46, 'Suppliers &amp; Rates'!$B$7:$B$97, 0)), ""))</f>
        <v/>
      </c>
      <c r="S46" s="21" t="str">
        <f t="shared" si="5"/>
        <v/>
      </c>
      <c r="U46" s="21" t="str">
        <f t="shared" si="6"/>
        <v/>
      </c>
      <c r="W46" s="21" t="str">
        <f t="shared" si="7"/>
        <v/>
      </c>
      <c r="X46" s="52" t="str">
        <f t="shared" si="8"/>
        <v/>
      </c>
    </row>
    <row r="47" spans="1:24" x14ac:dyDescent="0.25">
      <c r="A47" s="2"/>
      <c r="B47" s="25"/>
      <c r="C47" s="28"/>
      <c r="D47" s="28"/>
      <c r="E47" s="31"/>
      <c r="F47" s="34" t="str">
        <f t="shared" si="0"/>
        <v/>
      </c>
      <c r="G47" s="37" t="str">
        <f>IF(D47="", "", IF(E47="", "Select Supplier", D47*1.02264*(IF(INDEX('Suppliers &amp; Rates'!$G$7:$G$97, MATCH(E47, 'Suppliers &amp; Rates'!$B$7:$B$97, 0))="", 39.3, INDEX('Suppliers &amp; Rates'!$G$7:$G$97, MATCH(E47, 'Suppliers &amp; Rates'!$B$7:$B$97, 0))))/3.6))</f>
        <v/>
      </c>
      <c r="H47" s="57" t="str">
        <f t="shared" si="1"/>
        <v/>
      </c>
      <c r="I47" s="58" t="str">
        <f t="shared" si="2"/>
        <v/>
      </c>
      <c r="J47" s="58" t="str">
        <f t="shared" si="3"/>
        <v/>
      </c>
      <c r="K47" s="59" t="str">
        <f t="shared" si="4"/>
        <v/>
      </c>
      <c r="L47" s="2"/>
      <c r="N47" s="42" t="str">
        <f>IF($E47="", "", IFERROR(INDEX('Suppliers &amp; Rates'!C$7:C$97, MATCH($E47, 'Suppliers &amp; Rates'!$B$7:$B$97, 0)), ""))</f>
        <v/>
      </c>
      <c r="O47" s="43" t="str">
        <f>IF($E47="", "", IFERROR(INDEX('Suppliers &amp; Rates'!D$7:D$97, MATCH($E47, 'Suppliers &amp; Rates'!$B$7:$B$97, 0)), ""))</f>
        <v/>
      </c>
      <c r="P47" s="43" t="str">
        <f>IF($E47="", "", IFERROR(INDEX('Suppliers &amp; Rates'!E$7:E$97, MATCH($E47, 'Suppliers &amp; Rates'!$B$7:$B$97, 0)), ""))</f>
        <v/>
      </c>
      <c r="Q47" s="44" t="str">
        <f>IF($E47="", "", IFERROR(INDEX('Suppliers &amp; Rates'!F$7:F$97, MATCH($E47, 'Suppliers &amp; Rates'!$B$7:$B$97, 0)), ""))</f>
        <v/>
      </c>
      <c r="S47" s="21" t="str">
        <f t="shared" si="5"/>
        <v/>
      </c>
      <c r="U47" s="21" t="str">
        <f t="shared" si="6"/>
        <v/>
      </c>
      <c r="W47" s="21" t="str">
        <f t="shared" si="7"/>
        <v/>
      </c>
      <c r="X47" s="52" t="str">
        <f t="shared" si="8"/>
        <v/>
      </c>
    </row>
    <row r="48" spans="1:24" x14ac:dyDescent="0.25">
      <c r="A48" s="2"/>
      <c r="B48" s="25"/>
      <c r="C48" s="28"/>
      <c r="D48" s="28"/>
      <c r="E48" s="31"/>
      <c r="F48" s="34" t="str">
        <f t="shared" si="0"/>
        <v/>
      </c>
      <c r="G48" s="37" t="str">
        <f>IF(D48="", "", IF(E48="", "Select Supplier", D48*1.02264*(IF(INDEX('Suppliers &amp; Rates'!$G$7:$G$97, MATCH(E48, 'Suppliers &amp; Rates'!$B$7:$B$97, 0))="", 39.3, INDEX('Suppliers &amp; Rates'!$G$7:$G$97, MATCH(E48, 'Suppliers &amp; Rates'!$B$7:$B$97, 0))))/3.6))</f>
        <v/>
      </c>
      <c r="H48" s="57" t="str">
        <f t="shared" si="1"/>
        <v/>
      </c>
      <c r="I48" s="58" t="str">
        <f t="shared" si="2"/>
        <v/>
      </c>
      <c r="J48" s="58" t="str">
        <f t="shared" si="3"/>
        <v/>
      </c>
      <c r="K48" s="59" t="str">
        <f t="shared" si="4"/>
        <v/>
      </c>
      <c r="L48" s="2"/>
      <c r="N48" s="42" t="str">
        <f>IF($E48="", "", IFERROR(INDEX('Suppliers &amp; Rates'!C$7:C$97, MATCH($E48, 'Suppliers &amp; Rates'!$B$7:$B$97, 0)), ""))</f>
        <v/>
      </c>
      <c r="O48" s="43" t="str">
        <f>IF($E48="", "", IFERROR(INDEX('Suppliers &amp; Rates'!D$7:D$97, MATCH($E48, 'Suppliers &amp; Rates'!$B$7:$B$97, 0)), ""))</f>
        <v/>
      </c>
      <c r="P48" s="43" t="str">
        <f>IF($E48="", "", IFERROR(INDEX('Suppliers &amp; Rates'!E$7:E$97, MATCH($E48, 'Suppliers &amp; Rates'!$B$7:$B$97, 0)), ""))</f>
        <v/>
      </c>
      <c r="Q48" s="44" t="str">
        <f>IF($E48="", "", IFERROR(INDEX('Suppliers &amp; Rates'!F$7:F$97, MATCH($E48, 'Suppliers &amp; Rates'!$B$7:$B$97, 0)), ""))</f>
        <v/>
      </c>
      <c r="S48" s="21" t="str">
        <f t="shared" si="5"/>
        <v/>
      </c>
      <c r="U48" s="21" t="str">
        <f t="shared" si="6"/>
        <v/>
      </c>
      <c r="W48" s="21" t="str">
        <f t="shared" si="7"/>
        <v/>
      </c>
      <c r="X48" s="52" t="str">
        <f t="shared" si="8"/>
        <v/>
      </c>
    </row>
    <row r="49" spans="1:24" x14ac:dyDescent="0.25">
      <c r="A49" s="2"/>
      <c r="B49" s="25"/>
      <c r="C49" s="28"/>
      <c r="D49" s="28"/>
      <c r="E49" s="31"/>
      <c r="F49" s="34" t="str">
        <f t="shared" si="0"/>
        <v/>
      </c>
      <c r="G49" s="37" t="str">
        <f>IF(D49="", "", IF(E49="", "Select Supplier", D49*1.02264*(IF(INDEX('Suppliers &amp; Rates'!$G$7:$G$97, MATCH(E49, 'Suppliers &amp; Rates'!$B$7:$B$97, 0))="", 39.3, INDEX('Suppliers &amp; Rates'!$G$7:$G$97, MATCH(E49, 'Suppliers &amp; Rates'!$B$7:$B$97, 0))))/3.6))</f>
        <v/>
      </c>
      <c r="H49" s="57" t="str">
        <f t="shared" si="1"/>
        <v/>
      </c>
      <c r="I49" s="58" t="str">
        <f t="shared" si="2"/>
        <v/>
      </c>
      <c r="J49" s="58" t="str">
        <f t="shared" si="3"/>
        <v/>
      </c>
      <c r="K49" s="59" t="str">
        <f t="shared" si="4"/>
        <v/>
      </c>
      <c r="L49" s="2"/>
      <c r="N49" s="42" t="str">
        <f>IF($E49="", "", IFERROR(INDEX('Suppliers &amp; Rates'!C$7:C$97, MATCH($E49, 'Suppliers &amp; Rates'!$B$7:$B$97, 0)), ""))</f>
        <v/>
      </c>
      <c r="O49" s="43" t="str">
        <f>IF($E49="", "", IFERROR(INDEX('Suppliers &amp; Rates'!D$7:D$97, MATCH($E49, 'Suppliers &amp; Rates'!$B$7:$B$97, 0)), ""))</f>
        <v/>
      </c>
      <c r="P49" s="43" t="str">
        <f>IF($E49="", "", IFERROR(INDEX('Suppliers &amp; Rates'!E$7:E$97, MATCH($E49, 'Suppliers &amp; Rates'!$B$7:$B$97, 0)), ""))</f>
        <v/>
      </c>
      <c r="Q49" s="44" t="str">
        <f>IF($E49="", "", IFERROR(INDEX('Suppliers &amp; Rates'!F$7:F$97, MATCH($E49, 'Suppliers &amp; Rates'!$B$7:$B$97, 0)), ""))</f>
        <v/>
      </c>
      <c r="S49" s="21" t="str">
        <f t="shared" si="5"/>
        <v/>
      </c>
      <c r="U49" s="21" t="str">
        <f t="shared" si="6"/>
        <v/>
      </c>
      <c r="W49" s="21" t="str">
        <f t="shared" si="7"/>
        <v/>
      </c>
      <c r="X49" s="52" t="str">
        <f t="shared" si="8"/>
        <v/>
      </c>
    </row>
    <row r="50" spans="1:24" x14ac:dyDescent="0.25">
      <c r="A50" s="2"/>
      <c r="B50" s="25"/>
      <c r="C50" s="28"/>
      <c r="D50" s="28"/>
      <c r="E50" s="31"/>
      <c r="F50" s="34" t="str">
        <f t="shared" si="0"/>
        <v/>
      </c>
      <c r="G50" s="37" t="str">
        <f>IF(D50="", "", IF(E50="", "Select Supplier", D50*1.02264*(IF(INDEX('Suppliers &amp; Rates'!$G$7:$G$97, MATCH(E50, 'Suppliers &amp; Rates'!$B$7:$B$97, 0))="", 39.3, INDEX('Suppliers &amp; Rates'!$G$7:$G$97, MATCH(E50, 'Suppliers &amp; Rates'!$B$7:$B$97, 0))))/3.6))</f>
        <v/>
      </c>
      <c r="H50" s="57" t="str">
        <f t="shared" si="1"/>
        <v/>
      </c>
      <c r="I50" s="58" t="str">
        <f t="shared" si="2"/>
        <v/>
      </c>
      <c r="J50" s="58" t="str">
        <f t="shared" si="3"/>
        <v/>
      </c>
      <c r="K50" s="59" t="str">
        <f t="shared" si="4"/>
        <v/>
      </c>
      <c r="L50" s="2"/>
      <c r="N50" s="42" t="str">
        <f>IF($E50="", "", IFERROR(INDEX('Suppliers &amp; Rates'!C$7:C$97, MATCH($E50, 'Suppliers &amp; Rates'!$B$7:$B$97, 0)), ""))</f>
        <v/>
      </c>
      <c r="O50" s="43" t="str">
        <f>IF($E50="", "", IFERROR(INDEX('Suppliers &amp; Rates'!D$7:D$97, MATCH($E50, 'Suppliers &amp; Rates'!$B$7:$B$97, 0)), ""))</f>
        <v/>
      </c>
      <c r="P50" s="43" t="str">
        <f>IF($E50="", "", IFERROR(INDEX('Suppliers &amp; Rates'!E$7:E$97, MATCH($E50, 'Suppliers &amp; Rates'!$B$7:$B$97, 0)), ""))</f>
        <v/>
      </c>
      <c r="Q50" s="44" t="str">
        <f>IF($E50="", "", IFERROR(INDEX('Suppliers &amp; Rates'!F$7:F$97, MATCH($E50, 'Suppliers &amp; Rates'!$B$7:$B$97, 0)), ""))</f>
        <v/>
      </c>
      <c r="S50" s="21" t="str">
        <f t="shared" si="5"/>
        <v/>
      </c>
      <c r="U50" s="21" t="str">
        <f t="shared" si="6"/>
        <v/>
      </c>
      <c r="W50" s="21" t="str">
        <f t="shared" si="7"/>
        <v/>
      </c>
      <c r="X50" s="52" t="str">
        <f t="shared" si="8"/>
        <v/>
      </c>
    </row>
    <row r="51" spans="1:24" x14ac:dyDescent="0.25">
      <c r="A51" s="2"/>
      <c r="B51" s="25"/>
      <c r="C51" s="28"/>
      <c r="D51" s="28"/>
      <c r="E51" s="31"/>
      <c r="F51" s="34" t="str">
        <f t="shared" si="0"/>
        <v/>
      </c>
      <c r="G51" s="37" t="str">
        <f>IF(D51="", "", IF(E51="", "Select Supplier", D51*1.02264*(IF(INDEX('Suppliers &amp; Rates'!$G$7:$G$97, MATCH(E51, 'Suppliers &amp; Rates'!$B$7:$B$97, 0))="", 39.3, INDEX('Suppliers &amp; Rates'!$G$7:$G$97, MATCH(E51, 'Suppliers &amp; Rates'!$B$7:$B$97, 0))))/3.6))</f>
        <v/>
      </c>
      <c r="H51" s="57" t="str">
        <f t="shared" si="1"/>
        <v/>
      </c>
      <c r="I51" s="58" t="str">
        <f t="shared" si="2"/>
        <v/>
      </c>
      <c r="J51" s="58" t="str">
        <f t="shared" si="3"/>
        <v/>
      </c>
      <c r="K51" s="59" t="str">
        <f t="shared" si="4"/>
        <v/>
      </c>
      <c r="L51" s="2"/>
      <c r="N51" s="42" t="str">
        <f>IF($E51="", "", IFERROR(INDEX('Suppliers &amp; Rates'!C$7:C$97, MATCH($E51, 'Suppliers &amp; Rates'!$B$7:$B$97, 0)), ""))</f>
        <v/>
      </c>
      <c r="O51" s="43" t="str">
        <f>IF($E51="", "", IFERROR(INDEX('Suppliers &amp; Rates'!D$7:D$97, MATCH($E51, 'Suppliers &amp; Rates'!$B$7:$B$97, 0)), ""))</f>
        <v/>
      </c>
      <c r="P51" s="43" t="str">
        <f>IF($E51="", "", IFERROR(INDEX('Suppliers &amp; Rates'!E$7:E$97, MATCH($E51, 'Suppliers &amp; Rates'!$B$7:$B$97, 0)), ""))</f>
        <v/>
      </c>
      <c r="Q51" s="44" t="str">
        <f>IF($E51="", "", IFERROR(INDEX('Suppliers &amp; Rates'!F$7:F$97, MATCH($E51, 'Suppliers &amp; Rates'!$B$7:$B$97, 0)), ""))</f>
        <v/>
      </c>
      <c r="S51" s="21" t="str">
        <f t="shared" si="5"/>
        <v/>
      </c>
      <c r="U51" s="21" t="str">
        <f t="shared" si="6"/>
        <v/>
      </c>
      <c r="W51" s="21" t="str">
        <f t="shared" si="7"/>
        <v/>
      </c>
      <c r="X51" s="52" t="str">
        <f t="shared" si="8"/>
        <v/>
      </c>
    </row>
    <row r="52" spans="1:24" x14ac:dyDescent="0.25">
      <c r="A52" s="2"/>
      <c r="B52" s="25"/>
      <c r="C52" s="28"/>
      <c r="D52" s="28"/>
      <c r="E52" s="31"/>
      <c r="F52" s="34" t="str">
        <f t="shared" si="0"/>
        <v/>
      </c>
      <c r="G52" s="37" t="str">
        <f>IF(D52="", "", IF(E52="", "Select Supplier", D52*1.02264*(IF(INDEX('Suppliers &amp; Rates'!$G$7:$G$97, MATCH(E52, 'Suppliers &amp; Rates'!$B$7:$B$97, 0))="", 39.3, INDEX('Suppliers &amp; Rates'!$G$7:$G$97, MATCH(E52, 'Suppliers &amp; Rates'!$B$7:$B$97, 0))))/3.6))</f>
        <v/>
      </c>
      <c r="H52" s="57" t="str">
        <f t="shared" si="1"/>
        <v/>
      </c>
      <c r="I52" s="58" t="str">
        <f t="shared" si="2"/>
        <v/>
      </c>
      <c r="J52" s="58" t="str">
        <f t="shared" si="3"/>
        <v/>
      </c>
      <c r="K52" s="59" t="str">
        <f t="shared" si="4"/>
        <v/>
      </c>
      <c r="L52" s="2"/>
      <c r="N52" s="42" t="str">
        <f>IF($E52="", "", IFERROR(INDEX('Suppliers &amp; Rates'!C$7:C$97, MATCH($E52, 'Suppliers &amp; Rates'!$B$7:$B$97, 0)), ""))</f>
        <v/>
      </c>
      <c r="O52" s="43" t="str">
        <f>IF($E52="", "", IFERROR(INDEX('Suppliers &amp; Rates'!D$7:D$97, MATCH($E52, 'Suppliers &amp; Rates'!$B$7:$B$97, 0)), ""))</f>
        <v/>
      </c>
      <c r="P52" s="43" t="str">
        <f>IF($E52="", "", IFERROR(INDEX('Suppliers &amp; Rates'!E$7:E$97, MATCH($E52, 'Suppliers &amp; Rates'!$B$7:$B$97, 0)), ""))</f>
        <v/>
      </c>
      <c r="Q52" s="44" t="str">
        <f>IF($E52="", "", IFERROR(INDEX('Suppliers &amp; Rates'!F$7:F$97, MATCH($E52, 'Suppliers &amp; Rates'!$B$7:$B$97, 0)), ""))</f>
        <v/>
      </c>
      <c r="S52" s="21" t="str">
        <f t="shared" si="5"/>
        <v/>
      </c>
      <c r="U52" s="21" t="str">
        <f t="shared" si="6"/>
        <v/>
      </c>
      <c r="W52" s="21" t="str">
        <f t="shared" si="7"/>
        <v/>
      </c>
      <c r="X52" s="52" t="str">
        <f t="shared" si="8"/>
        <v/>
      </c>
    </row>
    <row r="53" spans="1:24" x14ac:dyDescent="0.25">
      <c r="A53" s="2"/>
      <c r="B53" s="25"/>
      <c r="C53" s="28"/>
      <c r="D53" s="28"/>
      <c r="E53" s="31"/>
      <c r="F53" s="34" t="str">
        <f t="shared" si="0"/>
        <v/>
      </c>
      <c r="G53" s="37" t="str">
        <f>IF(D53="", "", IF(E53="", "Select Supplier", D53*1.02264*(IF(INDEX('Suppliers &amp; Rates'!$G$7:$G$97, MATCH(E53, 'Suppliers &amp; Rates'!$B$7:$B$97, 0))="", 39.3, INDEX('Suppliers &amp; Rates'!$G$7:$G$97, MATCH(E53, 'Suppliers &amp; Rates'!$B$7:$B$97, 0))))/3.6))</f>
        <v/>
      </c>
      <c r="H53" s="57" t="str">
        <f t="shared" si="1"/>
        <v/>
      </c>
      <c r="I53" s="58" t="str">
        <f t="shared" si="2"/>
        <v/>
      </c>
      <c r="J53" s="58" t="str">
        <f t="shared" si="3"/>
        <v/>
      </c>
      <c r="K53" s="59" t="str">
        <f t="shared" si="4"/>
        <v/>
      </c>
      <c r="L53" s="2"/>
      <c r="N53" s="42" t="str">
        <f>IF($E53="", "", IFERROR(INDEX('Suppliers &amp; Rates'!C$7:C$97, MATCH($E53, 'Suppliers &amp; Rates'!$B$7:$B$97, 0)), ""))</f>
        <v/>
      </c>
      <c r="O53" s="43" t="str">
        <f>IF($E53="", "", IFERROR(INDEX('Suppliers &amp; Rates'!D$7:D$97, MATCH($E53, 'Suppliers &amp; Rates'!$B$7:$B$97, 0)), ""))</f>
        <v/>
      </c>
      <c r="P53" s="43" t="str">
        <f>IF($E53="", "", IFERROR(INDEX('Suppliers &amp; Rates'!E$7:E$97, MATCH($E53, 'Suppliers &amp; Rates'!$B$7:$B$97, 0)), ""))</f>
        <v/>
      </c>
      <c r="Q53" s="44" t="str">
        <f>IF($E53="", "", IFERROR(INDEX('Suppliers &amp; Rates'!F$7:F$97, MATCH($E53, 'Suppliers &amp; Rates'!$B$7:$B$97, 0)), ""))</f>
        <v/>
      </c>
      <c r="S53" s="21" t="str">
        <f t="shared" si="5"/>
        <v/>
      </c>
      <c r="U53" s="21" t="str">
        <f t="shared" si="6"/>
        <v/>
      </c>
      <c r="W53" s="21" t="str">
        <f t="shared" si="7"/>
        <v/>
      </c>
      <c r="X53" s="52" t="str">
        <f t="shared" si="8"/>
        <v/>
      </c>
    </row>
    <row r="54" spans="1:24" x14ac:dyDescent="0.25">
      <c r="A54" s="2"/>
      <c r="B54" s="25"/>
      <c r="C54" s="28"/>
      <c r="D54" s="28"/>
      <c r="E54" s="31"/>
      <c r="F54" s="34" t="str">
        <f t="shared" si="0"/>
        <v/>
      </c>
      <c r="G54" s="37" t="str">
        <f>IF(D54="", "", IF(E54="", "Select Supplier", D54*1.02264*(IF(INDEX('Suppliers &amp; Rates'!$G$7:$G$97, MATCH(E54, 'Suppliers &amp; Rates'!$B$7:$B$97, 0))="", 39.3, INDEX('Suppliers &amp; Rates'!$G$7:$G$97, MATCH(E54, 'Suppliers &amp; Rates'!$B$7:$B$97, 0))))/3.6))</f>
        <v/>
      </c>
      <c r="H54" s="57" t="str">
        <f t="shared" si="1"/>
        <v/>
      </c>
      <c r="I54" s="58" t="str">
        <f t="shared" si="2"/>
        <v/>
      </c>
      <c r="J54" s="58" t="str">
        <f t="shared" si="3"/>
        <v/>
      </c>
      <c r="K54" s="59" t="str">
        <f t="shared" si="4"/>
        <v/>
      </c>
      <c r="L54" s="2"/>
      <c r="N54" s="42" t="str">
        <f>IF($E54="", "", IFERROR(INDEX('Suppliers &amp; Rates'!C$7:C$97, MATCH($E54, 'Suppliers &amp; Rates'!$B$7:$B$97, 0)), ""))</f>
        <v/>
      </c>
      <c r="O54" s="43" t="str">
        <f>IF($E54="", "", IFERROR(INDEX('Suppliers &amp; Rates'!D$7:D$97, MATCH($E54, 'Suppliers &amp; Rates'!$B$7:$B$97, 0)), ""))</f>
        <v/>
      </c>
      <c r="P54" s="43" t="str">
        <f>IF($E54="", "", IFERROR(INDEX('Suppliers &amp; Rates'!E$7:E$97, MATCH($E54, 'Suppliers &amp; Rates'!$B$7:$B$97, 0)), ""))</f>
        <v/>
      </c>
      <c r="Q54" s="44" t="str">
        <f>IF($E54="", "", IFERROR(INDEX('Suppliers &amp; Rates'!F$7:F$97, MATCH($E54, 'Suppliers &amp; Rates'!$B$7:$B$97, 0)), ""))</f>
        <v/>
      </c>
      <c r="S54" s="21" t="str">
        <f t="shared" si="5"/>
        <v/>
      </c>
      <c r="U54" s="21" t="str">
        <f t="shared" si="6"/>
        <v/>
      </c>
      <c r="W54" s="21" t="str">
        <f t="shared" si="7"/>
        <v/>
      </c>
      <c r="X54" s="52" t="str">
        <f t="shared" si="8"/>
        <v/>
      </c>
    </row>
    <row r="55" spans="1:24" x14ac:dyDescent="0.25">
      <c r="A55" s="2"/>
      <c r="B55" s="25"/>
      <c r="C55" s="28"/>
      <c r="D55" s="28"/>
      <c r="E55" s="31"/>
      <c r="F55" s="34" t="str">
        <f t="shared" si="0"/>
        <v/>
      </c>
      <c r="G55" s="37" t="str">
        <f>IF(D55="", "", IF(E55="", "Select Supplier", D55*1.02264*(IF(INDEX('Suppliers &amp; Rates'!$G$7:$G$97, MATCH(E55, 'Suppliers &amp; Rates'!$B$7:$B$97, 0))="", 39.3, INDEX('Suppliers &amp; Rates'!$G$7:$G$97, MATCH(E55, 'Suppliers &amp; Rates'!$B$7:$B$97, 0))))/3.6))</f>
        <v/>
      </c>
      <c r="H55" s="57" t="str">
        <f t="shared" si="1"/>
        <v/>
      </c>
      <c r="I55" s="58" t="str">
        <f t="shared" si="2"/>
        <v/>
      </c>
      <c r="J55" s="58" t="str">
        <f t="shared" si="3"/>
        <v/>
      </c>
      <c r="K55" s="59" t="str">
        <f t="shared" si="4"/>
        <v/>
      </c>
      <c r="L55" s="2"/>
      <c r="N55" s="42" t="str">
        <f>IF($E55="", "", IFERROR(INDEX('Suppliers &amp; Rates'!C$7:C$97, MATCH($E55, 'Suppliers &amp; Rates'!$B$7:$B$97, 0)), ""))</f>
        <v/>
      </c>
      <c r="O55" s="43" t="str">
        <f>IF($E55="", "", IFERROR(INDEX('Suppliers &amp; Rates'!D$7:D$97, MATCH($E55, 'Suppliers &amp; Rates'!$B$7:$B$97, 0)), ""))</f>
        <v/>
      </c>
      <c r="P55" s="43" t="str">
        <f>IF($E55="", "", IFERROR(INDEX('Suppliers &amp; Rates'!E$7:E$97, MATCH($E55, 'Suppliers &amp; Rates'!$B$7:$B$97, 0)), ""))</f>
        <v/>
      </c>
      <c r="Q55" s="44" t="str">
        <f>IF($E55="", "", IFERROR(INDEX('Suppliers &amp; Rates'!F$7:F$97, MATCH($E55, 'Suppliers &amp; Rates'!$B$7:$B$97, 0)), ""))</f>
        <v/>
      </c>
      <c r="S55" s="21" t="str">
        <f t="shared" si="5"/>
        <v/>
      </c>
      <c r="U55" s="21" t="str">
        <f t="shared" si="6"/>
        <v/>
      </c>
      <c r="W55" s="21" t="str">
        <f t="shared" si="7"/>
        <v/>
      </c>
      <c r="X55" s="52" t="str">
        <f t="shared" si="8"/>
        <v/>
      </c>
    </row>
    <row r="56" spans="1:24" x14ac:dyDescent="0.25">
      <c r="A56" s="2"/>
      <c r="B56" s="25"/>
      <c r="C56" s="28"/>
      <c r="D56" s="28"/>
      <c r="E56" s="31"/>
      <c r="F56" s="34" t="str">
        <f t="shared" si="0"/>
        <v/>
      </c>
      <c r="G56" s="37" t="str">
        <f>IF(D56="", "", IF(E56="", "Select Supplier", D56*1.02264*(IF(INDEX('Suppliers &amp; Rates'!$G$7:$G$97, MATCH(E56, 'Suppliers &amp; Rates'!$B$7:$B$97, 0))="", 39.3, INDEX('Suppliers &amp; Rates'!$G$7:$G$97, MATCH(E56, 'Suppliers &amp; Rates'!$B$7:$B$97, 0))))/3.6))</f>
        <v/>
      </c>
      <c r="H56" s="57" t="str">
        <f t="shared" si="1"/>
        <v/>
      </c>
      <c r="I56" s="58" t="str">
        <f t="shared" si="2"/>
        <v/>
      </c>
      <c r="J56" s="58" t="str">
        <f t="shared" si="3"/>
        <v/>
      </c>
      <c r="K56" s="59" t="str">
        <f t="shared" si="4"/>
        <v/>
      </c>
      <c r="L56" s="2"/>
      <c r="N56" s="42" t="str">
        <f>IF($E56="", "", IFERROR(INDEX('Suppliers &amp; Rates'!C$7:C$97, MATCH($E56, 'Suppliers &amp; Rates'!$B$7:$B$97, 0)), ""))</f>
        <v/>
      </c>
      <c r="O56" s="43" t="str">
        <f>IF($E56="", "", IFERROR(INDEX('Suppliers &amp; Rates'!D$7:D$97, MATCH($E56, 'Suppliers &amp; Rates'!$B$7:$B$97, 0)), ""))</f>
        <v/>
      </c>
      <c r="P56" s="43" t="str">
        <f>IF($E56="", "", IFERROR(INDEX('Suppliers &amp; Rates'!E$7:E$97, MATCH($E56, 'Suppliers &amp; Rates'!$B$7:$B$97, 0)), ""))</f>
        <v/>
      </c>
      <c r="Q56" s="44" t="str">
        <f>IF($E56="", "", IFERROR(INDEX('Suppliers &amp; Rates'!F$7:F$97, MATCH($E56, 'Suppliers &amp; Rates'!$B$7:$B$97, 0)), ""))</f>
        <v/>
      </c>
      <c r="S56" s="21" t="str">
        <f t="shared" si="5"/>
        <v/>
      </c>
      <c r="U56" s="21" t="str">
        <f t="shared" si="6"/>
        <v/>
      </c>
      <c r="W56" s="21" t="str">
        <f t="shared" si="7"/>
        <v/>
      </c>
      <c r="X56" s="52" t="str">
        <f t="shared" si="8"/>
        <v/>
      </c>
    </row>
    <row r="57" spans="1:24" x14ac:dyDescent="0.25">
      <c r="A57" s="2"/>
      <c r="B57" s="25"/>
      <c r="C57" s="28"/>
      <c r="D57" s="28"/>
      <c r="E57" s="31"/>
      <c r="F57" s="34" t="str">
        <f t="shared" si="0"/>
        <v/>
      </c>
      <c r="G57" s="37" t="str">
        <f>IF(D57="", "", IF(E57="", "Select Supplier", D57*1.02264*(IF(INDEX('Suppliers &amp; Rates'!$G$7:$G$97, MATCH(E57, 'Suppliers &amp; Rates'!$B$7:$B$97, 0))="", 39.3, INDEX('Suppliers &amp; Rates'!$G$7:$G$97, MATCH(E57, 'Suppliers &amp; Rates'!$B$7:$B$97, 0))))/3.6))</f>
        <v/>
      </c>
      <c r="H57" s="57" t="str">
        <f t="shared" si="1"/>
        <v/>
      </c>
      <c r="I57" s="58" t="str">
        <f t="shared" si="2"/>
        <v/>
      </c>
      <c r="J57" s="58" t="str">
        <f t="shared" si="3"/>
        <v/>
      </c>
      <c r="K57" s="59" t="str">
        <f t="shared" si="4"/>
        <v/>
      </c>
      <c r="L57" s="2"/>
      <c r="N57" s="42" t="str">
        <f>IF($E57="", "", IFERROR(INDEX('Suppliers &amp; Rates'!C$7:C$97, MATCH($E57, 'Suppliers &amp; Rates'!$B$7:$B$97, 0)), ""))</f>
        <v/>
      </c>
      <c r="O57" s="43" t="str">
        <f>IF($E57="", "", IFERROR(INDEX('Suppliers &amp; Rates'!D$7:D$97, MATCH($E57, 'Suppliers &amp; Rates'!$B$7:$B$97, 0)), ""))</f>
        <v/>
      </c>
      <c r="P57" s="43" t="str">
        <f>IF($E57="", "", IFERROR(INDEX('Suppliers &amp; Rates'!E$7:E$97, MATCH($E57, 'Suppliers &amp; Rates'!$B$7:$B$97, 0)), ""))</f>
        <v/>
      </c>
      <c r="Q57" s="44" t="str">
        <f>IF($E57="", "", IFERROR(INDEX('Suppliers &amp; Rates'!F$7:F$97, MATCH($E57, 'Suppliers &amp; Rates'!$B$7:$B$97, 0)), ""))</f>
        <v/>
      </c>
      <c r="S57" s="21" t="str">
        <f t="shared" si="5"/>
        <v/>
      </c>
      <c r="U57" s="21" t="str">
        <f t="shared" si="6"/>
        <v/>
      </c>
      <c r="W57" s="21" t="str">
        <f t="shared" si="7"/>
        <v/>
      </c>
      <c r="X57" s="52" t="str">
        <f t="shared" si="8"/>
        <v/>
      </c>
    </row>
    <row r="58" spans="1:24" x14ac:dyDescent="0.25">
      <c r="A58" s="2"/>
      <c r="B58" s="25"/>
      <c r="C58" s="28"/>
      <c r="D58" s="28"/>
      <c r="E58" s="31"/>
      <c r="F58" s="34" t="str">
        <f t="shared" si="0"/>
        <v/>
      </c>
      <c r="G58" s="37" t="str">
        <f>IF(D58="", "", IF(E58="", "Select Supplier", D58*1.02264*(IF(INDEX('Suppliers &amp; Rates'!$G$7:$G$97, MATCH(E58, 'Suppliers &amp; Rates'!$B$7:$B$97, 0))="", 39.3, INDEX('Suppliers &amp; Rates'!$G$7:$G$97, MATCH(E58, 'Suppliers &amp; Rates'!$B$7:$B$97, 0))))/3.6))</f>
        <v/>
      </c>
      <c r="H58" s="57" t="str">
        <f t="shared" si="1"/>
        <v/>
      </c>
      <c r="I58" s="58" t="str">
        <f t="shared" si="2"/>
        <v/>
      </c>
      <c r="J58" s="58" t="str">
        <f t="shared" si="3"/>
        <v/>
      </c>
      <c r="K58" s="59" t="str">
        <f t="shared" si="4"/>
        <v/>
      </c>
      <c r="L58" s="2"/>
      <c r="N58" s="42" t="str">
        <f>IF($E58="", "", IFERROR(INDEX('Suppliers &amp; Rates'!C$7:C$97, MATCH($E58, 'Suppliers &amp; Rates'!$B$7:$B$97, 0)), ""))</f>
        <v/>
      </c>
      <c r="O58" s="43" t="str">
        <f>IF($E58="", "", IFERROR(INDEX('Suppliers &amp; Rates'!D$7:D$97, MATCH($E58, 'Suppliers &amp; Rates'!$B$7:$B$97, 0)), ""))</f>
        <v/>
      </c>
      <c r="P58" s="43" t="str">
        <f>IF($E58="", "", IFERROR(INDEX('Suppliers &amp; Rates'!E$7:E$97, MATCH($E58, 'Suppliers &amp; Rates'!$B$7:$B$97, 0)), ""))</f>
        <v/>
      </c>
      <c r="Q58" s="44" t="str">
        <f>IF($E58="", "", IFERROR(INDEX('Suppliers &amp; Rates'!F$7:F$97, MATCH($E58, 'Suppliers &amp; Rates'!$B$7:$B$97, 0)), ""))</f>
        <v/>
      </c>
      <c r="S58" s="21" t="str">
        <f t="shared" si="5"/>
        <v/>
      </c>
      <c r="U58" s="21" t="str">
        <f t="shared" si="6"/>
        <v/>
      </c>
      <c r="W58" s="21" t="str">
        <f t="shared" si="7"/>
        <v/>
      </c>
      <c r="X58" s="52" t="str">
        <f t="shared" si="8"/>
        <v/>
      </c>
    </row>
    <row r="59" spans="1:24" x14ac:dyDescent="0.25">
      <c r="A59" s="2"/>
      <c r="B59" s="25"/>
      <c r="C59" s="28"/>
      <c r="D59" s="28"/>
      <c r="E59" s="31"/>
      <c r="F59" s="34" t="str">
        <f t="shared" si="0"/>
        <v/>
      </c>
      <c r="G59" s="37" t="str">
        <f>IF(D59="", "", IF(E59="", "Select Supplier", D59*1.02264*(IF(INDEX('Suppliers &amp; Rates'!$G$7:$G$97, MATCH(E59, 'Suppliers &amp; Rates'!$B$7:$B$97, 0))="", 39.3, INDEX('Suppliers &amp; Rates'!$G$7:$G$97, MATCH(E59, 'Suppliers &amp; Rates'!$B$7:$B$97, 0))))/3.6))</f>
        <v/>
      </c>
      <c r="H59" s="57" t="str">
        <f t="shared" si="1"/>
        <v/>
      </c>
      <c r="I59" s="58" t="str">
        <f t="shared" si="2"/>
        <v/>
      </c>
      <c r="J59" s="58" t="str">
        <f t="shared" si="3"/>
        <v/>
      </c>
      <c r="K59" s="59" t="str">
        <f t="shared" si="4"/>
        <v/>
      </c>
      <c r="L59" s="2"/>
      <c r="N59" s="42" t="str">
        <f>IF($E59="", "", IFERROR(INDEX('Suppliers &amp; Rates'!C$7:C$97, MATCH($E59, 'Suppliers &amp; Rates'!$B$7:$B$97, 0)), ""))</f>
        <v/>
      </c>
      <c r="O59" s="43" t="str">
        <f>IF($E59="", "", IFERROR(INDEX('Suppliers &amp; Rates'!D$7:D$97, MATCH($E59, 'Suppliers &amp; Rates'!$B$7:$B$97, 0)), ""))</f>
        <v/>
      </c>
      <c r="P59" s="43" t="str">
        <f>IF($E59="", "", IFERROR(INDEX('Suppliers &amp; Rates'!E$7:E$97, MATCH($E59, 'Suppliers &amp; Rates'!$B$7:$B$97, 0)), ""))</f>
        <v/>
      </c>
      <c r="Q59" s="44" t="str">
        <f>IF($E59="", "", IFERROR(INDEX('Suppliers &amp; Rates'!F$7:F$97, MATCH($E59, 'Suppliers &amp; Rates'!$B$7:$B$97, 0)), ""))</f>
        <v/>
      </c>
      <c r="S59" s="21" t="str">
        <f t="shared" si="5"/>
        <v/>
      </c>
      <c r="U59" s="21" t="str">
        <f t="shared" si="6"/>
        <v/>
      </c>
      <c r="W59" s="21" t="str">
        <f t="shared" si="7"/>
        <v/>
      </c>
      <c r="X59" s="52" t="str">
        <f t="shared" si="8"/>
        <v/>
      </c>
    </row>
    <row r="60" spans="1:24" x14ac:dyDescent="0.25">
      <c r="A60" s="2"/>
      <c r="B60" s="25"/>
      <c r="C60" s="28"/>
      <c r="D60" s="28"/>
      <c r="E60" s="31"/>
      <c r="F60" s="34" t="str">
        <f t="shared" si="0"/>
        <v/>
      </c>
      <c r="G60" s="37" t="str">
        <f>IF(D60="", "", IF(E60="", "Select Supplier", D60*1.02264*(IF(INDEX('Suppliers &amp; Rates'!$G$7:$G$97, MATCH(E60, 'Suppliers &amp; Rates'!$B$7:$B$97, 0))="", 39.3, INDEX('Suppliers &amp; Rates'!$G$7:$G$97, MATCH(E60, 'Suppliers &amp; Rates'!$B$7:$B$97, 0))))/3.6))</f>
        <v/>
      </c>
      <c r="H60" s="57" t="str">
        <f t="shared" si="1"/>
        <v/>
      </c>
      <c r="I60" s="58" t="str">
        <f t="shared" si="2"/>
        <v/>
      </c>
      <c r="J60" s="58" t="str">
        <f t="shared" si="3"/>
        <v/>
      </c>
      <c r="K60" s="59" t="str">
        <f t="shared" si="4"/>
        <v/>
      </c>
      <c r="L60" s="2"/>
      <c r="N60" s="42" t="str">
        <f>IF($E60="", "", IFERROR(INDEX('Suppliers &amp; Rates'!C$7:C$97, MATCH($E60, 'Suppliers &amp; Rates'!$B$7:$B$97, 0)), ""))</f>
        <v/>
      </c>
      <c r="O60" s="43" t="str">
        <f>IF($E60="", "", IFERROR(INDEX('Suppliers &amp; Rates'!D$7:D$97, MATCH($E60, 'Suppliers &amp; Rates'!$B$7:$B$97, 0)), ""))</f>
        <v/>
      </c>
      <c r="P60" s="43" t="str">
        <f>IF($E60="", "", IFERROR(INDEX('Suppliers &amp; Rates'!E$7:E$97, MATCH($E60, 'Suppliers &amp; Rates'!$B$7:$B$97, 0)), ""))</f>
        <v/>
      </c>
      <c r="Q60" s="44" t="str">
        <f>IF($E60="", "", IFERROR(INDEX('Suppliers &amp; Rates'!F$7:F$97, MATCH($E60, 'Suppliers &amp; Rates'!$B$7:$B$97, 0)), ""))</f>
        <v/>
      </c>
      <c r="S60" s="21" t="str">
        <f t="shared" si="5"/>
        <v/>
      </c>
      <c r="U60" s="21" t="str">
        <f t="shared" si="6"/>
        <v/>
      </c>
      <c r="W60" s="21" t="str">
        <f t="shared" si="7"/>
        <v/>
      </c>
      <c r="X60" s="52" t="str">
        <f t="shared" si="8"/>
        <v/>
      </c>
    </row>
    <row r="61" spans="1:24" x14ac:dyDescent="0.25">
      <c r="A61" s="2"/>
      <c r="B61" s="25"/>
      <c r="C61" s="28"/>
      <c r="D61" s="28"/>
      <c r="E61" s="31"/>
      <c r="F61" s="34" t="str">
        <f t="shared" si="0"/>
        <v/>
      </c>
      <c r="G61" s="37" t="str">
        <f>IF(D61="", "", IF(E61="", "Select Supplier", D61*1.02264*(IF(INDEX('Suppliers &amp; Rates'!$G$7:$G$97, MATCH(E61, 'Suppliers &amp; Rates'!$B$7:$B$97, 0))="", 39.3, INDEX('Suppliers &amp; Rates'!$G$7:$G$97, MATCH(E61, 'Suppliers &amp; Rates'!$B$7:$B$97, 0))))/3.6))</f>
        <v/>
      </c>
      <c r="H61" s="57" t="str">
        <f t="shared" si="1"/>
        <v/>
      </c>
      <c r="I61" s="58" t="str">
        <f t="shared" si="2"/>
        <v/>
      </c>
      <c r="J61" s="58" t="str">
        <f t="shared" si="3"/>
        <v/>
      </c>
      <c r="K61" s="59" t="str">
        <f t="shared" si="4"/>
        <v/>
      </c>
      <c r="L61" s="2"/>
      <c r="N61" s="42" t="str">
        <f>IF($E61="", "", IFERROR(INDEX('Suppliers &amp; Rates'!C$7:C$97, MATCH($E61, 'Suppliers &amp; Rates'!$B$7:$B$97, 0)), ""))</f>
        <v/>
      </c>
      <c r="O61" s="43" t="str">
        <f>IF($E61="", "", IFERROR(INDEX('Suppliers &amp; Rates'!D$7:D$97, MATCH($E61, 'Suppliers &amp; Rates'!$B$7:$B$97, 0)), ""))</f>
        <v/>
      </c>
      <c r="P61" s="43" t="str">
        <f>IF($E61="", "", IFERROR(INDEX('Suppliers &amp; Rates'!E$7:E$97, MATCH($E61, 'Suppliers &amp; Rates'!$B$7:$B$97, 0)), ""))</f>
        <v/>
      </c>
      <c r="Q61" s="44" t="str">
        <f>IF($E61="", "", IFERROR(INDEX('Suppliers &amp; Rates'!F$7:F$97, MATCH($E61, 'Suppliers &amp; Rates'!$B$7:$B$97, 0)), ""))</f>
        <v/>
      </c>
      <c r="S61" s="21" t="str">
        <f t="shared" si="5"/>
        <v/>
      </c>
      <c r="U61" s="21" t="str">
        <f t="shared" si="6"/>
        <v/>
      </c>
      <c r="W61" s="21" t="str">
        <f t="shared" si="7"/>
        <v/>
      </c>
      <c r="X61" s="52" t="str">
        <f t="shared" si="8"/>
        <v/>
      </c>
    </row>
    <row r="62" spans="1:24" x14ac:dyDescent="0.25">
      <c r="A62" s="2"/>
      <c r="B62" s="25"/>
      <c r="C62" s="28"/>
      <c r="D62" s="28"/>
      <c r="E62" s="31"/>
      <c r="F62" s="34" t="str">
        <f t="shared" si="0"/>
        <v/>
      </c>
      <c r="G62" s="37" t="str">
        <f>IF(D62="", "", IF(E62="", "Select Supplier", D62*1.02264*(IF(INDEX('Suppliers &amp; Rates'!$G$7:$G$97, MATCH(E62, 'Suppliers &amp; Rates'!$B$7:$B$97, 0))="", 39.3, INDEX('Suppliers &amp; Rates'!$G$7:$G$97, MATCH(E62, 'Suppliers &amp; Rates'!$B$7:$B$97, 0))))/3.6))</f>
        <v/>
      </c>
      <c r="H62" s="57" t="str">
        <f t="shared" si="1"/>
        <v/>
      </c>
      <c r="I62" s="58" t="str">
        <f t="shared" si="2"/>
        <v/>
      </c>
      <c r="J62" s="58" t="str">
        <f t="shared" si="3"/>
        <v/>
      </c>
      <c r="K62" s="59" t="str">
        <f t="shared" si="4"/>
        <v/>
      </c>
      <c r="L62" s="2"/>
      <c r="N62" s="42" t="str">
        <f>IF($E62="", "", IFERROR(INDEX('Suppliers &amp; Rates'!C$7:C$97, MATCH($E62, 'Suppliers &amp; Rates'!$B$7:$B$97, 0)), ""))</f>
        <v/>
      </c>
      <c r="O62" s="43" t="str">
        <f>IF($E62="", "", IFERROR(INDEX('Suppliers &amp; Rates'!D$7:D$97, MATCH($E62, 'Suppliers &amp; Rates'!$B$7:$B$97, 0)), ""))</f>
        <v/>
      </c>
      <c r="P62" s="43" t="str">
        <f>IF($E62="", "", IFERROR(INDEX('Suppliers &amp; Rates'!E$7:E$97, MATCH($E62, 'Suppliers &amp; Rates'!$B$7:$B$97, 0)), ""))</f>
        <v/>
      </c>
      <c r="Q62" s="44" t="str">
        <f>IF($E62="", "", IFERROR(INDEX('Suppliers &amp; Rates'!F$7:F$97, MATCH($E62, 'Suppliers &amp; Rates'!$B$7:$B$97, 0)), ""))</f>
        <v/>
      </c>
      <c r="S62" s="21" t="str">
        <f t="shared" si="5"/>
        <v/>
      </c>
      <c r="U62" s="21" t="str">
        <f t="shared" si="6"/>
        <v/>
      </c>
      <c r="W62" s="21" t="str">
        <f t="shared" si="7"/>
        <v/>
      </c>
      <c r="X62" s="52" t="str">
        <f t="shared" si="8"/>
        <v/>
      </c>
    </row>
    <row r="63" spans="1:24" x14ac:dyDescent="0.25">
      <c r="A63" s="2"/>
      <c r="B63" s="25"/>
      <c r="C63" s="28"/>
      <c r="D63" s="28"/>
      <c r="E63" s="31"/>
      <c r="F63" s="34" t="str">
        <f t="shared" si="0"/>
        <v/>
      </c>
      <c r="G63" s="37" t="str">
        <f>IF(D63="", "", IF(E63="", "Select Supplier", D63*1.02264*(IF(INDEX('Suppliers &amp; Rates'!$G$7:$G$97, MATCH(E63, 'Suppliers &amp; Rates'!$B$7:$B$97, 0))="", 39.3, INDEX('Suppliers &amp; Rates'!$G$7:$G$97, MATCH(E63, 'Suppliers &amp; Rates'!$B$7:$B$97, 0))))/3.6))</f>
        <v/>
      </c>
      <c r="H63" s="57" t="str">
        <f t="shared" si="1"/>
        <v/>
      </c>
      <c r="I63" s="58" t="str">
        <f t="shared" si="2"/>
        <v/>
      </c>
      <c r="J63" s="58" t="str">
        <f t="shared" si="3"/>
        <v/>
      </c>
      <c r="K63" s="59" t="str">
        <f t="shared" si="4"/>
        <v/>
      </c>
      <c r="L63" s="2"/>
      <c r="N63" s="42" t="str">
        <f>IF($E63="", "", IFERROR(INDEX('Suppliers &amp; Rates'!C$7:C$97, MATCH($E63, 'Suppliers &amp; Rates'!$B$7:$B$97, 0)), ""))</f>
        <v/>
      </c>
      <c r="O63" s="43" t="str">
        <f>IF($E63="", "", IFERROR(INDEX('Suppliers &amp; Rates'!D$7:D$97, MATCH($E63, 'Suppliers &amp; Rates'!$B$7:$B$97, 0)), ""))</f>
        <v/>
      </c>
      <c r="P63" s="43" t="str">
        <f>IF($E63="", "", IFERROR(INDEX('Suppliers &amp; Rates'!E$7:E$97, MATCH($E63, 'Suppliers &amp; Rates'!$B$7:$B$97, 0)), ""))</f>
        <v/>
      </c>
      <c r="Q63" s="44" t="str">
        <f>IF($E63="", "", IFERROR(INDEX('Suppliers &amp; Rates'!F$7:F$97, MATCH($E63, 'Suppliers &amp; Rates'!$B$7:$B$97, 0)), ""))</f>
        <v/>
      </c>
      <c r="S63" s="21" t="str">
        <f t="shared" si="5"/>
        <v/>
      </c>
      <c r="U63" s="21" t="str">
        <f t="shared" si="6"/>
        <v/>
      </c>
      <c r="W63" s="21" t="str">
        <f t="shared" si="7"/>
        <v/>
      </c>
      <c r="X63" s="52" t="str">
        <f t="shared" si="8"/>
        <v/>
      </c>
    </row>
    <row r="64" spans="1:24" x14ac:dyDescent="0.25">
      <c r="A64" s="2"/>
      <c r="B64" s="25"/>
      <c r="C64" s="28"/>
      <c r="D64" s="28"/>
      <c r="E64" s="31"/>
      <c r="F64" s="34" t="str">
        <f t="shared" si="0"/>
        <v/>
      </c>
      <c r="G64" s="37" t="str">
        <f>IF(D64="", "", IF(E64="", "Select Supplier", D64*1.02264*(IF(INDEX('Suppliers &amp; Rates'!$G$7:$G$97, MATCH(E64, 'Suppliers &amp; Rates'!$B$7:$B$97, 0))="", 39.3, INDEX('Suppliers &amp; Rates'!$G$7:$G$97, MATCH(E64, 'Suppliers &amp; Rates'!$B$7:$B$97, 0))))/3.6))</f>
        <v/>
      </c>
      <c r="H64" s="57" t="str">
        <f t="shared" si="1"/>
        <v/>
      </c>
      <c r="I64" s="58" t="str">
        <f t="shared" si="2"/>
        <v/>
      </c>
      <c r="J64" s="58" t="str">
        <f t="shared" si="3"/>
        <v/>
      </c>
      <c r="K64" s="59" t="str">
        <f t="shared" si="4"/>
        <v/>
      </c>
      <c r="L64" s="2"/>
      <c r="N64" s="42" t="str">
        <f>IF($E64="", "", IFERROR(INDEX('Suppliers &amp; Rates'!C$7:C$97, MATCH($E64, 'Suppliers &amp; Rates'!$B$7:$B$97, 0)), ""))</f>
        <v/>
      </c>
      <c r="O64" s="43" t="str">
        <f>IF($E64="", "", IFERROR(INDEX('Suppliers &amp; Rates'!D$7:D$97, MATCH($E64, 'Suppliers &amp; Rates'!$B$7:$B$97, 0)), ""))</f>
        <v/>
      </c>
      <c r="P64" s="43" t="str">
        <f>IF($E64="", "", IFERROR(INDEX('Suppliers &amp; Rates'!E$7:E$97, MATCH($E64, 'Suppliers &amp; Rates'!$B$7:$B$97, 0)), ""))</f>
        <v/>
      </c>
      <c r="Q64" s="44" t="str">
        <f>IF($E64="", "", IFERROR(INDEX('Suppliers &amp; Rates'!F$7:F$97, MATCH($E64, 'Suppliers &amp; Rates'!$B$7:$B$97, 0)), ""))</f>
        <v/>
      </c>
      <c r="S64" s="21" t="str">
        <f t="shared" si="5"/>
        <v/>
      </c>
      <c r="U64" s="21" t="str">
        <f t="shared" si="6"/>
        <v/>
      </c>
      <c r="W64" s="21" t="str">
        <f t="shared" si="7"/>
        <v/>
      </c>
      <c r="X64" s="52" t="str">
        <f t="shared" si="8"/>
        <v/>
      </c>
    </row>
    <row r="65" spans="1:24" x14ac:dyDescent="0.25">
      <c r="A65" s="2"/>
      <c r="B65" s="25"/>
      <c r="C65" s="28"/>
      <c r="D65" s="28"/>
      <c r="E65" s="31"/>
      <c r="F65" s="34" t="str">
        <f t="shared" si="0"/>
        <v/>
      </c>
      <c r="G65" s="37" t="str">
        <f>IF(D65="", "", IF(E65="", "Select Supplier", D65*1.02264*(IF(INDEX('Suppliers &amp; Rates'!$G$7:$G$97, MATCH(E65, 'Suppliers &amp; Rates'!$B$7:$B$97, 0))="", 39.3, INDEX('Suppliers &amp; Rates'!$G$7:$G$97, MATCH(E65, 'Suppliers &amp; Rates'!$B$7:$B$97, 0))))/3.6))</f>
        <v/>
      </c>
      <c r="H65" s="57" t="str">
        <f t="shared" si="1"/>
        <v/>
      </c>
      <c r="I65" s="58" t="str">
        <f t="shared" si="2"/>
        <v/>
      </c>
      <c r="J65" s="58" t="str">
        <f t="shared" si="3"/>
        <v/>
      </c>
      <c r="K65" s="59" t="str">
        <f t="shared" si="4"/>
        <v/>
      </c>
      <c r="L65" s="2"/>
      <c r="N65" s="42" t="str">
        <f>IF($E65="", "", IFERROR(INDEX('Suppliers &amp; Rates'!C$7:C$97, MATCH($E65, 'Suppliers &amp; Rates'!$B$7:$B$97, 0)), ""))</f>
        <v/>
      </c>
      <c r="O65" s="43" t="str">
        <f>IF($E65="", "", IFERROR(INDEX('Suppliers &amp; Rates'!D$7:D$97, MATCH($E65, 'Suppliers &amp; Rates'!$B$7:$B$97, 0)), ""))</f>
        <v/>
      </c>
      <c r="P65" s="43" t="str">
        <f>IF($E65="", "", IFERROR(INDEX('Suppliers &amp; Rates'!E$7:E$97, MATCH($E65, 'Suppliers &amp; Rates'!$B$7:$B$97, 0)), ""))</f>
        <v/>
      </c>
      <c r="Q65" s="44" t="str">
        <f>IF($E65="", "", IFERROR(INDEX('Suppliers &amp; Rates'!F$7:F$97, MATCH($E65, 'Suppliers &amp; Rates'!$B$7:$B$97, 0)), ""))</f>
        <v/>
      </c>
      <c r="S65" s="21" t="str">
        <f t="shared" si="5"/>
        <v/>
      </c>
      <c r="U65" s="21" t="str">
        <f t="shared" si="6"/>
        <v/>
      </c>
      <c r="W65" s="21" t="str">
        <f t="shared" si="7"/>
        <v/>
      </c>
      <c r="X65" s="52" t="str">
        <f t="shared" si="8"/>
        <v/>
      </c>
    </row>
    <row r="66" spans="1:24" x14ac:dyDescent="0.25">
      <c r="A66" s="2"/>
      <c r="B66" s="25"/>
      <c r="C66" s="28"/>
      <c r="D66" s="28"/>
      <c r="E66" s="31"/>
      <c r="F66" s="34" t="str">
        <f t="shared" si="0"/>
        <v/>
      </c>
      <c r="G66" s="37" t="str">
        <f>IF(D66="", "", IF(E66="", "Select Supplier", D66*1.02264*(IF(INDEX('Suppliers &amp; Rates'!$G$7:$G$97, MATCH(E66, 'Suppliers &amp; Rates'!$B$7:$B$97, 0))="", 39.3, INDEX('Suppliers &amp; Rates'!$G$7:$G$97, MATCH(E66, 'Suppliers &amp; Rates'!$B$7:$B$97, 0))))/3.6))</f>
        <v/>
      </c>
      <c r="H66" s="57" t="str">
        <f t="shared" si="1"/>
        <v/>
      </c>
      <c r="I66" s="58" t="str">
        <f t="shared" si="2"/>
        <v/>
      </c>
      <c r="J66" s="58" t="str">
        <f t="shared" si="3"/>
        <v/>
      </c>
      <c r="K66" s="59" t="str">
        <f t="shared" si="4"/>
        <v/>
      </c>
      <c r="L66" s="2"/>
      <c r="N66" s="42" t="str">
        <f>IF($E66="", "", IFERROR(INDEX('Suppliers &amp; Rates'!C$7:C$97, MATCH($E66, 'Suppliers &amp; Rates'!$B$7:$B$97, 0)), ""))</f>
        <v/>
      </c>
      <c r="O66" s="43" t="str">
        <f>IF($E66="", "", IFERROR(INDEX('Suppliers &amp; Rates'!D$7:D$97, MATCH($E66, 'Suppliers &amp; Rates'!$B$7:$B$97, 0)), ""))</f>
        <v/>
      </c>
      <c r="P66" s="43" t="str">
        <f>IF($E66="", "", IFERROR(INDEX('Suppliers &amp; Rates'!E$7:E$97, MATCH($E66, 'Suppliers &amp; Rates'!$B$7:$B$97, 0)), ""))</f>
        <v/>
      </c>
      <c r="Q66" s="44" t="str">
        <f>IF($E66="", "", IFERROR(INDEX('Suppliers &amp; Rates'!F$7:F$97, MATCH($E66, 'Suppliers &amp; Rates'!$B$7:$B$97, 0)), ""))</f>
        <v/>
      </c>
      <c r="S66" s="21" t="str">
        <f t="shared" si="5"/>
        <v/>
      </c>
      <c r="U66" s="21" t="str">
        <f t="shared" si="6"/>
        <v/>
      </c>
      <c r="W66" s="21" t="str">
        <f t="shared" si="7"/>
        <v/>
      </c>
      <c r="X66" s="52" t="str">
        <f t="shared" si="8"/>
        <v/>
      </c>
    </row>
    <row r="67" spans="1:24" x14ac:dyDescent="0.25">
      <c r="A67" s="2"/>
      <c r="B67" s="25"/>
      <c r="C67" s="28"/>
      <c r="D67" s="28"/>
      <c r="E67" s="31"/>
      <c r="F67" s="34" t="str">
        <f t="shared" si="0"/>
        <v/>
      </c>
      <c r="G67" s="37" t="str">
        <f>IF(D67="", "", IF(E67="", "Select Supplier", D67*1.02264*(IF(INDEX('Suppliers &amp; Rates'!$G$7:$G$97, MATCH(E67, 'Suppliers &amp; Rates'!$B$7:$B$97, 0))="", 39.3, INDEX('Suppliers &amp; Rates'!$G$7:$G$97, MATCH(E67, 'Suppliers &amp; Rates'!$B$7:$B$97, 0))))/3.6))</f>
        <v/>
      </c>
      <c r="H67" s="57" t="str">
        <f t="shared" si="1"/>
        <v/>
      </c>
      <c r="I67" s="58" t="str">
        <f t="shared" si="2"/>
        <v/>
      </c>
      <c r="J67" s="58" t="str">
        <f t="shared" si="3"/>
        <v/>
      </c>
      <c r="K67" s="59" t="str">
        <f t="shared" si="4"/>
        <v/>
      </c>
      <c r="L67" s="2"/>
      <c r="N67" s="42" t="str">
        <f>IF($E67="", "", IFERROR(INDEX('Suppliers &amp; Rates'!C$7:C$97, MATCH($E67, 'Suppliers &amp; Rates'!$B$7:$B$97, 0)), ""))</f>
        <v/>
      </c>
      <c r="O67" s="43" t="str">
        <f>IF($E67="", "", IFERROR(INDEX('Suppliers &amp; Rates'!D$7:D$97, MATCH($E67, 'Suppliers &amp; Rates'!$B$7:$B$97, 0)), ""))</f>
        <v/>
      </c>
      <c r="P67" s="43" t="str">
        <f>IF($E67="", "", IFERROR(INDEX('Suppliers &amp; Rates'!E$7:E$97, MATCH($E67, 'Suppliers &amp; Rates'!$B$7:$B$97, 0)), ""))</f>
        <v/>
      </c>
      <c r="Q67" s="44" t="str">
        <f>IF($E67="", "", IFERROR(INDEX('Suppliers &amp; Rates'!F$7:F$97, MATCH($E67, 'Suppliers &amp; Rates'!$B$7:$B$97, 0)), ""))</f>
        <v/>
      </c>
      <c r="S67" s="21" t="str">
        <f t="shared" si="5"/>
        <v/>
      </c>
      <c r="U67" s="21" t="str">
        <f t="shared" si="6"/>
        <v/>
      </c>
      <c r="W67" s="21" t="str">
        <f t="shared" si="7"/>
        <v/>
      </c>
      <c r="X67" s="52" t="str">
        <f t="shared" si="8"/>
        <v/>
      </c>
    </row>
    <row r="68" spans="1:24" x14ac:dyDescent="0.25">
      <c r="A68" s="2"/>
      <c r="B68" s="25"/>
      <c r="C68" s="28"/>
      <c r="D68" s="28"/>
      <c r="E68" s="31"/>
      <c r="F68" s="34" t="str">
        <f t="shared" si="0"/>
        <v/>
      </c>
      <c r="G68" s="37" t="str">
        <f>IF(D68="", "", IF(E68="", "Select Supplier", D68*1.02264*(IF(INDEX('Suppliers &amp; Rates'!$G$7:$G$97, MATCH(E68, 'Suppliers &amp; Rates'!$B$7:$B$97, 0))="", 39.3, INDEX('Suppliers &amp; Rates'!$G$7:$G$97, MATCH(E68, 'Suppliers &amp; Rates'!$B$7:$B$97, 0))))/3.6))</f>
        <v/>
      </c>
      <c r="H68" s="57" t="str">
        <f t="shared" si="1"/>
        <v/>
      </c>
      <c r="I68" s="58" t="str">
        <f t="shared" si="2"/>
        <v/>
      </c>
      <c r="J68" s="58" t="str">
        <f t="shared" si="3"/>
        <v/>
      </c>
      <c r="K68" s="59" t="str">
        <f t="shared" si="4"/>
        <v/>
      </c>
      <c r="L68" s="2"/>
      <c r="N68" s="42" t="str">
        <f>IF($E68="", "", IFERROR(INDEX('Suppliers &amp; Rates'!C$7:C$97, MATCH($E68, 'Suppliers &amp; Rates'!$B$7:$B$97, 0)), ""))</f>
        <v/>
      </c>
      <c r="O68" s="43" t="str">
        <f>IF($E68="", "", IFERROR(INDEX('Suppliers &amp; Rates'!D$7:D$97, MATCH($E68, 'Suppliers &amp; Rates'!$B$7:$B$97, 0)), ""))</f>
        <v/>
      </c>
      <c r="P68" s="43" t="str">
        <f>IF($E68="", "", IFERROR(INDEX('Suppliers &amp; Rates'!E$7:E$97, MATCH($E68, 'Suppliers &amp; Rates'!$B$7:$B$97, 0)), ""))</f>
        <v/>
      </c>
      <c r="Q68" s="44" t="str">
        <f>IF($E68="", "", IFERROR(INDEX('Suppliers &amp; Rates'!F$7:F$97, MATCH($E68, 'Suppliers &amp; Rates'!$B$7:$B$97, 0)), ""))</f>
        <v/>
      </c>
      <c r="S68" s="21" t="str">
        <f t="shared" si="5"/>
        <v/>
      </c>
      <c r="U68" s="21" t="str">
        <f t="shared" si="6"/>
        <v/>
      </c>
      <c r="W68" s="21" t="str">
        <f t="shared" si="7"/>
        <v/>
      </c>
      <c r="X68" s="52" t="str">
        <f t="shared" si="8"/>
        <v/>
      </c>
    </row>
    <row r="69" spans="1:24" x14ac:dyDescent="0.25">
      <c r="A69" s="2"/>
      <c r="B69" s="25"/>
      <c r="C69" s="28"/>
      <c r="D69" s="28"/>
      <c r="E69" s="31"/>
      <c r="F69" s="34" t="str">
        <f t="shared" si="0"/>
        <v/>
      </c>
      <c r="G69" s="37" t="str">
        <f>IF(D69="", "", IF(E69="", "Select Supplier", D69*1.02264*(IF(INDEX('Suppliers &amp; Rates'!$G$7:$G$97, MATCH(E69, 'Suppliers &amp; Rates'!$B$7:$B$97, 0))="", 39.3, INDEX('Suppliers &amp; Rates'!$G$7:$G$97, MATCH(E69, 'Suppliers &amp; Rates'!$B$7:$B$97, 0))))/3.6))</f>
        <v/>
      </c>
      <c r="H69" s="57" t="str">
        <f t="shared" si="1"/>
        <v/>
      </c>
      <c r="I69" s="58" t="str">
        <f t="shared" si="2"/>
        <v/>
      </c>
      <c r="J69" s="58" t="str">
        <f t="shared" si="3"/>
        <v/>
      </c>
      <c r="K69" s="59" t="str">
        <f t="shared" si="4"/>
        <v/>
      </c>
      <c r="L69" s="2"/>
      <c r="N69" s="42" t="str">
        <f>IF($E69="", "", IFERROR(INDEX('Suppliers &amp; Rates'!C$7:C$97, MATCH($E69, 'Suppliers &amp; Rates'!$B$7:$B$97, 0)), ""))</f>
        <v/>
      </c>
      <c r="O69" s="43" t="str">
        <f>IF($E69="", "", IFERROR(INDEX('Suppliers &amp; Rates'!D$7:D$97, MATCH($E69, 'Suppliers &amp; Rates'!$B$7:$B$97, 0)), ""))</f>
        <v/>
      </c>
      <c r="P69" s="43" t="str">
        <f>IF($E69="", "", IFERROR(INDEX('Suppliers &amp; Rates'!E$7:E$97, MATCH($E69, 'Suppliers &amp; Rates'!$B$7:$B$97, 0)), ""))</f>
        <v/>
      </c>
      <c r="Q69" s="44" t="str">
        <f>IF($E69="", "", IFERROR(INDEX('Suppliers &amp; Rates'!F$7:F$97, MATCH($E69, 'Suppliers &amp; Rates'!$B$7:$B$97, 0)), ""))</f>
        <v/>
      </c>
      <c r="S69" s="21" t="str">
        <f t="shared" si="5"/>
        <v/>
      </c>
      <c r="U69" s="21" t="str">
        <f t="shared" si="6"/>
        <v/>
      </c>
      <c r="W69" s="21" t="str">
        <f t="shared" si="7"/>
        <v/>
      </c>
      <c r="X69" s="52" t="str">
        <f t="shared" si="8"/>
        <v/>
      </c>
    </row>
    <row r="70" spans="1:24" x14ac:dyDescent="0.25">
      <c r="A70" s="2"/>
      <c r="B70" s="25"/>
      <c r="C70" s="28"/>
      <c r="D70" s="28"/>
      <c r="E70" s="31"/>
      <c r="F70" s="34" t="str">
        <f t="shared" si="0"/>
        <v/>
      </c>
      <c r="G70" s="37" t="str">
        <f>IF(D70="", "", IF(E70="", "Select Supplier", D70*1.02264*(IF(INDEX('Suppliers &amp; Rates'!$G$7:$G$97, MATCH(E70, 'Suppliers &amp; Rates'!$B$7:$B$97, 0))="", 39.3, INDEX('Suppliers &amp; Rates'!$G$7:$G$97, MATCH(E70, 'Suppliers &amp; Rates'!$B$7:$B$97, 0))))/3.6))</f>
        <v/>
      </c>
      <c r="H70" s="57" t="str">
        <f t="shared" si="1"/>
        <v/>
      </c>
      <c r="I70" s="58" t="str">
        <f t="shared" si="2"/>
        <v/>
      </c>
      <c r="J70" s="58" t="str">
        <f t="shared" si="3"/>
        <v/>
      </c>
      <c r="K70" s="59" t="str">
        <f t="shared" si="4"/>
        <v/>
      </c>
      <c r="L70" s="2"/>
      <c r="N70" s="42" t="str">
        <f>IF($E70="", "", IFERROR(INDEX('Suppliers &amp; Rates'!C$7:C$97, MATCH($E70, 'Suppliers &amp; Rates'!$B$7:$B$97, 0)), ""))</f>
        <v/>
      </c>
      <c r="O70" s="43" t="str">
        <f>IF($E70="", "", IFERROR(INDEX('Suppliers &amp; Rates'!D$7:D$97, MATCH($E70, 'Suppliers &amp; Rates'!$B$7:$B$97, 0)), ""))</f>
        <v/>
      </c>
      <c r="P70" s="43" t="str">
        <f>IF($E70="", "", IFERROR(INDEX('Suppliers &amp; Rates'!E$7:E$97, MATCH($E70, 'Suppliers &amp; Rates'!$B$7:$B$97, 0)), ""))</f>
        <v/>
      </c>
      <c r="Q70" s="44" t="str">
        <f>IF($E70="", "", IFERROR(INDEX('Suppliers &amp; Rates'!F$7:F$97, MATCH($E70, 'Suppliers &amp; Rates'!$B$7:$B$97, 0)), ""))</f>
        <v/>
      </c>
      <c r="S70" s="21" t="str">
        <f t="shared" si="5"/>
        <v/>
      </c>
      <c r="U70" s="21" t="str">
        <f t="shared" si="6"/>
        <v/>
      </c>
      <c r="W70" s="21" t="str">
        <f t="shared" si="7"/>
        <v/>
      </c>
      <c r="X70" s="52" t="str">
        <f t="shared" si="8"/>
        <v/>
      </c>
    </row>
    <row r="71" spans="1:24" x14ac:dyDescent="0.25">
      <c r="A71" s="2"/>
      <c r="B71" s="25"/>
      <c r="C71" s="28"/>
      <c r="D71" s="28"/>
      <c r="E71" s="31"/>
      <c r="F71" s="34" t="str">
        <f t="shared" si="0"/>
        <v/>
      </c>
      <c r="G71" s="37" t="str">
        <f>IF(D71="", "", IF(E71="", "Select Supplier", D71*1.02264*(IF(INDEX('Suppliers &amp; Rates'!$G$7:$G$97, MATCH(E71, 'Suppliers &amp; Rates'!$B$7:$B$97, 0))="", 39.3, INDEX('Suppliers &amp; Rates'!$G$7:$G$97, MATCH(E71, 'Suppliers &amp; Rates'!$B$7:$B$97, 0))))/3.6))</f>
        <v/>
      </c>
      <c r="H71" s="57" t="str">
        <f t="shared" si="1"/>
        <v/>
      </c>
      <c r="I71" s="58" t="str">
        <f t="shared" si="2"/>
        <v/>
      </c>
      <c r="J71" s="58" t="str">
        <f t="shared" si="3"/>
        <v/>
      </c>
      <c r="K71" s="59" t="str">
        <f t="shared" si="4"/>
        <v/>
      </c>
      <c r="L71" s="2"/>
      <c r="N71" s="42" t="str">
        <f>IF($E71="", "", IFERROR(INDEX('Suppliers &amp; Rates'!C$7:C$97, MATCH($E71, 'Suppliers &amp; Rates'!$B$7:$B$97, 0)), ""))</f>
        <v/>
      </c>
      <c r="O71" s="43" t="str">
        <f>IF($E71="", "", IFERROR(INDEX('Suppliers &amp; Rates'!D$7:D$97, MATCH($E71, 'Suppliers &amp; Rates'!$B$7:$B$97, 0)), ""))</f>
        <v/>
      </c>
      <c r="P71" s="43" t="str">
        <f>IF($E71="", "", IFERROR(INDEX('Suppliers &amp; Rates'!E$7:E$97, MATCH($E71, 'Suppliers &amp; Rates'!$B$7:$B$97, 0)), ""))</f>
        <v/>
      </c>
      <c r="Q71" s="44" t="str">
        <f>IF($E71="", "", IFERROR(INDEX('Suppliers &amp; Rates'!F$7:F$97, MATCH($E71, 'Suppliers &amp; Rates'!$B$7:$B$97, 0)), ""))</f>
        <v/>
      </c>
      <c r="S71" s="21" t="str">
        <f t="shared" si="5"/>
        <v/>
      </c>
      <c r="U71" s="21" t="str">
        <f t="shared" si="6"/>
        <v/>
      </c>
      <c r="W71" s="21" t="str">
        <f t="shared" si="7"/>
        <v/>
      </c>
      <c r="X71" s="52" t="str">
        <f t="shared" si="8"/>
        <v/>
      </c>
    </row>
    <row r="72" spans="1:24" x14ac:dyDescent="0.25">
      <c r="A72" s="2"/>
      <c r="B72" s="25"/>
      <c r="C72" s="28"/>
      <c r="D72" s="28"/>
      <c r="E72" s="31"/>
      <c r="F72" s="34" t="str">
        <f t="shared" si="0"/>
        <v/>
      </c>
      <c r="G72" s="37" t="str">
        <f>IF(D72="", "", IF(E72="", "Select Supplier", D72*1.02264*(IF(INDEX('Suppliers &amp; Rates'!$G$7:$G$97, MATCH(E72, 'Suppliers &amp; Rates'!$B$7:$B$97, 0))="", 39.3, INDEX('Suppliers &amp; Rates'!$G$7:$G$97, MATCH(E72, 'Suppliers &amp; Rates'!$B$7:$B$97, 0))))/3.6))</f>
        <v/>
      </c>
      <c r="H72" s="57" t="str">
        <f t="shared" si="1"/>
        <v/>
      </c>
      <c r="I72" s="58" t="str">
        <f t="shared" si="2"/>
        <v/>
      </c>
      <c r="J72" s="58" t="str">
        <f t="shared" si="3"/>
        <v/>
      </c>
      <c r="K72" s="59" t="str">
        <f t="shared" si="4"/>
        <v/>
      </c>
      <c r="L72" s="2"/>
      <c r="N72" s="42" t="str">
        <f>IF($E72="", "", IFERROR(INDEX('Suppliers &amp; Rates'!C$7:C$97, MATCH($E72, 'Suppliers &amp; Rates'!$B$7:$B$97, 0)), ""))</f>
        <v/>
      </c>
      <c r="O72" s="43" t="str">
        <f>IF($E72="", "", IFERROR(INDEX('Suppliers &amp; Rates'!D$7:D$97, MATCH($E72, 'Suppliers &amp; Rates'!$B$7:$B$97, 0)), ""))</f>
        <v/>
      </c>
      <c r="P72" s="43" t="str">
        <f>IF($E72="", "", IFERROR(INDEX('Suppliers &amp; Rates'!E$7:E$97, MATCH($E72, 'Suppliers &amp; Rates'!$B$7:$B$97, 0)), ""))</f>
        <v/>
      </c>
      <c r="Q72" s="44" t="str">
        <f>IF($E72="", "", IFERROR(INDEX('Suppliers &amp; Rates'!F$7:F$97, MATCH($E72, 'Suppliers &amp; Rates'!$B$7:$B$97, 0)), ""))</f>
        <v/>
      </c>
      <c r="S72" s="21" t="str">
        <f t="shared" si="5"/>
        <v/>
      </c>
      <c r="U72" s="21" t="str">
        <f t="shared" si="6"/>
        <v/>
      </c>
      <c r="W72" s="21" t="str">
        <f t="shared" si="7"/>
        <v/>
      </c>
      <c r="X72" s="52" t="str">
        <f t="shared" si="8"/>
        <v/>
      </c>
    </row>
    <row r="73" spans="1:24" x14ac:dyDescent="0.25">
      <c r="A73" s="2"/>
      <c r="B73" s="25"/>
      <c r="C73" s="28"/>
      <c r="D73" s="28"/>
      <c r="E73" s="31"/>
      <c r="F73" s="34" t="str">
        <f t="shared" ref="F73:F136" si="9">IF(C73="", "", C73)</f>
        <v/>
      </c>
      <c r="G73" s="37" t="str">
        <f>IF(D73="", "", IF(E73="", "Select Supplier", D73*1.02264*(IF(INDEX('Suppliers &amp; Rates'!$G$7:$G$97, MATCH(E73, 'Suppliers &amp; Rates'!$B$7:$B$97, 0))="", 39.3, INDEX('Suppliers &amp; Rates'!$G$7:$G$97, MATCH(E73, 'Suppliers &amp; Rates'!$B$7:$B$97, 0))))/3.6))</f>
        <v/>
      </c>
      <c r="H73" s="57" t="str">
        <f t="shared" si="1"/>
        <v/>
      </c>
      <c r="I73" s="58" t="str">
        <f t="shared" si="2"/>
        <v/>
      </c>
      <c r="J73" s="58" t="str">
        <f t="shared" si="3"/>
        <v/>
      </c>
      <c r="K73" s="59" t="str">
        <f t="shared" si="4"/>
        <v/>
      </c>
      <c r="L73" s="2"/>
      <c r="N73" s="42" t="str">
        <f>IF($E73="", "", IFERROR(INDEX('Suppliers &amp; Rates'!C$7:C$97, MATCH($E73, 'Suppliers &amp; Rates'!$B$7:$B$97, 0)), ""))</f>
        <v/>
      </c>
      <c r="O73" s="43" t="str">
        <f>IF($E73="", "", IFERROR(INDEX('Suppliers &amp; Rates'!D$7:D$97, MATCH($E73, 'Suppliers &amp; Rates'!$B$7:$B$97, 0)), ""))</f>
        <v/>
      </c>
      <c r="P73" s="43" t="str">
        <f>IF($E73="", "", IFERROR(INDEX('Suppliers &amp; Rates'!E$7:E$97, MATCH($E73, 'Suppliers &amp; Rates'!$B$7:$B$97, 0)), ""))</f>
        <v/>
      </c>
      <c r="Q73" s="44" t="str">
        <f>IF($E73="", "", IFERROR(INDEX('Suppliers &amp; Rates'!F$7:F$97, MATCH($E73, 'Suppliers &amp; Rates'!$B$7:$B$97, 0)), ""))</f>
        <v/>
      </c>
      <c r="S73" s="21" t="str">
        <f t="shared" si="5"/>
        <v/>
      </c>
      <c r="U73" s="21" t="str">
        <f t="shared" si="6"/>
        <v/>
      </c>
      <c r="W73" s="21" t="str">
        <f t="shared" si="7"/>
        <v/>
      </c>
      <c r="X73" s="52" t="str">
        <f t="shared" si="8"/>
        <v/>
      </c>
    </row>
    <row r="74" spans="1:24" x14ac:dyDescent="0.25">
      <c r="A74" s="2"/>
      <c r="B74" s="25"/>
      <c r="C74" s="28"/>
      <c r="D74" s="28"/>
      <c r="E74" s="31"/>
      <c r="F74" s="34" t="str">
        <f t="shared" si="9"/>
        <v/>
      </c>
      <c r="G74" s="37" t="str">
        <f>IF(D74="", "", IF(E74="", "Select Supplier", D74*1.02264*(IF(INDEX('Suppliers &amp; Rates'!$G$7:$G$97, MATCH(E74, 'Suppliers &amp; Rates'!$B$7:$B$97, 0))="", 39.3, INDEX('Suppliers &amp; Rates'!$G$7:$G$97, MATCH(E74, 'Suppliers &amp; Rates'!$B$7:$B$97, 0))))/3.6))</f>
        <v/>
      </c>
      <c r="H74" s="57" t="str">
        <f t="shared" ref="H74:H137" si="10">IF(OR($U74="", $U74=FALSE), "", ROUND(($N74*$S74)+($O74*$W74), 2)/100)</f>
        <v/>
      </c>
      <c r="I74" s="58" t="str">
        <f t="shared" ref="I74:I137" si="11">IF(OR($U74="", $U74=FALSE), "", ROUND(($P74*$S74)+($Q74*$X74), 2)/100)</f>
        <v/>
      </c>
      <c r="J74" s="58" t="str">
        <f t="shared" ref="J74:J137" si="12">IF(OR(H74="", I74=""), "", H74+I74)</f>
        <v/>
      </c>
      <c r="K74" s="59" t="str">
        <f t="shared" ref="K74:K137" si="13">IF(U74=TRUE, IFERROR(J74/S74, ""), "")</f>
        <v/>
      </c>
      <c r="L74" s="2"/>
      <c r="N74" s="42" t="str">
        <f>IF($E74="", "", IFERROR(INDEX('Suppliers &amp; Rates'!C$7:C$97, MATCH($E74, 'Suppliers &amp; Rates'!$B$7:$B$97, 0)), ""))</f>
        <v/>
      </c>
      <c r="O74" s="43" t="str">
        <f>IF($E74="", "", IFERROR(INDEX('Suppliers &amp; Rates'!D$7:D$97, MATCH($E74, 'Suppliers &amp; Rates'!$B$7:$B$97, 0)), ""))</f>
        <v/>
      </c>
      <c r="P74" s="43" t="str">
        <f>IF($E74="", "", IFERROR(INDEX('Suppliers &amp; Rates'!E$7:E$97, MATCH($E74, 'Suppliers &amp; Rates'!$B$7:$B$97, 0)), ""))</f>
        <v/>
      </c>
      <c r="Q74" s="44" t="str">
        <f>IF($E74="", "", IFERROR(INDEX('Suppliers &amp; Rates'!F$7:F$97, MATCH($E74, 'Suppliers &amp; Rates'!$B$7:$B$97, 0)), ""))</f>
        <v/>
      </c>
      <c r="S74" s="21" t="str">
        <f t="shared" ref="S74:S137" si="14">IF(B74="", "", B74-B73)</f>
        <v/>
      </c>
      <c r="U74" s="21" t="str">
        <f t="shared" ref="U74:U137" si="15">IF(OR(B74="", B73="", C74="", C73="", D74="", D73=""), "", IF($E73=$E74, TRUE, FALSE))</f>
        <v/>
      </c>
      <c r="W74" s="21" t="str">
        <f t="shared" ref="W74:W137" si="16">IF(OR(F73="", F74=""), "", F74-F73)</f>
        <v/>
      </c>
      <c r="X74" s="52" t="str">
        <f t="shared" ref="X74:X137" si="17">IF(OR(G73="", G74=""), "", G74-G73)</f>
        <v/>
      </c>
    </row>
    <row r="75" spans="1:24" x14ac:dyDescent="0.25">
      <c r="A75" s="2"/>
      <c r="B75" s="25"/>
      <c r="C75" s="28"/>
      <c r="D75" s="28"/>
      <c r="E75" s="31"/>
      <c r="F75" s="34" t="str">
        <f t="shared" si="9"/>
        <v/>
      </c>
      <c r="G75" s="37" t="str">
        <f>IF(D75="", "", IF(E75="", "Select Supplier", D75*1.02264*(IF(INDEX('Suppliers &amp; Rates'!$G$7:$G$97, MATCH(E75, 'Suppliers &amp; Rates'!$B$7:$B$97, 0))="", 39.3, INDEX('Suppliers &amp; Rates'!$G$7:$G$97, MATCH(E75, 'Suppliers &amp; Rates'!$B$7:$B$97, 0))))/3.6))</f>
        <v/>
      </c>
      <c r="H75" s="57" t="str">
        <f t="shared" si="10"/>
        <v/>
      </c>
      <c r="I75" s="58" t="str">
        <f t="shared" si="11"/>
        <v/>
      </c>
      <c r="J75" s="58" t="str">
        <f t="shared" si="12"/>
        <v/>
      </c>
      <c r="K75" s="59" t="str">
        <f t="shared" si="13"/>
        <v/>
      </c>
      <c r="L75" s="2"/>
      <c r="N75" s="42" t="str">
        <f>IF($E75="", "", IFERROR(INDEX('Suppliers &amp; Rates'!C$7:C$97, MATCH($E75, 'Suppliers &amp; Rates'!$B$7:$B$97, 0)), ""))</f>
        <v/>
      </c>
      <c r="O75" s="43" t="str">
        <f>IF($E75="", "", IFERROR(INDEX('Suppliers &amp; Rates'!D$7:D$97, MATCH($E75, 'Suppliers &amp; Rates'!$B$7:$B$97, 0)), ""))</f>
        <v/>
      </c>
      <c r="P75" s="43" t="str">
        <f>IF($E75="", "", IFERROR(INDEX('Suppliers &amp; Rates'!E$7:E$97, MATCH($E75, 'Suppliers &amp; Rates'!$B$7:$B$97, 0)), ""))</f>
        <v/>
      </c>
      <c r="Q75" s="44" t="str">
        <f>IF($E75="", "", IFERROR(INDEX('Suppliers &amp; Rates'!F$7:F$97, MATCH($E75, 'Suppliers &amp; Rates'!$B$7:$B$97, 0)), ""))</f>
        <v/>
      </c>
      <c r="S75" s="21" t="str">
        <f t="shared" si="14"/>
        <v/>
      </c>
      <c r="U75" s="21" t="str">
        <f t="shared" si="15"/>
        <v/>
      </c>
      <c r="W75" s="21" t="str">
        <f t="shared" si="16"/>
        <v/>
      </c>
      <c r="X75" s="52" t="str">
        <f t="shared" si="17"/>
        <v/>
      </c>
    </row>
    <row r="76" spans="1:24" x14ac:dyDescent="0.25">
      <c r="A76" s="2"/>
      <c r="B76" s="25"/>
      <c r="C76" s="28"/>
      <c r="D76" s="28"/>
      <c r="E76" s="31"/>
      <c r="F76" s="34" t="str">
        <f t="shared" si="9"/>
        <v/>
      </c>
      <c r="G76" s="37" t="str">
        <f>IF(D76="", "", IF(E76="", "Select Supplier", D76*1.02264*(IF(INDEX('Suppliers &amp; Rates'!$G$7:$G$97, MATCH(E76, 'Suppliers &amp; Rates'!$B$7:$B$97, 0))="", 39.3, INDEX('Suppliers &amp; Rates'!$G$7:$G$97, MATCH(E76, 'Suppliers &amp; Rates'!$B$7:$B$97, 0))))/3.6))</f>
        <v/>
      </c>
      <c r="H76" s="57" t="str">
        <f t="shared" si="10"/>
        <v/>
      </c>
      <c r="I76" s="58" t="str">
        <f t="shared" si="11"/>
        <v/>
      </c>
      <c r="J76" s="58" t="str">
        <f t="shared" si="12"/>
        <v/>
      </c>
      <c r="K76" s="59" t="str">
        <f t="shared" si="13"/>
        <v/>
      </c>
      <c r="L76" s="2"/>
      <c r="N76" s="42" t="str">
        <f>IF($E76="", "", IFERROR(INDEX('Suppliers &amp; Rates'!C$7:C$97, MATCH($E76, 'Suppliers &amp; Rates'!$B$7:$B$97, 0)), ""))</f>
        <v/>
      </c>
      <c r="O76" s="43" t="str">
        <f>IF($E76="", "", IFERROR(INDEX('Suppliers &amp; Rates'!D$7:D$97, MATCH($E76, 'Suppliers &amp; Rates'!$B$7:$B$97, 0)), ""))</f>
        <v/>
      </c>
      <c r="P76" s="43" t="str">
        <f>IF($E76="", "", IFERROR(INDEX('Suppliers &amp; Rates'!E$7:E$97, MATCH($E76, 'Suppliers &amp; Rates'!$B$7:$B$97, 0)), ""))</f>
        <v/>
      </c>
      <c r="Q76" s="44" t="str">
        <f>IF($E76="", "", IFERROR(INDEX('Suppliers &amp; Rates'!F$7:F$97, MATCH($E76, 'Suppliers &amp; Rates'!$B$7:$B$97, 0)), ""))</f>
        <v/>
      </c>
      <c r="S76" s="21" t="str">
        <f t="shared" si="14"/>
        <v/>
      </c>
      <c r="U76" s="21" t="str">
        <f t="shared" si="15"/>
        <v/>
      </c>
      <c r="W76" s="21" t="str">
        <f t="shared" si="16"/>
        <v/>
      </c>
      <c r="X76" s="52" t="str">
        <f t="shared" si="17"/>
        <v/>
      </c>
    </row>
    <row r="77" spans="1:24" x14ac:dyDescent="0.25">
      <c r="A77" s="2"/>
      <c r="B77" s="25"/>
      <c r="C77" s="28"/>
      <c r="D77" s="28"/>
      <c r="E77" s="31"/>
      <c r="F77" s="34" t="str">
        <f t="shared" si="9"/>
        <v/>
      </c>
      <c r="G77" s="37" t="str">
        <f>IF(D77="", "", IF(E77="", "Select Supplier", D77*1.02264*(IF(INDEX('Suppliers &amp; Rates'!$G$7:$G$97, MATCH(E77, 'Suppliers &amp; Rates'!$B$7:$B$97, 0))="", 39.3, INDEX('Suppliers &amp; Rates'!$G$7:$G$97, MATCH(E77, 'Suppliers &amp; Rates'!$B$7:$B$97, 0))))/3.6))</f>
        <v/>
      </c>
      <c r="H77" s="57" t="str">
        <f t="shared" si="10"/>
        <v/>
      </c>
      <c r="I77" s="58" t="str">
        <f t="shared" si="11"/>
        <v/>
      </c>
      <c r="J77" s="58" t="str">
        <f t="shared" si="12"/>
        <v/>
      </c>
      <c r="K77" s="59" t="str">
        <f t="shared" si="13"/>
        <v/>
      </c>
      <c r="L77" s="2"/>
      <c r="N77" s="42" t="str">
        <f>IF($E77="", "", IFERROR(INDEX('Suppliers &amp; Rates'!C$7:C$97, MATCH($E77, 'Suppliers &amp; Rates'!$B$7:$B$97, 0)), ""))</f>
        <v/>
      </c>
      <c r="O77" s="43" t="str">
        <f>IF($E77="", "", IFERROR(INDEX('Suppliers &amp; Rates'!D$7:D$97, MATCH($E77, 'Suppliers &amp; Rates'!$B$7:$B$97, 0)), ""))</f>
        <v/>
      </c>
      <c r="P77" s="43" t="str">
        <f>IF($E77="", "", IFERROR(INDEX('Suppliers &amp; Rates'!E$7:E$97, MATCH($E77, 'Suppliers &amp; Rates'!$B$7:$B$97, 0)), ""))</f>
        <v/>
      </c>
      <c r="Q77" s="44" t="str">
        <f>IF($E77="", "", IFERROR(INDEX('Suppliers &amp; Rates'!F$7:F$97, MATCH($E77, 'Suppliers &amp; Rates'!$B$7:$B$97, 0)), ""))</f>
        <v/>
      </c>
      <c r="S77" s="21" t="str">
        <f t="shared" si="14"/>
        <v/>
      </c>
      <c r="U77" s="21" t="str">
        <f t="shared" si="15"/>
        <v/>
      </c>
      <c r="W77" s="21" t="str">
        <f t="shared" si="16"/>
        <v/>
      </c>
      <c r="X77" s="52" t="str">
        <f t="shared" si="17"/>
        <v/>
      </c>
    </row>
    <row r="78" spans="1:24" x14ac:dyDescent="0.25">
      <c r="A78" s="2"/>
      <c r="B78" s="25"/>
      <c r="C78" s="28"/>
      <c r="D78" s="28"/>
      <c r="E78" s="31"/>
      <c r="F78" s="34" t="str">
        <f t="shared" si="9"/>
        <v/>
      </c>
      <c r="G78" s="37" t="str">
        <f>IF(D78="", "", IF(E78="", "Select Supplier", D78*1.02264*(IF(INDEX('Suppliers &amp; Rates'!$G$7:$G$97, MATCH(E78, 'Suppliers &amp; Rates'!$B$7:$B$97, 0))="", 39.3, INDEX('Suppliers &amp; Rates'!$G$7:$G$97, MATCH(E78, 'Suppliers &amp; Rates'!$B$7:$B$97, 0))))/3.6))</f>
        <v/>
      </c>
      <c r="H78" s="57" t="str">
        <f t="shared" si="10"/>
        <v/>
      </c>
      <c r="I78" s="58" t="str">
        <f t="shared" si="11"/>
        <v/>
      </c>
      <c r="J78" s="58" t="str">
        <f t="shared" si="12"/>
        <v/>
      </c>
      <c r="K78" s="59" t="str">
        <f t="shared" si="13"/>
        <v/>
      </c>
      <c r="L78" s="2"/>
      <c r="N78" s="42" t="str">
        <f>IF($E78="", "", IFERROR(INDEX('Suppliers &amp; Rates'!C$7:C$97, MATCH($E78, 'Suppliers &amp; Rates'!$B$7:$B$97, 0)), ""))</f>
        <v/>
      </c>
      <c r="O78" s="43" t="str">
        <f>IF($E78="", "", IFERROR(INDEX('Suppliers &amp; Rates'!D$7:D$97, MATCH($E78, 'Suppliers &amp; Rates'!$B$7:$B$97, 0)), ""))</f>
        <v/>
      </c>
      <c r="P78" s="43" t="str">
        <f>IF($E78="", "", IFERROR(INDEX('Suppliers &amp; Rates'!E$7:E$97, MATCH($E78, 'Suppliers &amp; Rates'!$B$7:$B$97, 0)), ""))</f>
        <v/>
      </c>
      <c r="Q78" s="44" t="str">
        <f>IF($E78="", "", IFERROR(INDEX('Suppliers &amp; Rates'!F$7:F$97, MATCH($E78, 'Suppliers &amp; Rates'!$B$7:$B$97, 0)), ""))</f>
        <v/>
      </c>
      <c r="S78" s="21" t="str">
        <f t="shared" si="14"/>
        <v/>
      </c>
      <c r="U78" s="21" t="str">
        <f t="shared" si="15"/>
        <v/>
      </c>
      <c r="W78" s="21" t="str">
        <f t="shared" si="16"/>
        <v/>
      </c>
      <c r="X78" s="52" t="str">
        <f t="shared" si="17"/>
        <v/>
      </c>
    </row>
    <row r="79" spans="1:24" x14ac:dyDescent="0.25">
      <c r="A79" s="2"/>
      <c r="B79" s="25"/>
      <c r="C79" s="28"/>
      <c r="D79" s="28"/>
      <c r="E79" s="31"/>
      <c r="F79" s="34" t="str">
        <f t="shared" si="9"/>
        <v/>
      </c>
      <c r="G79" s="37" t="str">
        <f>IF(D79="", "", IF(E79="", "Select Supplier", D79*1.02264*(IF(INDEX('Suppliers &amp; Rates'!$G$7:$G$97, MATCH(E79, 'Suppliers &amp; Rates'!$B$7:$B$97, 0))="", 39.3, INDEX('Suppliers &amp; Rates'!$G$7:$G$97, MATCH(E79, 'Suppliers &amp; Rates'!$B$7:$B$97, 0))))/3.6))</f>
        <v/>
      </c>
      <c r="H79" s="57" t="str">
        <f t="shared" si="10"/>
        <v/>
      </c>
      <c r="I79" s="58" t="str">
        <f t="shared" si="11"/>
        <v/>
      </c>
      <c r="J79" s="58" t="str">
        <f t="shared" si="12"/>
        <v/>
      </c>
      <c r="K79" s="59" t="str">
        <f t="shared" si="13"/>
        <v/>
      </c>
      <c r="L79" s="2"/>
      <c r="N79" s="42" t="str">
        <f>IF($E79="", "", IFERROR(INDEX('Suppliers &amp; Rates'!C$7:C$97, MATCH($E79, 'Suppliers &amp; Rates'!$B$7:$B$97, 0)), ""))</f>
        <v/>
      </c>
      <c r="O79" s="43" t="str">
        <f>IF($E79="", "", IFERROR(INDEX('Suppliers &amp; Rates'!D$7:D$97, MATCH($E79, 'Suppliers &amp; Rates'!$B$7:$B$97, 0)), ""))</f>
        <v/>
      </c>
      <c r="P79" s="43" t="str">
        <f>IF($E79="", "", IFERROR(INDEX('Suppliers &amp; Rates'!E$7:E$97, MATCH($E79, 'Suppliers &amp; Rates'!$B$7:$B$97, 0)), ""))</f>
        <v/>
      </c>
      <c r="Q79" s="44" t="str">
        <f>IF($E79="", "", IFERROR(INDEX('Suppliers &amp; Rates'!F$7:F$97, MATCH($E79, 'Suppliers &amp; Rates'!$B$7:$B$97, 0)), ""))</f>
        <v/>
      </c>
      <c r="S79" s="21" t="str">
        <f t="shared" si="14"/>
        <v/>
      </c>
      <c r="U79" s="21" t="str">
        <f t="shared" si="15"/>
        <v/>
      </c>
      <c r="W79" s="21" t="str">
        <f t="shared" si="16"/>
        <v/>
      </c>
      <c r="X79" s="52" t="str">
        <f t="shared" si="17"/>
        <v/>
      </c>
    </row>
    <row r="80" spans="1:24" x14ac:dyDescent="0.25">
      <c r="A80" s="2"/>
      <c r="B80" s="25"/>
      <c r="C80" s="28"/>
      <c r="D80" s="28"/>
      <c r="E80" s="31"/>
      <c r="F80" s="34" t="str">
        <f t="shared" si="9"/>
        <v/>
      </c>
      <c r="G80" s="37" t="str">
        <f>IF(D80="", "", IF(E80="", "Select Supplier", D80*1.02264*(IF(INDEX('Suppliers &amp; Rates'!$G$7:$G$97, MATCH(E80, 'Suppliers &amp; Rates'!$B$7:$B$97, 0))="", 39.3, INDEX('Suppliers &amp; Rates'!$G$7:$G$97, MATCH(E80, 'Suppliers &amp; Rates'!$B$7:$B$97, 0))))/3.6))</f>
        <v/>
      </c>
      <c r="H80" s="57" t="str">
        <f t="shared" si="10"/>
        <v/>
      </c>
      <c r="I80" s="58" t="str">
        <f t="shared" si="11"/>
        <v/>
      </c>
      <c r="J80" s="58" t="str">
        <f t="shared" si="12"/>
        <v/>
      </c>
      <c r="K80" s="59" t="str">
        <f t="shared" si="13"/>
        <v/>
      </c>
      <c r="L80" s="2"/>
      <c r="N80" s="42" t="str">
        <f>IF($E80="", "", IFERROR(INDEX('Suppliers &amp; Rates'!C$7:C$97, MATCH($E80, 'Suppliers &amp; Rates'!$B$7:$B$97, 0)), ""))</f>
        <v/>
      </c>
      <c r="O80" s="43" t="str">
        <f>IF($E80="", "", IFERROR(INDEX('Suppliers &amp; Rates'!D$7:D$97, MATCH($E80, 'Suppliers &amp; Rates'!$B$7:$B$97, 0)), ""))</f>
        <v/>
      </c>
      <c r="P80" s="43" t="str">
        <f>IF($E80="", "", IFERROR(INDEX('Suppliers &amp; Rates'!E$7:E$97, MATCH($E80, 'Suppliers &amp; Rates'!$B$7:$B$97, 0)), ""))</f>
        <v/>
      </c>
      <c r="Q80" s="44" t="str">
        <f>IF($E80="", "", IFERROR(INDEX('Suppliers &amp; Rates'!F$7:F$97, MATCH($E80, 'Suppliers &amp; Rates'!$B$7:$B$97, 0)), ""))</f>
        <v/>
      </c>
      <c r="S80" s="21" t="str">
        <f t="shared" si="14"/>
        <v/>
      </c>
      <c r="U80" s="21" t="str">
        <f t="shared" si="15"/>
        <v/>
      </c>
      <c r="W80" s="21" t="str">
        <f t="shared" si="16"/>
        <v/>
      </c>
      <c r="X80" s="52" t="str">
        <f t="shared" si="17"/>
        <v/>
      </c>
    </row>
    <row r="81" spans="1:24" x14ac:dyDescent="0.25">
      <c r="A81" s="2"/>
      <c r="B81" s="25"/>
      <c r="C81" s="28"/>
      <c r="D81" s="28"/>
      <c r="E81" s="31"/>
      <c r="F81" s="34" t="str">
        <f t="shared" si="9"/>
        <v/>
      </c>
      <c r="G81" s="37" t="str">
        <f>IF(D81="", "", IF(E81="", "Select Supplier", D81*1.02264*(IF(INDEX('Suppliers &amp; Rates'!$G$7:$G$97, MATCH(E81, 'Suppliers &amp; Rates'!$B$7:$B$97, 0))="", 39.3, INDEX('Suppliers &amp; Rates'!$G$7:$G$97, MATCH(E81, 'Suppliers &amp; Rates'!$B$7:$B$97, 0))))/3.6))</f>
        <v/>
      </c>
      <c r="H81" s="57" t="str">
        <f t="shared" si="10"/>
        <v/>
      </c>
      <c r="I81" s="58" t="str">
        <f t="shared" si="11"/>
        <v/>
      </c>
      <c r="J81" s="58" t="str">
        <f t="shared" si="12"/>
        <v/>
      </c>
      <c r="K81" s="59" t="str">
        <f t="shared" si="13"/>
        <v/>
      </c>
      <c r="L81" s="2"/>
      <c r="N81" s="42" t="str">
        <f>IF($E81="", "", IFERROR(INDEX('Suppliers &amp; Rates'!C$7:C$97, MATCH($E81, 'Suppliers &amp; Rates'!$B$7:$B$97, 0)), ""))</f>
        <v/>
      </c>
      <c r="O81" s="43" t="str">
        <f>IF($E81="", "", IFERROR(INDEX('Suppliers &amp; Rates'!D$7:D$97, MATCH($E81, 'Suppliers &amp; Rates'!$B$7:$B$97, 0)), ""))</f>
        <v/>
      </c>
      <c r="P81" s="43" t="str">
        <f>IF($E81="", "", IFERROR(INDEX('Suppliers &amp; Rates'!E$7:E$97, MATCH($E81, 'Suppliers &amp; Rates'!$B$7:$B$97, 0)), ""))</f>
        <v/>
      </c>
      <c r="Q81" s="44" t="str">
        <f>IF($E81="", "", IFERROR(INDEX('Suppliers &amp; Rates'!F$7:F$97, MATCH($E81, 'Suppliers &amp; Rates'!$B$7:$B$97, 0)), ""))</f>
        <v/>
      </c>
      <c r="S81" s="21" t="str">
        <f t="shared" si="14"/>
        <v/>
      </c>
      <c r="U81" s="21" t="str">
        <f t="shared" si="15"/>
        <v/>
      </c>
      <c r="W81" s="21" t="str">
        <f t="shared" si="16"/>
        <v/>
      </c>
      <c r="X81" s="52" t="str">
        <f t="shared" si="17"/>
        <v/>
      </c>
    </row>
    <row r="82" spans="1:24" x14ac:dyDescent="0.25">
      <c r="A82" s="2"/>
      <c r="B82" s="25"/>
      <c r="C82" s="28"/>
      <c r="D82" s="28"/>
      <c r="E82" s="31"/>
      <c r="F82" s="34" t="str">
        <f t="shared" si="9"/>
        <v/>
      </c>
      <c r="G82" s="37" t="str">
        <f>IF(D82="", "", IF(E82="", "Select Supplier", D82*1.02264*(IF(INDEX('Suppliers &amp; Rates'!$G$7:$G$97, MATCH(E82, 'Suppliers &amp; Rates'!$B$7:$B$97, 0))="", 39.3, INDEX('Suppliers &amp; Rates'!$G$7:$G$97, MATCH(E82, 'Suppliers &amp; Rates'!$B$7:$B$97, 0))))/3.6))</f>
        <v/>
      </c>
      <c r="H82" s="57" t="str">
        <f t="shared" si="10"/>
        <v/>
      </c>
      <c r="I82" s="58" t="str">
        <f t="shared" si="11"/>
        <v/>
      </c>
      <c r="J82" s="58" t="str">
        <f t="shared" si="12"/>
        <v/>
      </c>
      <c r="K82" s="59" t="str">
        <f t="shared" si="13"/>
        <v/>
      </c>
      <c r="L82" s="2"/>
      <c r="N82" s="42" t="str">
        <f>IF($E82="", "", IFERROR(INDEX('Suppliers &amp; Rates'!C$7:C$97, MATCH($E82, 'Suppliers &amp; Rates'!$B$7:$B$97, 0)), ""))</f>
        <v/>
      </c>
      <c r="O82" s="43" t="str">
        <f>IF($E82="", "", IFERROR(INDEX('Suppliers &amp; Rates'!D$7:D$97, MATCH($E82, 'Suppliers &amp; Rates'!$B$7:$B$97, 0)), ""))</f>
        <v/>
      </c>
      <c r="P82" s="43" t="str">
        <f>IF($E82="", "", IFERROR(INDEX('Suppliers &amp; Rates'!E$7:E$97, MATCH($E82, 'Suppliers &amp; Rates'!$B$7:$B$97, 0)), ""))</f>
        <v/>
      </c>
      <c r="Q82" s="44" t="str">
        <f>IF($E82="", "", IFERROR(INDEX('Suppliers &amp; Rates'!F$7:F$97, MATCH($E82, 'Suppliers &amp; Rates'!$B$7:$B$97, 0)), ""))</f>
        <v/>
      </c>
      <c r="S82" s="21" t="str">
        <f t="shared" si="14"/>
        <v/>
      </c>
      <c r="U82" s="21" t="str">
        <f t="shared" si="15"/>
        <v/>
      </c>
      <c r="W82" s="21" t="str">
        <f t="shared" si="16"/>
        <v/>
      </c>
      <c r="X82" s="52" t="str">
        <f t="shared" si="17"/>
        <v/>
      </c>
    </row>
    <row r="83" spans="1:24" x14ac:dyDescent="0.25">
      <c r="A83" s="2"/>
      <c r="B83" s="25"/>
      <c r="C83" s="28"/>
      <c r="D83" s="28"/>
      <c r="E83" s="31"/>
      <c r="F83" s="34" t="str">
        <f t="shared" si="9"/>
        <v/>
      </c>
      <c r="G83" s="37" t="str">
        <f>IF(D83="", "", IF(E83="", "Select Supplier", D83*1.02264*(IF(INDEX('Suppliers &amp; Rates'!$G$7:$G$97, MATCH(E83, 'Suppliers &amp; Rates'!$B$7:$B$97, 0))="", 39.3, INDEX('Suppliers &amp; Rates'!$G$7:$G$97, MATCH(E83, 'Suppliers &amp; Rates'!$B$7:$B$97, 0))))/3.6))</f>
        <v/>
      </c>
      <c r="H83" s="57" t="str">
        <f t="shared" si="10"/>
        <v/>
      </c>
      <c r="I83" s="58" t="str">
        <f t="shared" si="11"/>
        <v/>
      </c>
      <c r="J83" s="58" t="str">
        <f t="shared" si="12"/>
        <v/>
      </c>
      <c r="K83" s="59" t="str">
        <f t="shared" si="13"/>
        <v/>
      </c>
      <c r="L83" s="2"/>
      <c r="N83" s="42" t="str">
        <f>IF($E83="", "", IFERROR(INDEX('Suppliers &amp; Rates'!C$7:C$97, MATCH($E83, 'Suppliers &amp; Rates'!$B$7:$B$97, 0)), ""))</f>
        <v/>
      </c>
      <c r="O83" s="43" t="str">
        <f>IF($E83="", "", IFERROR(INDEX('Suppliers &amp; Rates'!D$7:D$97, MATCH($E83, 'Suppliers &amp; Rates'!$B$7:$B$97, 0)), ""))</f>
        <v/>
      </c>
      <c r="P83" s="43" t="str">
        <f>IF($E83="", "", IFERROR(INDEX('Suppliers &amp; Rates'!E$7:E$97, MATCH($E83, 'Suppliers &amp; Rates'!$B$7:$B$97, 0)), ""))</f>
        <v/>
      </c>
      <c r="Q83" s="44" t="str">
        <f>IF($E83="", "", IFERROR(INDEX('Suppliers &amp; Rates'!F$7:F$97, MATCH($E83, 'Suppliers &amp; Rates'!$B$7:$B$97, 0)), ""))</f>
        <v/>
      </c>
      <c r="S83" s="21" t="str">
        <f t="shared" si="14"/>
        <v/>
      </c>
      <c r="U83" s="21" t="str">
        <f t="shared" si="15"/>
        <v/>
      </c>
      <c r="W83" s="21" t="str">
        <f t="shared" si="16"/>
        <v/>
      </c>
      <c r="X83" s="52" t="str">
        <f t="shared" si="17"/>
        <v/>
      </c>
    </row>
    <row r="84" spans="1:24" x14ac:dyDescent="0.25">
      <c r="A84" s="2"/>
      <c r="B84" s="25"/>
      <c r="C84" s="28"/>
      <c r="D84" s="28"/>
      <c r="E84" s="31"/>
      <c r="F84" s="34" t="str">
        <f t="shared" si="9"/>
        <v/>
      </c>
      <c r="G84" s="37" t="str">
        <f>IF(D84="", "", IF(E84="", "Select Supplier", D84*1.02264*(IF(INDEX('Suppliers &amp; Rates'!$G$7:$G$97, MATCH(E84, 'Suppliers &amp; Rates'!$B$7:$B$97, 0))="", 39.3, INDEX('Suppliers &amp; Rates'!$G$7:$G$97, MATCH(E84, 'Suppliers &amp; Rates'!$B$7:$B$97, 0))))/3.6))</f>
        <v/>
      </c>
      <c r="H84" s="57" t="str">
        <f t="shared" si="10"/>
        <v/>
      </c>
      <c r="I84" s="58" t="str">
        <f t="shared" si="11"/>
        <v/>
      </c>
      <c r="J84" s="58" t="str">
        <f t="shared" si="12"/>
        <v/>
      </c>
      <c r="K84" s="59" t="str">
        <f t="shared" si="13"/>
        <v/>
      </c>
      <c r="L84" s="2"/>
      <c r="N84" s="42" t="str">
        <f>IF($E84="", "", IFERROR(INDEX('Suppliers &amp; Rates'!C$7:C$97, MATCH($E84, 'Suppliers &amp; Rates'!$B$7:$B$97, 0)), ""))</f>
        <v/>
      </c>
      <c r="O84" s="43" t="str">
        <f>IF($E84="", "", IFERROR(INDEX('Suppliers &amp; Rates'!D$7:D$97, MATCH($E84, 'Suppliers &amp; Rates'!$B$7:$B$97, 0)), ""))</f>
        <v/>
      </c>
      <c r="P84" s="43" t="str">
        <f>IF($E84="", "", IFERROR(INDEX('Suppliers &amp; Rates'!E$7:E$97, MATCH($E84, 'Suppliers &amp; Rates'!$B$7:$B$97, 0)), ""))</f>
        <v/>
      </c>
      <c r="Q84" s="44" t="str">
        <f>IF($E84="", "", IFERROR(INDEX('Suppliers &amp; Rates'!F$7:F$97, MATCH($E84, 'Suppliers &amp; Rates'!$B$7:$B$97, 0)), ""))</f>
        <v/>
      </c>
      <c r="S84" s="21" t="str">
        <f t="shared" si="14"/>
        <v/>
      </c>
      <c r="U84" s="21" t="str">
        <f t="shared" si="15"/>
        <v/>
      </c>
      <c r="W84" s="21" t="str">
        <f t="shared" si="16"/>
        <v/>
      </c>
      <c r="X84" s="52" t="str">
        <f t="shared" si="17"/>
        <v/>
      </c>
    </row>
    <row r="85" spans="1:24" x14ac:dyDescent="0.25">
      <c r="A85" s="2"/>
      <c r="B85" s="25"/>
      <c r="C85" s="28"/>
      <c r="D85" s="28"/>
      <c r="E85" s="31"/>
      <c r="F85" s="34" t="str">
        <f t="shared" si="9"/>
        <v/>
      </c>
      <c r="G85" s="37" t="str">
        <f>IF(D85="", "", IF(E85="", "Select Supplier", D85*1.02264*(IF(INDEX('Suppliers &amp; Rates'!$G$7:$G$97, MATCH(E85, 'Suppliers &amp; Rates'!$B$7:$B$97, 0))="", 39.3, INDEX('Suppliers &amp; Rates'!$G$7:$G$97, MATCH(E85, 'Suppliers &amp; Rates'!$B$7:$B$97, 0))))/3.6))</f>
        <v/>
      </c>
      <c r="H85" s="57" t="str">
        <f t="shared" si="10"/>
        <v/>
      </c>
      <c r="I85" s="58" t="str">
        <f t="shared" si="11"/>
        <v/>
      </c>
      <c r="J85" s="58" t="str">
        <f t="shared" si="12"/>
        <v/>
      </c>
      <c r="K85" s="59" t="str">
        <f t="shared" si="13"/>
        <v/>
      </c>
      <c r="L85" s="2"/>
      <c r="N85" s="42" t="str">
        <f>IF($E85="", "", IFERROR(INDEX('Suppliers &amp; Rates'!C$7:C$97, MATCH($E85, 'Suppliers &amp; Rates'!$B$7:$B$97, 0)), ""))</f>
        <v/>
      </c>
      <c r="O85" s="43" t="str">
        <f>IF($E85="", "", IFERROR(INDEX('Suppliers &amp; Rates'!D$7:D$97, MATCH($E85, 'Suppliers &amp; Rates'!$B$7:$B$97, 0)), ""))</f>
        <v/>
      </c>
      <c r="P85" s="43" t="str">
        <f>IF($E85="", "", IFERROR(INDEX('Suppliers &amp; Rates'!E$7:E$97, MATCH($E85, 'Suppliers &amp; Rates'!$B$7:$B$97, 0)), ""))</f>
        <v/>
      </c>
      <c r="Q85" s="44" t="str">
        <f>IF($E85="", "", IFERROR(INDEX('Suppliers &amp; Rates'!F$7:F$97, MATCH($E85, 'Suppliers &amp; Rates'!$B$7:$B$97, 0)), ""))</f>
        <v/>
      </c>
      <c r="S85" s="21" t="str">
        <f t="shared" si="14"/>
        <v/>
      </c>
      <c r="U85" s="21" t="str">
        <f t="shared" si="15"/>
        <v/>
      </c>
      <c r="W85" s="21" t="str">
        <f t="shared" si="16"/>
        <v/>
      </c>
      <c r="X85" s="52" t="str">
        <f t="shared" si="17"/>
        <v/>
      </c>
    </row>
    <row r="86" spans="1:24" x14ac:dyDescent="0.25">
      <c r="A86" s="2"/>
      <c r="B86" s="25"/>
      <c r="C86" s="28"/>
      <c r="D86" s="28"/>
      <c r="E86" s="31"/>
      <c r="F86" s="34" t="str">
        <f t="shared" si="9"/>
        <v/>
      </c>
      <c r="G86" s="37" t="str">
        <f>IF(D86="", "", IF(E86="", "Select Supplier", D86*1.02264*(IF(INDEX('Suppliers &amp; Rates'!$G$7:$G$97, MATCH(E86, 'Suppliers &amp; Rates'!$B$7:$B$97, 0))="", 39.3, INDEX('Suppliers &amp; Rates'!$G$7:$G$97, MATCH(E86, 'Suppliers &amp; Rates'!$B$7:$B$97, 0))))/3.6))</f>
        <v/>
      </c>
      <c r="H86" s="57" t="str">
        <f t="shared" si="10"/>
        <v/>
      </c>
      <c r="I86" s="58" t="str">
        <f t="shared" si="11"/>
        <v/>
      </c>
      <c r="J86" s="58" t="str">
        <f t="shared" si="12"/>
        <v/>
      </c>
      <c r="K86" s="59" t="str">
        <f t="shared" si="13"/>
        <v/>
      </c>
      <c r="L86" s="2"/>
      <c r="N86" s="42" t="str">
        <f>IF($E86="", "", IFERROR(INDEX('Suppliers &amp; Rates'!C$7:C$97, MATCH($E86, 'Suppliers &amp; Rates'!$B$7:$B$97, 0)), ""))</f>
        <v/>
      </c>
      <c r="O86" s="43" t="str">
        <f>IF($E86="", "", IFERROR(INDEX('Suppliers &amp; Rates'!D$7:D$97, MATCH($E86, 'Suppliers &amp; Rates'!$B$7:$B$97, 0)), ""))</f>
        <v/>
      </c>
      <c r="P86" s="43" t="str">
        <f>IF($E86="", "", IFERROR(INDEX('Suppliers &amp; Rates'!E$7:E$97, MATCH($E86, 'Suppliers &amp; Rates'!$B$7:$B$97, 0)), ""))</f>
        <v/>
      </c>
      <c r="Q86" s="44" t="str">
        <f>IF($E86="", "", IFERROR(INDEX('Suppliers &amp; Rates'!F$7:F$97, MATCH($E86, 'Suppliers &amp; Rates'!$B$7:$B$97, 0)), ""))</f>
        <v/>
      </c>
      <c r="S86" s="21" t="str">
        <f t="shared" si="14"/>
        <v/>
      </c>
      <c r="U86" s="21" t="str">
        <f t="shared" si="15"/>
        <v/>
      </c>
      <c r="W86" s="21" t="str">
        <f t="shared" si="16"/>
        <v/>
      </c>
      <c r="X86" s="52" t="str">
        <f t="shared" si="17"/>
        <v/>
      </c>
    </row>
    <row r="87" spans="1:24" x14ac:dyDescent="0.25">
      <c r="A87" s="2"/>
      <c r="B87" s="25"/>
      <c r="C87" s="28"/>
      <c r="D87" s="28"/>
      <c r="E87" s="31"/>
      <c r="F87" s="34" t="str">
        <f t="shared" si="9"/>
        <v/>
      </c>
      <c r="G87" s="37" t="str">
        <f>IF(D87="", "", IF(E87="", "Select Supplier", D87*1.02264*(IF(INDEX('Suppliers &amp; Rates'!$G$7:$G$97, MATCH(E87, 'Suppliers &amp; Rates'!$B$7:$B$97, 0))="", 39.3, INDEX('Suppliers &amp; Rates'!$G$7:$G$97, MATCH(E87, 'Suppliers &amp; Rates'!$B$7:$B$97, 0))))/3.6))</f>
        <v/>
      </c>
      <c r="H87" s="57" t="str">
        <f t="shared" si="10"/>
        <v/>
      </c>
      <c r="I87" s="58" t="str">
        <f t="shared" si="11"/>
        <v/>
      </c>
      <c r="J87" s="58" t="str">
        <f t="shared" si="12"/>
        <v/>
      </c>
      <c r="K87" s="59" t="str">
        <f t="shared" si="13"/>
        <v/>
      </c>
      <c r="L87" s="2"/>
      <c r="N87" s="42" t="str">
        <f>IF($E87="", "", IFERROR(INDEX('Suppliers &amp; Rates'!C$7:C$97, MATCH($E87, 'Suppliers &amp; Rates'!$B$7:$B$97, 0)), ""))</f>
        <v/>
      </c>
      <c r="O87" s="43" t="str">
        <f>IF($E87="", "", IFERROR(INDEX('Suppliers &amp; Rates'!D$7:D$97, MATCH($E87, 'Suppliers &amp; Rates'!$B$7:$B$97, 0)), ""))</f>
        <v/>
      </c>
      <c r="P87" s="43" t="str">
        <f>IF($E87="", "", IFERROR(INDEX('Suppliers &amp; Rates'!E$7:E$97, MATCH($E87, 'Suppliers &amp; Rates'!$B$7:$B$97, 0)), ""))</f>
        <v/>
      </c>
      <c r="Q87" s="44" t="str">
        <f>IF($E87="", "", IFERROR(INDEX('Suppliers &amp; Rates'!F$7:F$97, MATCH($E87, 'Suppliers &amp; Rates'!$B$7:$B$97, 0)), ""))</f>
        <v/>
      </c>
      <c r="S87" s="21" t="str">
        <f t="shared" si="14"/>
        <v/>
      </c>
      <c r="U87" s="21" t="str">
        <f t="shared" si="15"/>
        <v/>
      </c>
      <c r="W87" s="21" t="str">
        <f t="shared" si="16"/>
        <v/>
      </c>
      <c r="X87" s="52" t="str">
        <f t="shared" si="17"/>
        <v/>
      </c>
    </row>
    <row r="88" spans="1:24" x14ac:dyDescent="0.25">
      <c r="A88" s="2"/>
      <c r="B88" s="25"/>
      <c r="C88" s="28"/>
      <c r="D88" s="28"/>
      <c r="E88" s="31"/>
      <c r="F88" s="34" t="str">
        <f t="shared" si="9"/>
        <v/>
      </c>
      <c r="G88" s="37" t="str">
        <f>IF(D88="", "", IF(E88="", "Select Supplier", D88*1.02264*(IF(INDEX('Suppliers &amp; Rates'!$G$7:$G$97, MATCH(E88, 'Suppliers &amp; Rates'!$B$7:$B$97, 0))="", 39.3, INDEX('Suppliers &amp; Rates'!$G$7:$G$97, MATCH(E88, 'Suppliers &amp; Rates'!$B$7:$B$97, 0))))/3.6))</f>
        <v/>
      </c>
      <c r="H88" s="57" t="str">
        <f t="shared" si="10"/>
        <v/>
      </c>
      <c r="I88" s="58" t="str">
        <f t="shared" si="11"/>
        <v/>
      </c>
      <c r="J88" s="58" t="str">
        <f t="shared" si="12"/>
        <v/>
      </c>
      <c r="K88" s="59" t="str">
        <f t="shared" si="13"/>
        <v/>
      </c>
      <c r="L88" s="2"/>
      <c r="N88" s="42" t="str">
        <f>IF($E88="", "", IFERROR(INDEX('Suppliers &amp; Rates'!C$7:C$97, MATCH($E88, 'Suppliers &amp; Rates'!$B$7:$B$97, 0)), ""))</f>
        <v/>
      </c>
      <c r="O88" s="43" t="str">
        <f>IF($E88="", "", IFERROR(INDEX('Suppliers &amp; Rates'!D$7:D$97, MATCH($E88, 'Suppliers &amp; Rates'!$B$7:$B$97, 0)), ""))</f>
        <v/>
      </c>
      <c r="P88" s="43" t="str">
        <f>IF($E88="", "", IFERROR(INDEX('Suppliers &amp; Rates'!E$7:E$97, MATCH($E88, 'Suppliers &amp; Rates'!$B$7:$B$97, 0)), ""))</f>
        <v/>
      </c>
      <c r="Q88" s="44" t="str">
        <f>IF($E88="", "", IFERROR(INDEX('Suppliers &amp; Rates'!F$7:F$97, MATCH($E88, 'Suppliers &amp; Rates'!$B$7:$B$97, 0)), ""))</f>
        <v/>
      </c>
      <c r="S88" s="21" t="str">
        <f t="shared" si="14"/>
        <v/>
      </c>
      <c r="U88" s="21" t="str">
        <f t="shared" si="15"/>
        <v/>
      </c>
      <c r="W88" s="21" t="str">
        <f t="shared" si="16"/>
        <v/>
      </c>
      <c r="X88" s="52" t="str">
        <f t="shared" si="17"/>
        <v/>
      </c>
    </row>
    <row r="89" spans="1:24" x14ac:dyDescent="0.25">
      <c r="A89" s="2"/>
      <c r="B89" s="25"/>
      <c r="C89" s="28"/>
      <c r="D89" s="28"/>
      <c r="E89" s="31"/>
      <c r="F89" s="34" t="str">
        <f t="shared" si="9"/>
        <v/>
      </c>
      <c r="G89" s="37" t="str">
        <f>IF(D89="", "", IF(E89="", "Select Supplier", D89*1.02264*(IF(INDEX('Suppliers &amp; Rates'!$G$7:$G$97, MATCH(E89, 'Suppliers &amp; Rates'!$B$7:$B$97, 0))="", 39.3, INDEX('Suppliers &amp; Rates'!$G$7:$G$97, MATCH(E89, 'Suppliers &amp; Rates'!$B$7:$B$97, 0))))/3.6))</f>
        <v/>
      </c>
      <c r="H89" s="57" t="str">
        <f t="shared" si="10"/>
        <v/>
      </c>
      <c r="I89" s="58" t="str">
        <f t="shared" si="11"/>
        <v/>
      </c>
      <c r="J89" s="58" t="str">
        <f t="shared" si="12"/>
        <v/>
      </c>
      <c r="K89" s="59" t="str">
        <f t="shared" si="13"/>
        <v/>
      </c>
      <c r="L89" s="2"/>
      <c r="N89" s="42" t="str">
        <f>IF($E89="", "", IFERROR(INDEX('Suppliers &amp; Rates'!C$7:C$97, MATCH($E89, 'Suppliers &amp; Rates'!$B$7:$B$97, 0)), ""))</f>
        <v/>
      </c>
      <c r="O89" s="43" t="str">
        <f>IF($E89="", "", IFERROR(INDEX('Suppliers &amp; Rates'!D$7:D$97, MATCH($E89, 'Suppliers &amp; Rates'!$B$7:$B$97, 0)), ""))</f>
        <v/>
      </c>
      <c r="P89" s="43" t="str">
        <f>IF($E89="", "", IFERROR(INDEX('Suppliers &amp; Rates'!E$7:E$97, MATCH($E89, 'Suppliers &amp; Rates'!$B$7:$B$97, 0)), ""))</f>
        <v/>
      </c>
      <c r="Q89" s="44" t="str">
        <f>IF($E89="", "", IFERROR(INDEX('Suppliers &amp; Rates'!F$7:F$97, MATCH($E89, 'Suppliers &amp; Rates'!$B$7:$B$97, 0)), ""))</f>
        <v/>
      </c>
      <c r="S89" s="21" t="str">
        <f t="shared" si="14"/>
        <v/>
      </c>
      <c r="U89" s="21" t="str">
        <f t="shared" si="15"/>
        <v/>
      </c>
      <c r="W89" s="21" t="str">
        <f t="shared" si="16"/>
        <v/>
      </c>
      <c r="X89" s="52" t="str">
        <f t="shared" si="17"/>
        <v/>
      </c>
    </row>
    <row r="90" spans="1:24" x14ac:dyDescent="0.25">
      <c r="A90" s="2"/>
      <c r="B90" s="25"/>
      <c r="C90" s="28"/>
      <c r="D90" s="28"/>
      <c r="E90" s="31"/>
      <c r="F90" s="34" t="str">
        <f t="shared" si="9"/>
        <v/>
      </c>
      <c r="G90" s="37" t="str">
        <f>IF(D90="", "", IF(E90="", "Select Supplier", D90*1.02264*(IF(INDEX('Suppliers &amp; Rates'!$G$7:$G$97, MATCH(E90, 'Suppliers &amp; Rates'!$B$7:$B$97, 0))="", 39.3, INDEX('Suppliers &amp; Rates'!$G$7:$G$97, MATCH(E90, 'Suppliers &amp; Rates'!$B$7:$B$97, 0))))/3.6))</f>
        <v/>
      </c>
      <c r="H90" s="57" t="str">
        <f t="shared" si="10"/>
        <v/>
      </c>
      <c r="I90" s="58" t="str">
        <f t="shared" si="11"/>
        <v/>
      </c>
      <c r="J90" s="58" t="str">
        <f t="shared" si="12"/>
        <v/>
      </c>
      <c r="K90" s="59" t="str">
        <f t="shared" si="13"/>
        <v/>
      </c>
      <c r="L90" s="2"/>
      <c r="N90" s="42" t="str">
        <f>IF($E90="", "", IFERROR(INDEX('Suppliers &amp; Rates'!C$7:C$97, MATCH($E90, 'Suppliers &amp; Rates'!$B$7:$B$97, 0)), ""))</f>
        <v/>
      </c>
      <c r="O90" s="43" t="str">
        <f>IF($E90="", "", IFERROR(INDEX('Suppliers &amp; Rates'!D$7:D$97, MATCH($E90, 'Suppliers &amp; Rates'!$B$7:$B$97, 0)), ""))</f>
        <v/>
      </c>
      <c r="P90" s="43" t="str">
        <f>IF($E90="", "", IFERROR(INDEX('Suppliers &amp; Rates'!E$7:E$97, MATCH($E90, 'Suppliers &amp; Rates'!$B$7:$B$97, 0)), ""))</f>
        <v/>
      </c>
      <c r="Q90" s="44" t="str">
        <f>IF($E90="", "", IFERROR(INDEX('Suppliers &amp; Rates'!F$7:F$97, MATCH($E90, 'Suppliers &amp; Rates'!$B$7:$B$97, 0)), ""))</f>
        <v/>
      </c>
      <c r="S90" s="21" t="str">
        <f t="shared" si="14"/>
        <v/>
      </c>
      <c r="U90" s="21" t="str">
        <f t="shared" si="15"/>
        <v/>
      </c>
      <c r="W90" s="21" t="str">
        <f t="shared" si="16"/>
        <v/>
      </c>
      <c r="X90" s="52" t="str">
        <f t="shared" si="17"/>
        <v/>
      </c>
    </row>
    <row r="91" spans="1:24" x14ac:dyDescent="0.25">
      <c r="A91" s="2"/>
      <c r="B91" s="25"/>
      <c r="C91" s="28"/>
      <c r="D91" s="28"/>
      <c r="E91" s="31"/>
      <c r="F91" s="34" t="str">
        <f t="shared" si="9"/>
        <v/>
      </c>
      <c r="G91" s="37" t="str">
        <f>IF(D91="", "", IF(E91="", "Select Supplier", D91*1.02264*(IF(INDEX('Suppliers &amp; Rates'!$G$7:$G$97, MATCH(E91, 'Suppliers &amp; Rates'!$B$7:$B$97, 0))="", 39.3, INDEX('Suppliers &amp; Rates'!$G$7:$G$97, MATCH(E91, 'Suppliers &amp; Rates'!$B$7:$B$97, 0))))/3.6))</f>
        <v/>
      </c>
      <c r="H91" s="57" t="str">
        <f t="shared" si="10"/>
        <v/>
      </c>
      <c r="I91" s="58" t="str">
        <f t="shared" si="11"/>
        <v/>
      </c>
      <c r="J91" s="58" t="str">
        <f t="shared" si="12"/>
        <v/>
      </c>
      <c r="K91" s="59" t="str">
        <f t="shared" si="13"/>
        <v/>
      </c>
      <c r="L91" s="2"/>
      <c r="N91" s="42" t="str">
        <f>IF($E91="", "", IFERROR(INDEX('Suppliers &amp; Rates'!C$7:C$97, MATCH($E91, 'Suppliers &amp; Rates'!$B$7:$B$97, 0)), ""))</f>
        <v/>
      </c>
      <c r="O91" s="43" t="str">
        <f>IF($E91="", "", IFERROR(INDEX('Suppliers &amp; Rates'!D$7:D$97, MATCH($E91, 'Suppliers &amp; Rates'!$B$7:$B$97, 0)), ""))</f>
        <v/>
      </c>
      <c r="P91" s="43" t="str">
        <f>IF($E91="", "", IFERROR(INDEX('Suppliers &amp; Rates'!E$7:E$97, MATCH($E91, 'Suppliers &amp; Rates'!$B$7:$B$97, 0)), ""))</f>
        <v/>
      </c>
      <c r="Q91" s="44" t="str">
        <f>IF($E91="", "", IFERROR(INDEX('Suppliers &amp; Rates'!F$7:F$97, MATCH($E91, 'Suppliers &amp; Rates'!$B$7:$B$97, 0)), ""))</f>
        <v/>
      </c>
      <c r="S91" s="21" t="str">
        <f t="shared" si="14"/>
        <v/>
      </c>
      <c r="U91" s="21" t="str">
        <f t="shared" si="15"/>
        <v/>
      </c>
      <c r="W91" s="21" t="str">
        <f t="shared" si="16"/>
        <v/>
      </c>
      <c r="X91" s="52" t="str">
        <f t="shared" si="17"/>
        <v/>
      </c>
    </row>
    <row r="92" spans="1:24" x14ac:dyDescent="0.25">
      <c r="A92" s="2"/>
      <c r="B92" s="25"/>
      <c r="C92" s="28"/>
      <c r="D92" s="28"/>
      <c r="E92" s="31"/>
      <c r="F92" s="34" t="str">
        <f t="shared" si="9"/>
        <v/>
      </c>
      <c r="G92" s="37" t="str">
        <f>IF(D92="", "", IF(E92="", "Select Supplier", D92*1.02264*(IF(INDEX('Suppliers &amp; Rates'!$G$7:$G$97, MATCH(E92, 'Suppliers &amp; Rates'!$B$7:$B$97, 0))="", 39.3, INDEX('Suppliers &amp; Rates'!$G$7:$G$97, MATCH(E92, 'Suppliers &amp; Rates'!$B$7:$B$97, 0))))/3.6))</f>
        <v/>
      </c>
      <c r="H92" s="57" t="str">
        <f t="shared" si="10"/>
        <v/>
      </c>
      <c r="I92" s="58" t="str">
        <f t="shared" si="11"/>
        <v/>
      </c>
      <c r="J92" s="58" t="str">
        <f t="shared" si="12"/>
        <v/>
      </c>
      <c r="K92" s="59" t="str">
        <f t="shared" si="13"/>
        <v/>
      </c>
      <c r="L92" s="2"/>
      <c r="N92" s="42" t="str">
        <f>IF($E92="", "", IFERROR(INDEX('Suppliers &amp; Rates'!C$7:C$97, MATCH($E92, 'Suppliers &amp; Rates'!$B$7:$B$97, 0)), ""))</f>
        <v/>
      </c>
      <c r="O92" s="43" t="str">
        <f>IF($E92="", "", IFERROR(INDEX('Suppliers &amp; Rates'!D$7:D$97, MATCH($E92, 'Suppliers &amp; Rates'!$B$7:$B$97, 0)), ""))</f>
        <v/>
      </c>
      <c r="P92" s="43" t="str">
        <f>IF($E92="", "", IFERROR(INDEX('Suppliers &amp; Rates'!E$7:E$97, MATCH($E92, 'Suppliers &amp; Rates'!$B$7:$B$97, 0)), ""))</f>
        <v/>
      </c>
      <c r="Q92" s="44" t="str">
        <f>IF($E92="", "", IFERROR(INDEX('Suppliers &amp; Rates'!F$7:F$97, MATCH($E92, 'Suppliers &amp; Rates'!$B$7:$B$97, 0)), ""))</f>
        <v/>
      </c>
      <c r="S92" s="21" t="str">
        <f t="shared" si="14"/>
        <v/>
      </c>
      <c r="U92" s="21" t="str">
        <f t="shared" si="15"/>
        <v/>
      </c>
      <c r="W92" s="21" t="str">
        <f t="shared" si="16"/>
        <v/>
      </c>
      <c r="X92" s="52" t="str">
        <f t="shared" si="17"/>
        <v/>
      </c>
    </row>
    <row r="93" spans="1:24" x14ac:dyDescent="0.25">
      <c r="A93" s="2"/>
      <c r="B93" s="25"/>
      <c r="C93" s="28"/>
      <c r="D93" s="28"/>
      <c r="E93" s="31"/>
      <c r="F93" s="34" t="str">
        <f t="shared" si="9"/>
        <v/>
      </c>
      <c r="G93" s="37" t="str">
        <f>IF(D93="", "", IF(E93="", "Select Supplier", D93*1.02264*(IF(INDEX('Suppliers &amp; Rates'!$G$7:$G$97, MATCH(E93, 'Suppliers &amp; Rates'!$B$7:$B$97, 0))="", 39.3, INDEX('Suppliers &amp; Rates'!$G$7:$G$97, MATCH(E93, 'Suppliers &amp; Rates'!$B$7:$B$97, 0))))/3.6))</f>
        <v/>
      </c>
      <c r="H93" s="57" t="str">
        <f t="shared" si="10"/>
        <v/>
      </c>
      <c r="I93" s="58" t="str">
        <f t="shared" si="11"/>
        <v/>
      </c>
      <c r="J93" s="58" t="str">
        <f t="shared" si="12"/>
        <v/>
      </c>
      <c r="K93" s="59" t="str">
        <f t="shared" si="13"/>
        <v/>
      </c>
      <c r="L93" s="2"/>
      <c r="N93" s="42" t="str">
        <f>IF($E93="", "", IFERROR(INDEX('Suppliers &amp; Rates'!C$7:C$97, MATCH($E93, 'Suppliers &amp; Rates'!$B$7:$B$97, 0)), ""))</f>
        <v/>
      </c>
      <c r="O93" s="43" t="str">
        <f>IF($E93="", "", IFERROR(INDEX('Suppliers &amp; Rates'!D$7:D$97, MATCH($E93, 'Suppliers &amp; Rates'!$B$7:$B$97, 0)), ""))</f>
        <v/>
      </c>
      <c r="P93" s="43" t="str">
        <f>IF($E93="", "", IFERROR(INDEX('Suppliers &amp; Rates'!E$7:E$97, MATCH($E93, 'Suppliers &amp; Rates'!$B$7:$B$97, 0)), ""))</f>
        <v/>
      </c>
      <c r="Q93" s="44" t="str">
        <f>IF($E93="", "", IFERROR(INDEX('Suppliers &amp; Rates'!F$7:F$97, MATCH($E93, 'Suppliers &amp; Rates'!$B$7:$B$97, 0)), ""))</f>
        <v/>
      </c>
      <c r="S93" s="21" t="str">
        <f t="shared" si="14"/>
        <v/>
      </c>
      <c r="U93" s="21" t="str">
        <f t="shared" si="15"/>
        <v/>
      </c>
      <c r="W93" s="21" t="str">
        <f t="shared" si="16"/>
        <v/>
      </c>
      <c r="X93" s="52" t="str">
        <f t="shared" si="17"/>
        <v/>
      </c>
    </row>
    <row r="94" spans="1:24" x14ac:dyDescent="0.25">
      <c r="A94" s="2"/>
      <c r="B94" s="25"/>
      <c r="C94" s="28"/>
      <c r="D94" s="28"/>
      <c r="E94" s="31"/>
      <c r="F94" s="34" t="str">
        <f t="shared" si="9"/>
        <v/>
      </c>
      <c r="G94" s="37" t="str">
        <f>IF(D94="", "", IF(E94="", "Select Supplier", D94*1.02264*(IF(INDEX('Suppliers &amp; Rates'!$G$7:$G$97, MATCH(E94, 'Suppliers &amp; Rates'!$B$7:$B$97, 0))="", 39.3, INDEX('Suppliers &amp; Rates'!$G$7:$G$97, MATCH(E94, 'Suppliers &amp; Rates'!$B$7:$B$97, 0))))/3.6))</f>
        <v/>
      </c>
      <c r="H94" s="57" t="str">
        <f t="shared" si="10"/>
        <v/>
      </c>
      <c r="I94" s="58" t="str">
        <f t="shared" si="11"/>
        <v/>
      </c>
      <c r="J94" s="58" t="str">
        <f t="shared" si="12"/>
        <v/>
      </c>
      <c r="K94" s="59" t="str">
        <f t="shared" si="13"/>
        <v/>
      </c>
      <c r="L94" s="2"/>
      <c r="N94" s="42" t="str">
        <f>IF($E94="", "", IFERROR(INDEX('Suppliers &amp; Rates'!C$7:C$97, MATCH($E94, 'Suppliers &amp; Rates'!$B$7:$B$97, 0)), ""))</f>
        <v/>
      </c>
      <c r="O94" s="43" t="str">
        <f>IF($E94="", "", IFERROR(INDEX('Suppliers &amp; Rates'!D$7:D$97, MATCH($E94, 'Suppliers &amp; Rates'!$B$7:$B$97, 0)), ""))</f>
        <v/>
      </c>
      <c r="P94" s="43" t="str">
        <f>IF($E94="", "", IFERROR(INDEX('Suppliers &amp; Rates'!E$7:E$97, MATCH($E94, 'Suppliers &amp; Rates'!$B$7:$B$97, 0)), ""))</f>
        <v/>
      </c>
      <c r="Q94" s="44" t="str">
        <f>IF($E94="", "", IFERROR(INDEX('Suppliers &amp; Rates'!F$7:F$97, MATCH($E94, 'Suppliers &amp; Rates'!$B$7:$B$97, 0)), ""))</f>
        <v/>
      </c>
      <c r="S94" s="21" t="str">
        <f t="shared" si="14"/>
        <v/>
      </c>
      <c r="U94" s="21" t="str">
        <f t="shared" si="15"/>
        <v/>
      </c>
      <c r="W94" s="21" t="str">
        <f t="shared" si="16"/>
        <v/>
      </c>
      <c r="X94" s="52" t="str">
        <f t="shared" si="17"/>
        <v/>
      </c>
    </row>
    <row r="95" spans="1:24" x14ac:dyDescent="0.25">
      <c r="A95" s="2"/>
      <c r="B95" s="25"/>
      <c r="C95" s="28"/>
      <c r="D95" s="28"/>
      <c r="E95" s="31"/>
      <c r="F95" s="34" t="str">
        <f t="shared" si="9"/>
        <v/>
      </c>
      <c r="G95" s="37" t="str">
        <f>IF(D95="", "", IF(E95="", "Select Supplier", D95*1.02264*(IF(INDEX('Suppliers &amp; Rates'!$G$7:$G$97, MATCH(E95, 'Suppliers &amp; Rates'!$B$7:$B$97, 0))="", 39.3, INDEX('Suppliers &amp; Rates'!$G$7:$G$97, MATCH(E95, 'Suppliers &amp; Rates'!$B$7:$B$97, 0))))/3.6))</f>
        <v/>
      </c>
      <c r="H95" s="57" t="str">
        <f t="shared" si="10"/>
        <v/>
      </c>
      <c r="I95" s="58" t="str">
        <f t="shared" si="11"/>
        <v/>
      </c>
      <c r="J95" s="58" t="str">
        <f t="shared" si="12"/>
        <v/>
      </c>
      <c r="K95" s="59" t="str">
        <f t="shared" si="13"/>
        <v/>
      </c>
      <c r="L95" s="2"/>
      <c r="N95" s="42" t="str">
        <f>IF($E95="", "", IFERROR(INDEX('Suppliers &amp; Rates'!C$7:C$97, MATCH($E95, 'Suppliers &amp; Rates'!$B$7:$B$97, 0)), ""))</f>
        <v/>
      </c>
      <c r="O95" s="43" t="str">
        <f>IF($E95="", "", IFERROR(INDEX('Suppliers &amp; Rates'!D$7:D$97, MATCH($E95, 'Suppliers &amp; Rates'!$B$7:$B$97, 0)), ""))</f>
        <v/>
      </c>
      <c r="P95" s="43" t="str">
        <f>IF($E95="", "", IFERROR(INDEX('Suppliers &amp; Rates'!E$7:E$97, MATCH($E95, 'Suppliers &amp; Rates'!$B$7:$B$97, 0)), ""))</f>
        <v/>
      </c>
      <c r="Q95" s="44" t="str">
        <f>IF($E95="", "", IFERROR(INDEX('Suppliers &amp; Rates'!F$7:F$97, MATCH($E95, 'Suppliers &amp; Rates'!$B$7:$B$97, 0)), ""))</f>
        <v/>
      </c>
      <c r="S95" s="21" t="str">
        <f t="shared" si="14"/>
        <v/>
      </c>
      <c r="U95" s="21" t="str">
        <f t="shared" si="15"/>
        <v/>
      </c>
      <c r="W95" s="21" t="str">
        <f t="shared" si="16"/>
        <v/>
      </c>
      <c r="X95" s="52" t="str">
        <f t="shared" si="17"/>
        <v/>
      </c>
    </row>
    <row r="96" spans="1:24" x14ac:dyDescent="0.25">
      <c r="A96" s="2"/>
      <c r="B96" s="25"/>
      <c r="C96" s="28"/>
      <c r="D96" s="28"/>
      <c r="E96" s="31"/>
      <c r="F96" s="34" t="str">
        <f t="shared" si="9"/>
        <v/>
      </c>
      <c r="G96" s="37" t="str">
        <f>IF(D96="", "", IF(E96="", "Select Supplier", D96*1.02264*(IF(INDEX('Suppliers &amp; Rates'!$G$7:$G$97, MATCH(E96, 'Suppliers &amp; Rates'!$B$7:$B$97, 0))="", 39.3, INDEX('Suppliers &amp; Rates'!$G$7:$G$97, MATCH(E96, 'Suppliers &amp; Rates'!$B$7:$B$97, 0))))/3.6))</f>
        <v/>
      </c>
      <c r="H96" s="57" t="str">
        <f t="shared" si="10"/>
        <v/>
      </c>
      <c r="I96" s="58" t="str">
        <f t="shared" si="11"/>
        <v/>
      </c>
      <c r="J96" s="58" t="str">
        <f t="shared" si="12"/>
        <v/>
      </c>
      <c r="K96" s="59" t="str">
        <f t="shared" si="13"/>
        <v/>
      </c>
      <c r="L96" s="2"/>
      <c r="N96" s="42" t="str">
        <f>IF($E96="", "", IFERROR(INDEX('Suppliers &amp; Rates'!C$7:C$97, MATCH($E96, 'Suppliers &amp; Rates'!$B$7:$B$97, 0)), ""))</f>
        <v/>
      </c>
      <c r="O96" s="43" t="str">
        <f>IF($E96="", "", IFERROR(INDEX('Suppliers &amp; Rates'!D$7:D$97, MATCH($E96, 'Suppliers &amp; Rates'!$B$7:$B$97, 0)), ""))</f>
        <v/>
      </c>
      <c r="P96" s="43" t="str">
        <f>IF($E96="", "", IFERROR(INDEX('Suppliers &amp; Rates'!E$7:E$97, MATCH($E96, 'Suppliers &amp; Rates'!$B$7:$B$97, 0)), ""))</f>
        <v/>
      </c>
      <c r="Q96" s="44" t="str">
        <f>IF($E96="", "", IFERROR(INDEX('Suppliers &amp; Rates'!F$7:F$97, MATCH($E96, 'Suppliers &amp; Rates'!$B$7:$B$97, 0)), ""))</f>
        <v/>
      </c>
      <c r="S96" s="21" t="str">
        <f t="shared" si="14"/>
        <v/>
      </c>
      <c r="U96" s="21" t="str">
        <f t="shared" si="15"/>
        <v/>
      </c>
      <c r="W96" s="21" t="str">
        <f t="shared" si="16"/>
        <v/>
      </c>
      <c r="X96" s="52" t="str">
        <f t="shared" si="17"/>
        <v/>
      </c>
    </row>
    <row r="97" spans="1:24" x14ac:dyDescent="0.25">
      <c r="A97" s="2"/>
      <c r="B97" s="25"/>
      <c r="C97" s="28"/>
      <c r="D97" s="28"/>
      <c r="E97" s="31"/>
      <c r="F97" s="34" t="str">
        <f t="shared" si="9"/>
        <v/>
      </c>
      <c r="G97" s="37" t="str">
        <f>IF(D97="", "", IF(E97="", "Select Supplier", D97*1.02264*(IF(INDEX('Suppliers &amp; Rates'!$G$7:$G$97, MATCH(E97, 'Suppliers &amp; Rates'!$B$7:$B$97, 0))="", 39.3, INDEX('Suppliers &amp; Rates'!$G$7:$G$97, MATCH(E97, 'Suppliers &amp; Rates'!$B$7:$B$97, 0))))/3.6))</f>
        <v/>
      </c>
      <c r="H97" s="57" t="str">
        <f t="shared" si="10"/>
        <v/>
      </c>
      <c r="I97" s="58" t="str">
        <f t="shared" si="11"/>
        <v/>
      </c>
      <c r="J97" s="58" t="str">
        <f t="shared" si="12"/>
        <v/>
      </c>
      <c r="K97" s="59" t="str">
        <f t="shared" si="13"/>
        <v/>
      </c>
      <c r="L97" s="2"/>
      <c r="N97" s="42" t="str">
        <f>IF($E97="", "", IFERROR(INDEX('Suppliers &amp; Rates'!C$7:C$97, MATCH($E97, 'Suppliers &amp; Rates'!$B$7:$B$97, 0)), ""))</f>
        <v/>
      </c>
      <c r="O97" s="43" t="str">
        <f>IF($E97="", "", IFERROR(INDEX('Suppliers &amp; Rates'!D$7:D$97, MATCH($E97, 'Suppliers &amp; Rates'!$B$7:$B$97, 0)), ""))</f>
        <v/>
      </c>
      <c r="P97" s="43" t="str">
        <f>IF($E97="", "", IFERROR(INDEX('Suppliers &amp; Rates'!E$7:E$97, MATCH($E97, 'Suppliers &amp; Rates'!$B$7:$B$97, 0)), ""))</f>
        <v/>
      </c>
      <c r="Q97" s="44" t="str">
        <f>IF($E97="", "", IFERROR(INDEX('Suppliers &amp; Rates'!F$7:F$97, MATCH($E97, 'Suppliers &amp; Rates'!$B$7:$B$97, 0)), ""))</f>
        <v/>
      </c>
      <c r="S97" s="21" t="str">
        <f t="shared" si="14"/>
        <v/>
      </c>
      <c r="U97" s="21" t="str">
        <f t="shared" si="15"/>
        <v/>
      </c>
      <c r="W97" s="21" t="str">
        <f t="shared" si="16"/>
        <v/>
      </c>
      <c r="X97" s="52" t="str">
        <f t="shared" si="17"/>
        <v/>
      </c>
    </row>
    <row r="98" spans="1:24" x14ac:dyDescent="0.25">
      <c r="A98" s="2"/>
      <c r="B98" s="25"/>
      <c r="C98" s="28"/>
      <c r="D98" s="28"/>
      <c r="E98" s="31"/>
      <c r="F98" s="34" t="str">
        <f t="shared" si="9"/>
        <v/>
      </c>
      <c r="G98" s="37" t="str">
        <f>IF(D98="", "", IF(E98="", "Select Supplier", D98*1.02264*(IF(INDEX('Suppliers &amp; Rates'!$G$7:$G$97, MATCH(E98, 'Suppliers &amp; Rates'!$B$7:$B$97, 0))="", 39.3, INDEX('Suppliers &amp; Rates'!$G$7:$G$97, MATCH(E98, 'Suppliers &amp; Rates'!$B$7:$B$97, 0))))/3.6))</f>
        <v/>
      </c>
      <c r="H98" s="57" t="str">
        <f t="shared" si="10"/>
        <v/>
      </c>
      <c r="I98" s="58" t="str">
        <f t="shared" si="11"/>
        <v/>
      </c>
      <c r="J98" s="58" t="str">
        <f t="shared" si="12"/>
        <v/>
      </c>
      <c r="K98" s="59" t="str">
        <f t="shared" si="13"/>
        <v/>
      </c>
      <c r="L98" s="2"/>
      <c r="N98" s="42" t="str">
        <f>IF($E98="", "", IFERROR(INDEX('Suppliers &amp; Rates'!C$7:C$97, MATCH($E98, 'Suppliers &amp; Rates'!$B$7:$B$97, 0)), ""))</f>
        <v/>
      </c>
      <c r="O98" s="43" t="str">
        <f>IF($E98="", "", IFERROR(INDEX('Suppliers &amp; Rates'!D$7:D$97, MATCH($E98, 'Suppliers &amp; Rates'!$B$7:$B$97, 0)), ""))</f>
        <v/>
      </c>
      <c r="P98" s="43" t="str">
        <f>IF($E98="", "", IFERROR(INDEX('Suppliers &amp; Rates'!E$7:E$97, MATCH($E98, 'Suppliers &amp; Rates'!$B$7:$B$97, 0)), ""))</f>
        <v/>
      </c>
      <c r="Q98" s="44" t="str">
        <f>IF($E98="", "", IFERROR(INDEX('Suppliers &amp; Rates'!F$7:F$97, MATCH($E98, 'Suppliers &amp; Rates'!$B$7:$B$97, 0)), ""))</f>
        <v/>
      </c>
      <c r="S98" s="21" t="str">
        <f t="shared" si="14"/>
        <v/>
      </c>
      <c r="U98" s="21" t="str">
        <f t="shared" si="15"/>
        <v/>
      </c>
      <c r="W98" s="21" t="str">
        <f t="shared" si="16"/>
        <v/>
      </c>
      <c r="X98" s="52" t="str">
        <f t="shared" si="17"/>
        <v/>
      </c>
    </row>
    <row r="99" spans="1:24" x14ac:dyDescent="0.25">
      <c r="A99" s="2"/>
      <c r="B99" s="25"/>
      <c r="C99" s="28"/>
      <c r="D99" s="28"/>
      <c r="E99" s="31"/>
      <c r="F99" s="34" t="str">
        <f t="shared" si="9"/>
        <v/>
      </c>
      <c r="G99" s="37" t="str">
        <f>IF(D99="", "", IF(E99="", "Select Supplier", D99*1.02264*(IF(INDEX('Suppliers &amp; Rates'!$G$7:$G$97, MATCH(E99, 'Suppliers &amp; Rates'!$B$7:$B$97, 0))="", 39.3, INDEX('Suppliers &amp; Rates'!$G$7:$G$97, MATCH(E99, 'Suppliers &amp; Rates'!$B$7:$B$97, 0))))/3.6))</f>
        <v/>
      </c>
      <c r="H99" s="57" t="str">
        <f t="shared" si="10"/>
        <v/>
      </c>
      <c r="I99" s="58" t="str">
        <f t="shared" si="11"/>
        <v/>
      </c>
      <c r="J99" s="58" t="str">
        <f t="shared" si="12"/>
        <v/>
      </c>
      <c r="K99" s="59" t="str">
        <f t="shared" si="13"/>
        <v/>
      </c>
      <c r="L99" s="2"/>
      <c r="N99" s="42" t="str">
        <f>IF($E99="", "", IFERROR(INDEX('Suppliers &amp; Rates'!C$7:C$97, MATCH($E99, 'Suppliers &amp; Rates'!$B$7:$B$97, 0)), ""))</f>
        <v/>
      </c>
      <c r="O99" s="43" t="str">
        <f>IF($E99="", "", IFERROR(INDEX('Suppliers &amp; Rates'!D$7:D$97, MATCH($E99, 'Suppliers &amp; Rates'!$B$7:$B$97, 0)), ""))</f>
        <v/>
      </c>
      <c r="P99" s="43" t="str">
        <f>IF($E99="", "", IFERROR(INDEX('Suppliers &amp; Rates'!E$7:E$97, MATCH($E99, 'Suppliers &amp; Rates'!$B$7:$B$97, 0)), ""))</f>
        <v/>
      </c>
      <c r="Q99" s="44" t="str">
        <f>IF($E99="", "", IFERROR(INDEX('Suppliers &amp; Rates'!F$7:F$97, MATCH($E99, 'Suppliers &amp; Rates'!$B$7:$B$97, 0)), ""))</f>
        <v/>
      </c>
      <c r="S99" s="21" t="str">
        <f t="shared" si="14"/>
        <v/>
      </c>
      <c r="U99" s="21" t="str">
        <f t="shared" si="15"/>
        <v/>
      </c>
      <c r="W99" s="21" t="str">
        <f t="shared" si="16"/>
        <v/>
      </c>
      <c r="X99" s="52" t="str">
        <f t="shared" si="17"/>
        <v/>
      </c>
    </row>
    <row r="100" spans="1:24" x14ac:dyDescent="0.25">
      <c r="A100" s="2"/>
      <c r="B100" s="25"/>
      <c r="C100" s="28"/>
      <c r="D100" s="28"/>
      <c r="E100" s="31"/>
      <c r="F100" s="34" t="str">
        <f t="shared" si="9"/>
        <v/>
      </c>
      <c r="G100" s="37" t="str">
        <f>IF(D100="", "", IF(E100="", "Select Supplier", D100*1.02264*(IF(INDEX('Suppliers &amp; Rates'!$G$7:$G$97, MATCH(E100, 'Suppliers &amp; Rates'!$B$7:$B$97, 0))="", 39.3, INDEX('Suppliers &amp; Rates'!$G$7:$G$97, MATCH(E100, 'Suppliers &amp; Rates'!$B$7:$B$97, 0))))/3.6))</f>
        <v/>
      </c>
      <c r="H100" s="57" t="str">
        <f t="shared" si="10"/>
        <v/>
      </c>
      <c r="I100" s="58" t="str">
        <f t="shared" si="11"/>
        <v/>
      </c>
      <c r="J100" s="58" t="str">
        <f t="shared" si="12"/>
        <v/>
      </c>
      <c r="K100" s="59" t="str">
        <f t="shared" si="13"/>
        <v/>
      </c>
      <c r="L100" s="2"/>
      <c r="N100" s="42" t="str">
        <f>IF($E100="", "", IFERROR(INDEX('Suppliers &amp; Rates'!C$7:C$97, MATCH($E100, 'Suppliers &amp; Rates'!$B$7:$B$97, 0)), ""))</f>
        <v/>
      </c>
      <c r="O100" s="43" t="str">
        <f>IF($E100="", "", IFERROR(INDEX('Suppliers &amp; Rates'!D$7:D$97, MATCH($E100, 'Suppliers &amp; Rates'!$B$7:$B$97, 0)), ""))</f>
        <v/>
      </c>
      <c r="P100" s="43" t="str">
        <f>IF($E100="", "", IFERROR(INDEX('Suppliers &amp; Rates'!E$7:E$97, MATCH($E100, 'Suppliers &amp; Rates'!$B$7:$B$97, 0)), ""))</f>
        <v/>
      </c>
      <c r="Q100" s="44" t="str">
        <f>IF($E100="", "", IFERROR(INDEX('Suppliers &amp; Rates'!F$7:F$97, MATCH($E100, 'Suppliers &amp; Rates'!$B$7:$B$97, 0)), ""))</f>
        <v/>
      </c>
      <c r="S100" s="21" t="str">
        <f t="shared" si="14"/>
        <v/>
      </c>
      <c r="U100" s="21" t="str">
        <f t="shared" si="15"/>
        <v/>
      </c>
      <c r="W100" s="21" t="str">
        <f t="shared" si="16"/>
        <v/>
      </c>
      <c r="X100" s="52" t="str">
        <f t="shared" si="17"/>
        <v/>
      </c>
    </row>
    <row r="101" spans="1:24" x14ac:dyDescent="0.25">
      <c r="A101" s="2"/>
      <c r="B101" s="25"/>
      <c r="C101" s="28"/>
      <c r="D101" s="28"/>
      <c r="E101" s="31"/>
      <c r="F101" s="34" t="str">
        <f t="shared" si="9"/>
        <v/>
      </c>
      <c r="G101" s="37" t="str">
        <f>IF(D101="", "", IF(E101="", "Select Supplier", D101*1.02264*(IF(INDEX('Suppliers &amp; Rates'!$G$7:$G$97, MATCH(E101, 'Suppliers &amp; Rates'!$B$7:$B$97, 0))="", 39.3, INDEX('Suppliers &amp; Rates'!$G$7:$G$97, MATCH(E101, 'Suppliers &amp; Rates'!$B$7:$B$97, 0))))/3.6))</f>
        <v/>
      </c>
      <c r="H101" s="57" t="str">
        <f t="shared" si="10"/>
        <v/>
      </c>
      <c r="I101" s="58" t="str">
        <f t="shared" si="11"/>
        <v/>
      </c>
      <c r="J101" s="58" t="str">
        <f t="shared" si="12"/>
        <v/>
      </c>
      <c r="K101" s="59" t="str">
        <f t="shared" si="13"/>
        <v/>
      </c>
      <c r="L101" s="2"/>
      <c r="N101" s="42" t="str">
        <f>IF($E101="", "", IFERROR(INDEX('Suppliers &amp; Rates'!C$7:C$97, MATCH($E101, 'Suppliers &amp; Rates'!$B$7:$B$97, 0)), ""))</f>
        <v/>
      </c>
      <c r="O101" s="43" t="str">
        <f>IF($E101="", "", IFERROR(INDEX('Suppliers &amp; Rates'!D$7:D$97, MATCH($E101, 'Suppliers &amp; Rates'!$B$7:$B$97, 0)), ""))</f>
        <v/>
      </c>
      <c r="P101" s="43" t="str">
        <f>IF($E101="", "", IFERROR(INDEX('Suppliers &amp; Rates'!E$7:E$97, MATCH($E101, 'Suppliers &amp; Rates'!$B$7:$B$97, 0)), ""))</f>
        <v/>
      </c>
      <c r="Q101" s="44" t="str">
        <f>IF($E101="", "", IFERROR(INDEX('Suppliers &amp; Rates'!F$7:F$97, MATCH($E101, 'Suppliers &amp; Rates'!$B$7:$B$97, 0)), ""))</f>
        <v/>
      </c>
      <c r="S101" s="21" t="str">
        <f t="shared" si="14"/>
        <v/>
      </c>
      <c r="U101" s="21" t="str">
        <f t="shared" si="15"/>
        <v/>
      </c>
      <c r="W101" s="21" t="str">
        <f t="shared" si="16"/>
        <v/>
      </c>
      <c r="X101" s="52" t="str">
        <f t="shared" si="17"/>
        <v/>
      </c>
    </row>
    <row r="102" spans="1:24" x14ac:dyDescent="0.25">
      <c r="A102" s="2"/>
      <c r="B102" s="25"/>
      <c r="C102" s="28"/>
      <c r="D102" s="28"/>
      <c r="E102" s="31"/>
      <c r="F102" s="34" t="str">
        <f t="shared" si="9"/>
        <v/>
      </c>
      <c r="G102" s="37" t="str">
        <f>IF(D102="", "", IF(E102="", "Select Supplier", D102*1.02264*(IF(INDEX('Suppliers &amp; Rates'!$G$7:$G$97, MATCH(E102, 'Suppliers &amp; Rates'!$B$7:$B$97, 0))="", 39.3, INDEX('Suppliers &amp; Rates'!$G$7:$G$97, MATCH(E102, 'Suppliers &amp; Rates'!$B$7:$B$97, 0))))/3.6))</f>
        <v/>
      </c>
      <c r="H102" s="57" t="str">
        <f t="shared" si="10"/>
        <v/>
      </c>
      <c r="I102" s="58" t="str">
        <f t="shared" si="11"/>
        <v/>
      </c>
      <c r="J102" s="58" t="str">
        <f t="shared" si="12"/>
        <v/>
      </c>
      <c r="K102" s="59" t="str">
        <f t="shared" si="13"/>
        <v/>
      </c>
      <c r="L102" s="2"/>
      <c r="N102" s="42" t="str">
        <f>IF($E102="", "", IFERROR(INDEX('Suppliers &amp; Rates'!C$7:C$97, MATCH($E102, 'Suppliers &amp; Rates'!$B$7:$B$97, 0)), ""))</f>
        <v/>
      </c>
      <c r="O102" s="43" t="str">
        <f>IF($E102="", "", IFERROR(INDEX('Suppliers &amp; Rates'!D$7:D$97, MATCH($E102, 'Suppliers &amp; Rates'!$B$7:$B$97, 0)), ""))</f>
        <v/>
      </c>
      <c r="P102" s="43" t="str">
        <f>IF($E102="", "", IFERROR(INDEX('Suppliers &amp; Rates'!E$7:E$97, MATCH($E102, 'Suppliers &amp; Rates'!$B$7:$B$97, 0)), ""))</f>
        <v/>
      </c>
      <c r="Q102" s="44" t="str">
        <f>IF($E102="", "", IFERROR(INDEX('Suppliers &amp; Rates'!F$7:F$97, MATCH($E102, 'Suppliers &amp; Rates'!$B$7:$B$97, 0)), ""))</f>
        <v/>
      </c>
      <c r="S102" s="21" t="str">
        <f t="shared" si="14"/>
        <v/>
      </c>
      <c r="U102" s="21" t="str">
        <f t="shared" si="15"/>
        <v/>
      </c>
      <c r="W102" s="21" t="str">
        <f t="shared" si="16"/>
        <v/>
      </c>
      <c r="X102" s="52" t="str">
        <f t="shared" si="17"/>
        <v/>
      </c>
    </row>
    <row r="103" spans="1:24" x14ac:dyDescent="0.25">
      <c r="A103" s="2"/>
      <c r="B103" s="25"/>
      <c r="C103" s="28"/>
      <c r="D103" s="28"/>
      <c r="E103" s="31"/>
      <c r="F103" s="34" t="str">
        <f t="shared" si="9"/>
        <v/>
      </c>
      <c r="G103" s="37" t="str">
        <f>IF(D103="", "", IF(E103="", "Select Supplier", D103*1.02264*(IF(INDEX('Suppliers &amp; Rates'!$G$7:$G$97, MATCH(E103, 'Suppliers &amp; Rates'!$B$7:$B$97, 0))="", 39.3, INDEX('Suppliers &amp; Rates'!$G$7:$G$97, MATCH(E103, 'Suppliers &amp; Rates'!$B$7:$B$97, 0))))/3.6))</f>
        <v/>
      </c>
      <c r="H103" s="57" t="str">
        <f t="shared" si="10"/>
        <v/>
      </c>
      <c r="I103" s="58" t="str">
        <f t="shared" si="11"/>
        <v/>
      </c>
      <c r="J103" s="58" t="str">
        <f t="shared" si="12"/>
        <v/>
      </c>
      <c r="K103" s="59" t="str">
        <f t="shared" si="13"/>
        <v/>
      </c>
      <c r="L103" s="2"/>
      <c r="N103" s="42" t="str">
        <f>IF($E103="", "", IFERROR(INDEX('Suppliers &amp; Rates'!C$7:C$97, MATCH($E103, 'Suppliers &amp; Rates'!$B$7:$B$97, 0)), ""))</f>
        <v/>
      </c>
      <c r="O103" s="43" t="str">
        <f>IF($E103="", "", IFERROR(INDEX('Suppliers &amp; Rates'!D$7:D$97, MATCH($E103, 'Suppliers &amp; Rates'!$B$7:$B$97, 0)), ""))</f>
        <v/>
      </c>
      <c r="P103" s="43" t="str">
        <f>IF($E103="", "", IFERROR(INDEX('Suppliers &amp; Rates'!E$7:E$97, MATCH($E103, 'Suppliers &amp; Rates'!$B$7:$B$97, 0)), ""))</f>
        <v/>
      </c>
      <c r="Q103" s="44" t="str">
        <f>IF($E103="", "", IFERROR(INDEX('Suppliers &amp; Rates'!F$7:F$97, MATCH($E103, 'Suppliers &amp; Rates'!$B$7:$B$97, 0)), ""))</f>
        <v/>
      </c>
      <c r="S103" s="21" t="str">
        <f t="shared" si="14"/>
        <v/>
      </c>
      <c r="U103" s="21" t="str">
        <f t="shared" si="15"/>
        <v/>
      </c>
      <c r="W103" s="21" t="str">
        <f t="shared" si="16"/>
        <v/>
      </c>
      <c r="X103" s="52" t="str">
        <f t="shared" si="17"/>
        <v/>
      </c>
    </row>
    <row r="104" spans="1:24" x14ac:dyDescent="0.25">
      <c r="A104" s="2"/>
      <c r="B104" s="25"/>
      <c r="C104" s="28"/>
      <c r="D104" s="28"/>
      <c r="E104" s="31"/>
      <c r="F104" s="34" t="str">
        <f t="shared" si="9"/>
        <v/>
      </c>
      <c r="G104" s="37" t="str">
        <f>IF(D104="", "", IF(E104="", "Select Supplier", D104*1.02264*(IF(INDEX('Suppliers &amp; Rates'!$G$7:$G$97, MATCH(E104, 'Suppliers &amp; Rates'!$B$7:$B$97, 0))="", 39.3, INDEX('Suppliers &amp; Rates'!$G$7:$G$97, MATCH(E104, 'Suppliers &amp; Rates'!$B$7:$B$97, 0))))/3.6))</f>
        <v/>
      </c>
      <c r="H104" s="57" t="str">
        <f t="shared" si="10"/>
        <v/>
      </c>
      <c r="I104" s="58" t="str">
        <f t="shared" si="11"/>
        <v/>
      </c>
      <c r="J104" s="58" t="str">
        <f t="shared" si="12"/>
        <v/>
      </c>
      <c r="K104" s="59" t="str">
        <f t="shared" si="13"/>
        <v/>
      </c>
      <c r="L104" s="2"/>
      <c r="N104" s="42" t="str">
        <f>IF($E104="", "", IFERROR(INDEX('Suppliers &amp; Rates'!C$7:C$97, MATCH($E104, 'Suppliers &amp; Rates'!$B$7:$B$97, 0)), ""))</f>
        <v/>
      </c>
      <c r="O104" s="43" t="str">
        <f>IF($E104="", "", IFERROR(INDEX('Suppliers &amp; Rates'!D$7:D$97, MATCH($E104, 'Suppliers &amp; Rates'!$B$7:$B$97, 0)), ""))</f>
        <v/>
      </c>
      <c r="P104" s="43" t="str">
        <f>IF($E104="", "", IFERROR(INDEX('Suppliers &amp; Rates'!E$7:E$97, MATCH($E104, 'Suppliers &amp; Rates'!$B$7:$B$97, 0)), ""))</f>
        <v/>
      </c>
      <c r="Q104" s="44" t="str">
        <f>IF($E104="", "", IFERROR(INDEX('Suppliers &amp; Rates'!F$7:F$97, MATCH($E104, 'Suppliers &amp; Rates'!$B$7:$B$97, 0)), ""))</f>
        <v/>
      </c>
      <c r="S104" s="21" t="str">
        <f t="shared" si="14"/>
        <v/>
      </c>
      <c r="U104" s="21" t="str">
        <f t="shared" si="15"/>
        <v/>
      </c>
      <c r="W104" s="21" t="str">
        <f t="shared" si="16"/>
        <v/>
      </c>
      <c r="X104" s="52" t="str">
        <f t="shared" si="17"/>
        <v/>
      </c>
    </row>
    <row r="105" spans="1:24" x14ac:dyDescent="0.25">
      <c r="A105" s="2"/>
      <c r="B105" s="25"/>
      <c r="C105" s="28"/>
      <c r="D105" s="28"/>
      <c r="E105" s="31"/>
      <c r="F105" s="34" t="str">
        <f t="shared" si="9"/>
        <v/>
      </c>
      <c r="G105" s="37" t="str">
        <f>IF(D105="", "", IF(E105="", "Select Supplier", D105*1.02264*(IF(INDEX('Suppliers &amp; Rates'!$G$7:$G$97, MATCH(E105, 'Suppliers &amp; Rates'!$B$7:$B$97, 0))="", 39.3, INDEX('Suppliers &amp; Rates'!$G$7:$G$97, MATCH(E105, 'Suppliers &amp; Rates'!$B$7:$B$97, 0))))/3.6))</f>
        <v/>
      </c>
      <c r="H105" s="57" t="str">
        <f t="shared" si="10"/>
        <v/>
      </c>
      <c r="I105" s="58" t="str">
        <f t="shared" si="11"/>
        <v/>
      </c>
      <c r="J105" s="58" t="str">
        <f t="shared" si="12"/>
        <v/>
      </c>
      <c r="K105" s="59" t="str">
        <f t="shared" si="13"/>
        <v/>
      </c>
      <c r="L105" s="2"/>
      <c r="N105" s="42" t="str">
        <f>IF($E105="", "", IFERROR(INDEX('Suppliers &amp; Rates'!C$7:C$97, MATCH($E105, 'Suppliers &amp; Rates'!$B$7:$B$97, 0)), ""))</f>
        <v/>
      </c>
      <c r="O105" s="43" t="str">
        <f>IF($E105="", "", IFERROR(INDEX('Suppliers &amp; Rates'!D$7:D$97, MATCH($E105, 'Suppliers &amp; Rates'!$B$7:$B$97, 0)), ""))</f>
        <v/>
      </c>
      <c r="P105" s="43" t="str">
        <f>IF($E105="", "", IFERROR(INDEX('Suppliers &amp; Rates'!E$7:E$97, MATCH($E105, 'Suppliers &amp; Rates'!$B$7:$B$97, 0)), ""))</f>
        <v/>
      </c>
      <c r="Q105" s="44" t="str">
        <f>IF($E105="", "", IFERROR(INDEX('Suppliers &amp; Rates'!F$7:F$97, MATCH($E105, 'Suppliers &amp; Rates'!$B$7:$B$97, 0)), ""))</f>
        <v/>
      </c>
      <c r="S105" s="21" t="str">
        <f t="shared" si="14"/>
        <v/>
      </c>
      <c r="U105" s="21" t="str">
        <f t="shared" si="15"/>
        <v/>
      </c>
      <c r="W105" s="21" t="str">
        <f t="shared" si="16"/>
        <v/>
      </c>
      <c r="X105" s="52" t="str">
        <f t="shared" si="17"/>
        <v/>
      </c>
    </row>
    <row r="106" spans="1:24" x14ac:dyDescent="0.25">
      <c r="A106" s="2"/>
      <c r="B106" s="25"/>
      <c r="C106" s="28"/>
      <c r="D106" s="28"/>
      <c r="E106" s="31"/>
      <c r="F106" s="34" t="str">
        <f t="shared" si="9"/>
        <v/>
      </c>
      <c r="G106" s="37" t="str">
        <f>IF(D106="", "", IF(E106="", "Select Supplier", D106*1.02264*(IF(INDEX('Suppliers &amp; Rates'!$G$7:$G$97, MATCH(E106, 'Suppliers &amp; Rates'!$B$7:$B$97, 0))="", 39.3, INDEX('Suppliers &amp; Rates'!$G$7:$G$97, MATCH(E106, 'Suppliers &amp; Rates'!$B$7:$B$97, 0))))/3.6))</f>
        <v/>
      </c>
      <c r="H106" s="57" t="str">
        <f t="shared" si="10"/>
        <v/>
      </c>
      <c r="I106" s="58" t="str">
        <f t="shared" si="11"/>
        <v/>
      </c>
      <c r="J106" s="58" t="str">
        <f t="shared" si="12"/>
        <v/>
      </c>
      <c r="K106" s="59" t="str">
        <f t="shared" si="13"/>
        <v/>
      </c>
      <c r="L106" s="2"/>
      <c r="N106" s="42" t="str">
        <f>IF($E106="", "", IFERROR(INDEX('Suppliers &amp; Rates'!C$7:C$97, MATCH($E106, 'Suppliers &amp; Rates'!$B$7:$B$97, 0)), ""))</f>
        <v/>
      </c>
      <c r="O106" s="43" t="str">
        <f>IF($E106="", "", IFERROR(INDEX('Suppliers &amp; Rates'!D$7:D$97, MATCH($E106, 'Suppliers &amp; Rates'!$B$7:$B$97, 0)), ""))</f>
        <v/>
      </c>
      <c r="P106" s="43" t="str">
        <f>IF($E106="", "", IFERROR(INDEX('Suppliers &amp; Rates'!E$7:E$97, MATCH($E106, 'Suppliers &amp; Rates'!$B$7:$B$97, 0)), ""))</f>
        <v/>
      </c>
      <c r="Q106" s="44" t="str">
        <f>IF($E106="", "", IFERROR(INDEX('Suppliers &amp; Rates'!F$7:F$97, MATCH($E106, 'Suppliers &amp; Rates'!$B$7:$B$97, 0)), ""))</f>
        <v/>
      </c>
      <c r="S106" s="21" t="str">
        <f t="shared" si="14"/>
        <v/>
      </c>
      <c r="U106" s="21" t="str">
        <f t="shared" si="15"/>
        <v/>
      </c>
      <c r="W106" s="21" t="str">
        <f t="shared" si="16"/>
        <v/>
      </c>
      <c r="X106" s="52" t="str">
        <f t="shared" si="17"/>
        <v/>
      </c>
    </row>
    <row r="107" spans="1:24" x14ac:dyDescent="0.25">
      <c r="A107" s="2"/>
      <c r="B107" s="25"/>
      <c r="C107" s="28"/>
      <c r="D107" s="28"/>
      <c r="E107" s="31"/>
      <c r="F107" s="34" t="str">
        <f t="shared" si="9"/>
        <v/>
      </c>
      <c r="G107" s="37" t="str">
        <f>IF(D107="", "", IF(E107="", "Select Supplier", D107*1.02264*(IF(INDEX('Suppliers &amp; Rates'!$G$7:$G$97, MATCH(E107, 'Suppliers &amp; Rates'!$B$7:$B$97, 0))="", 39.3, INDEX('Suppliers &amp; Rates'!$G$7:$G$97, MATCH(E107, 'Suppliers &amp; Rates'!$B$7:$B$97, 0))))/3.6))</f>
        <v/>
      </c>
      <c r="H107" s="57" t="str">
        <f t="shared" si="10"/>
        <v/>
      </c>
      <c r="I107" s="58" t="str">
        <f t="shared" si="11"/>
        <v/>
      </c>
      <c r="J107" s="58" t="str">
        <f t="shared" si="12"/>
        <v/>
      </c>
      <c r="K107" s="59" t="str">
        <f t="shared" si="13"/>
        <v/>
      </c>
      <c r="L107" s="2"/>
      <c r="N107" s="42" t="str">
        <f>IF($E107="", "", IFERROR(INDEX('Suppliers &amp; Rates'!C$7:C$97, MATCH($E107, 'Suppliers &amp; Rates'!$B$7:$B$97, 0)), ""))</f>
        <v/>
      </c>
      <c r="O107" s="43" t="str">
        <f>IF($E107="", "", IFERROR(INDEX('Suppliers &amp; Rates'!D$7:D$97, MATCH($E107, 'Suppliers &amp; Rates'!$B$7:$B$97, 0)), ""))</f>
        <v/>
      </c>
      <c r="P107" s="43" t="str">
        <f>IF($E107="", "", IFERROR(INDEX('Suppliers &amp; Rates'!E$7:E$97, MATCH($E107, 'Suppliers &amp; Rates'!$B$7:$B$97, 0)), ""))</f>
        <v/>
      </c>
      <c r="Q107" s="44" t="str">
        <f>IF($E107="", "", IFERROR(INDEX('Suppliers &amp; Rates'!F$7:F$97, MATCH($E107, 'Suppliers &amp; Rates'!$B$7:$B$97, 0)), ""))</f>
        <v/>
      </c>
      <c r="S107" s="21" t="str">
        <f t="shared" si="14"/>
        <v/>
      </c>
      <c r="U107" s="21" t="str">
        <f t="shared" si="15"/>
        <v/>
      </c>
      <c r="W107" s="21" t="str">
        <f t="shared" si="16"/>
        <v/>
      </c>
      <c r="X107" s="52" t="str">
        <f t="shared" si="17"/>
        <v/>
      </c>
    </row>
    <row r="108" spans="1:24" x14ac:dyDescent="0.25">
      <c r="A108" s="2"/>
      <c r="B108" s="25"/>
      <c r="C108" s="28"/>
      <c r="D108" s="28"/>
      <c r="E108" s="31"/>
      <c r="F108" s="34" t="str">
        <f t="shared" si="9"/>
        <v/>
      </c>
      <c r="G108" s="37" t="str">
        <f>IF(D108="", "", IF(E108="", "Select Supplier", D108*1.02264*(IF(INDEX('Suppliers &amp; Rates'!$G$7:$G$97, MATCH(E108, 'Suppliers &amp; Rates'!$B$7:$B$97, 0))="", 39.3, INDEX('Suppliers &amp; Rates'!$G$7:$G$97, MATCH(E108, 'Suppliers &amp; Rates'!$B$7:$B$97, 0))))/3.6))</f>
        <v/>
      </c>
      <c r="H108" s="57" t="str">
        <f t="shared" si="10"/>
        <v/>
      </c>
      <c r="I108" s="58" t="str">
        <f t="shared" si="11"/>
        <v/>
      </c>
      <c r="J108" s="58" t="str">
        <f t="shared" si="12"/>
        <v/>
      </c>
      <c r="K108" s="59" t="str">
        <f t="shared" si="13"/>
        <v/>
      </c>
      <c r="L108" s="2"/>
      <c r="N108" s="42" t="str">
        <f>IF($E108="", "", IFERROR(INDEX('Suppliers &amp; Rates'!C$7:C$97, MATCH($E108, 'Suppliers &amp; Rates'!$B$7:$B$97, 0)), ""))</f>
        <v/>
      </c>
      <c r="O108" s="43" t="str">
        <f>IF($E108="", "", IFERROR(INDEX('Suppliers &amp; Rates'!D$7:D$97, MATCH($E108, 'Suppliers &amp; Rates'!$B$7:$B$97, 0)), ""))</f>
        <v/>
      </c>
      <c r="P108" s="43" t="str">
        <f>IF($E108="", "", IFERROR(INDEX('Suppliers &amp; Rates'!E$7:E$97, MATCH($E108, 'Suppliers &amp; Rates'!$B$7:$B$97, 0)), ""))</f>
        <v/>
      </c>
      <c r="Q108" s="44" t="str">
        <f>IF($E108="", "", IFERROR(INDEX('Suppliers &amp; Rates'!F$7:F$97, MATCH($E108, 'Suppliers &amp; Rates'!$B$7:$B$97, 0)), ""))</f>
        <v/>
      </c>
      <c r="S108" s="21" t="str">
        <f t="shared" si="14"/>
        <v/>
      </c>
      <c r="U108" s="21" t="str">
        <f t="shared" si="15"/>
        <v/>
      </c>
      <c r="W108" s="21" t="str">
        <f t="shared" si="16"/>
        <v/>
      </c>
      <c r="X108" s="52" t="str">
        <f t="shared" si="17"/>
        <v/>
      </c>
    </row>
    <row r="109" spans="1:24" x14ac:dyDescent="0.25">
      <c r="A109" s="2"/>
      <c r="B109" s="25"/>
      <c r="C109" s="28"/>
      <c r="D109" s="28"/>
      <c r="E109" s="31"/>
      <c r="F109" s="34" t="str">
        <f t="shared" si="9"/>
        <v/>
      </c>
      <c r="G109" s="37" t="str">
        <f>IF(D109="", "", IF(E109="", "Select Supplier", D109*1.02264*(IF(INDEX('Suppliers &amp; Rates'!$G$7:$G$97, MATCH(E109, 'Suppliers &amp; Rates'!$B$7:$B$97, 0))="", 39.3, INDEX('Suppliers &amp; Rates'!$G$7:$G$97, MATCH(E109, 'Suppliers &amp; Rates'!$B$7:$B$97, 0))))/3.6))</f>
        <v/>
      </c>
      <c r="H109" s="57" t="str">
        <f t="shared" si="10"/>
        <v/>
      </c>
      <c r="I109" s="58" t="str">
        <f t="shared" si="11"/>
        <v/>
      </c>
      <c r="J109" s="58" t="str">
        <f t="shared" si="12"/>
        <v/>
      </c>
      <c r="K109" s="59" t="str">
        <f t="shared" si="13"/>
        <v/>
      </c>
      <c r="L109" s="2"/>
      <c r="N109" s="42" t="str">
        <f>IF($E109="", "", IFERROR(INDEX('Suppliers &amp; Rates'!C$7:C$97, MATCH($E109, 'Suppliers &amp; Rates'!$B$7:$B$97, 0)), ""))</f>
        <v/>
      </c>
      <c r="O109" s="43" t="str">
        <f>IF($E109="", "", IFERROR(INDEX('Suppliers &amp; Rates'!D$7:D$97, MATCH($E109, 'Suppliers &amp; Rates'!$B$7:$B$97, 0)), ""))</f>
        <v/>
      </c>
      <c r="P109" s="43" t="str">
        <f>IF($E109="", "", IFERROR(INDEX('Suppliers &amp; Rates'!E$7:E$97, MATCH($E109, 'Suppliers &amp; Rates'!$B$7:$B$97, 0)), ""))</f>
        <v/>
      </c>
      <c r="Q109" s="44" t="str">
        <f>IF($E109="", "", IFERROR(INDEX('Suppliers &amp; Rates'!F$7:F$97, MATCH($E109, 'Suppliers &amp; Rates'!$B$7:$B$97, 0)), ""))</f>
        <v/>
      </c>
      <c r="S109" s="21" t="str">
        <f t="shared" si="14"/>
        <v/>
      </c>
      <c r="U109" s="21" t="str">
        <f t="shared" si="15"/>
        <v/>
      </c>
      <c r="W109" s="21" t="str">
        <f t="shared" si="16"/>
        <v/>
      </c>
      <c r="X109" s="52" t="str">
        <f t="shared" si="17"/>
        <v/>
      </c>
    </row>
    <row r="110" spans="1:24" x14ac:dyDescent="0.25">
      <c r="A110" s="2"/>
      <c r="B110" s="25"/>
      <c r="C110" s="28"/>
      <c r="D110" s="28"/>
      <c r="E110" s="31"/>
      <c r="F110" s="34" t="str">
        <f t="shared" si="9"/>
        <v/>
      </c>
      <c r="G110" s="37" t="str">
        <f>IF(D110="", "", IF(E110="", "Select Supplier", D110*1.02264*(IF(INDEX('Suppliers &amp; Rates'!$G$7:$G$97, MATCH(E110, 'Suppliers &amp; Rates'!$B$7:$B$97, 0))="", 39.3, INDEX('Suppliers &amp; Rates'!$G$7:$G$97, MATCH(E110, 'Suppliers &amp; Rates'!$B$7:$B$97, 0))))/3.6))</f>
        <v/>
      </c>
      <c r="H110" s="57" t="str">
        <f t="shared" si="10"/>
        <v/>
      </c>
      <c r="I110" s="58" t="str">
        <f t="shared" si="11"/>
        <v/>
      </c>
      <c r="J110" s="58" t="str">
        <f t="shared" si="12"/>
        <v/>
      </c>
      <c r="K110" s="59" t="str">
        <f t="shared" si="13"/>
        <v/>
      </c>
      <c r="L110" s="2"/>
      <c r="N110" s="42" t="str">
        <f>IF($E110="", "", IFERROR(INDEX('Suppliers &amp; Rates'!C$7:C$97, MATCH($E110, 'Suppliers &amp; Rates'!$B$7:$B$97, 0)), ""))</f>
        <v/>
      </c>
      <c r="O110" s="43" t="str">
        <f>IF($E110="", "", IFERROR(INDEX('Suppliers &amp; Rates'!D$7:D$97, MATCH($E110, 'Suppliers &amp; Rates'!$B$7:$B$97, 0)), ""))</f>
        <v/>
      </c>
      <c r="P110" s="43" t="str">
        <f>IF($E110="", "", IFERROR(INDEX('Suppliers &amp; Rates'!E$7:E$97, MATCH($E110, 'Suppliers &amp; Rates'!$B$7:$B$97, 0)), ""))</f>
        <v/>
      </c>
      <c r="Q110" s="44" t="str">
        <f>IF($E110="", "", IFERROR(INDEX('Suppliers &amp; Rates'!F$7:F$97, MATCH($E110, 'Suppliers &amp; Rates'!$B$7:$B$97, 0)), ""))</f>
        <v/>
      </c>
      <c r="S110" s="21" t="str">
        <f t="shared" si="14"/>
        <v/>
      </c>
      <c r="U110" s="21" t="str">
        <f t="shared" si="15"/>
        <v/>
      </c>
      <c r="W110" s="21" t="str">
        <f t="shared" si="16"/>
        <v/>
      </c>
      <c r="X110" s="52" t="str">
        <f t="shared" si="17"/>
        <v/>
      </c>
    </row>
    <row r="111" spans="1:24" x14ac:dyDescent="0.25">
      <c r="A111" s="2"/>
      <c r="B111" s="25"/>
      <c r="C111" s="28"/>
      <c r="D111" s="28"/>
      <c r="E111" s="31"/>
      <c r="F111" s="34" t="str">
        <f t="shared" si="9"/>
        <v/>
      </c>
      <c r="G111" s="37" t="str">
        <f>IF(D111="", "", IF(E111="", "Select Supplier", D111*1.02264*(IF(INDEX('Suppliers &amp; Rates'!$G$7:$G$97, MATCH(E111, 'Suppliers &amp; Rates'!$B$7:$B$97, 0))="", 39.3, INDEX('Suppliers &amp; Rates'!$G$7:$G$97, MATCH(E111, 'Suppliers &amp; Rates'!$B$7:$B$97, 0))))/3.6))</f>
        <v/>
      </c>
      <c r="H111" s="57" t="str">
        <f t="shared" si="10"/>
        <v/>
      </c>
      <c r="I111" s="58" t="str">
        <f t="shared" si="11"/>
        <v/>
      </c>
      <c r="J111" s="58" t="str">
        <f t="shared" si="12"/>
        <v/>
      </c>
      <c r="K111" s="59" t="str">
        <f t="shared" si="13"/>
        <v/>
      </c>
      <c r="L111" s="2"/>
      <c r="N111" s="42" t="str">
        <f>IF($E111="", "", IFERROR(INDEX('Suppliers &amp; Rates'!C$7:C$97, MATCH($E111, 'Suppliers &amp; Rates'!$B$7:$B$97, 0)), ""))</f>
        <v/>
      </c>
      <c r="O111" s="43" t="str">
        <f>IF($E111="", "", IFERROR(INDEX('Suppliers &amp; Rates'!D$7:D$97, MATCH($E111, 'Suppliers &amp; Rates'!$B$7:$B$97, 0)), ""))</f>
        <v/>
      </c>
      <c r="P111" s="43" t="str">
        <f>IF($E111="", "", IFERROR(INDEX('Suppliers &amp; Rates'!E$7:E$97, MATCH($E111, 'Suppliers &amp; Rates'!$B$7:$B$97, 0)), ""))</f>
        <v/>
      </c>
      <c r="Q111" s="44" t="str">
        <f>IF($E111="", "", IFERROR(INDEX('Suppliers &amp; Rates'!F$7:F$97, MATCH($E111, 'Suppliers &amp; Rates'!$B$7:$B$97, 0)), ""))</f>
        <v/>
      </c>
      <c r="S111" s="21" t="str">
        <f t="shared" si="14"/>
        <v/>
      </c>
      <c r="U111" s="21" t="str">
        <f t="shared" si="15"/>
        <v/>
      </c>
      <c r="W111" s="21" t="str">
        <f t="shared" si="16"/>
        <v/>
      </c>
      <c r="X111" s="52" t="str">
        <f t="shared" si="17"/>
        <v/>
      </c>
    </row>
    <row r="112" spans="1:24" x14ac:dyDescent="0.25">
      <c r="A112" s="2"/>
      <c r="B112" s="25"/>
      <c r="C112" s="28"/>
      <c r="D112" s="28"/>
      <c r="E112" s="31"/>
      <c r="F112" s="34" t="str">
        <f t="shared" si="9"/>
        <v/>
      </c>
      <c r="G112" s="37" t="str">
        <f>IF(D112="", "", IF(E112="", "Select Supplier", D112*1.02264*(IF(INDEX('Suppliers &amp; Rates'!$G$7:$G$97, MATCH(E112, 'Suppliers &amp; Rates'!$B$7:$B$97, 0))="", 39.3, INDEX('Suppliers &amp; Rates'!$G$7:$G$97, MATCH(E112, 'Suppliers &amp; Rates'!$B$7:$B$97, 0))))/3.6))</f>
        <v/>
      </c>
      <c r="H112" s="57" t="str">
        <f t="shared" si="10"/>
        <v/>
      </c>
      <c r="I112" s="58" t="str">
        <f t="shared" si="11"/>
        <v/>
      </c>
      <c r="J112" s="58" t="str">
        <f t="shared" si="12"/>
        <v/>
      </c>
      <c r="K112" s="59" t="str">
        <f t="shared" si="13"/>
        <v/>
      </c>
      <c r="L112" s="2"/>
      <c r="N112" s="42" t="str">
        <f>IF($E112="", "", IFERROR(INDEX('Suppliers &amp; Rates'!C$7:C$97, MATCH($E112, 'Suppliers &amp; Rates'!$B$7:$B$97, 0)), ""))</f>
        <v/>
      </c>
      <c r="O112" s="43" t="str">
        <f>IF($E112="", "", IFERROR(INDEX('Suppliers &amp; Rates'!D$7:D$97, MATCH($E112, 'Suppliers &amp; Rates'!$B$7:$B$97, 0)), ""))</f>
        <v/>
      </c>
      <c r="P112" s="43" t="str">
        <f>IF($E112="", "", IFERROR(INDEX('Suppliers &amp; Rates'!E$7:E$97, MATCH($E112, 'Suppliers &amp; Rates'!$B$7:$B$97, 0)), ""))</f>
        <v/>
      </c>
      <c r="Q112" s="44" t="str">
        <f>IF($E112="", "", IFERROR(INDEX('Suppliers &amp; Rates'!F$7:F$97, MATCH($E112, 'Suppliers &amp; Rates'!$B$7:$B$97, 0)), ""))</f>
        <v/>
      </c>
      <c r="S112" s="21" t="str">
        <f t="shared" si="14"/>
        <v/>
      </c>
      <c r="U112" s="21" t="str">
        <f t="shared" si="15"/>
        <v/>
      </c>
      <c r="W112" s="21" t="str">
        <f t="shared" si="16"/>
        <v/>
      </c>
      <c r="X112" s="52" t="str">
        <f t="shared" si="17"/>
        <v/>
      </c>
    </row>
    <row r="113" spans="1:24" x14ac:dyDescent="0.25">
      <c r="A113" s="2"/>
      <c r="B113" s="25"/>
      <c r="C113" s="28"/>
      <c r="D113" s="28"/>
      <c r="E113" s="31"/>
      <c r="F113" s="34" t="str">
        <f t="shared" si="9"/>
        <v/>
      </c>
      <c r="G113" s="37" t="str">
        <f>IF(D113="", "", IF(E113="", "Select Supplier", D113*1.02264*(IF(INDEX('Suppliers &amp; Rates'!$G$7:$G$97, MATCH(E113, 'Suppliers &amp; Rates'!$B$7:$B$97, 0))="", 39.3, INDEX('Suppliers &amp; Rates'!$G$7:$G$97, MATCH(E113, 'Suppliers &amp; Rates'!$B$7:$B$97, 0))))/3.6))</f>
        <v/>
      </c>
      <c r="H113" s="57" t="str">
        <f t="shared" si="10"/>
        <v/>
      </c>
      <c r="I113" s="58" t="str">
        <f t="shared" si="11"/>
        <v/>
      </c>
      <c r="J113" s="58" t="str">
        <f t="shared" si="12"/>
        <v/>
      </c>
      <c r="K113" s="59" t="str">
        <f t="shared" si="13"/>
        <v/>
      </c>
      <c r="L113" s="2"/>
      <c r="N113" s="42" t="str">
        <f>IF($E113="", "", IFERROR(INDEX('Suppliers &amp; Rates'!C$7:C$97, MATCH($E113, 'Suppliers &amp; Rates'!$B$7:$B$97, 0)), ""))</f>
        <v/>
      </c>
      <c r="O113" s="43" t="str">
        <f>IF($E113="", "", IFERROR(INDEX('Suppliers &amp; Rates'!D$7:D$97, MATCH($E113, 'Suppliers &amp; Rates'!$B$7:$B$97, 0)), ""))</f>
        <v/>
      </c>
      <c r="P113" s="43" t="str">
        <f>IF($E113="", "", IFERROR(INDEX('Suppliers &amp; Rates'!E$7:E$97, MATCH($E113, 'Suppliers &amp; Rates'!$B$7:$B$97, 0)), ""))</f>
        <v/>
      </c>
      <c r="Q113" s="44" t="str">
        <f>IF($E113="", "", IFERROR(INDEX('Suppliers &amp; Rates'!F$7:F$97, MATCH($E113, 'Suppliers &amp; Rates'!$B$7:$B$97, 0)), ""))</f>
        <v/>
      </c>
      <c r="S113" s="21" t="str">
        <f t="shared" si="14"/>
        <v/>
      </c>
      <c r="U113" s="21" t="str">
        <f t="shared" si="15"/>
        <v/>
      </c>
      <c r="W113" s="21" t="str">
        <f t="shared" si="16"/>
        <v/>
      </c>
      <c r="X113" s="52" t="str">
        <f t="shared" si="17"/>
        <v/>
      </c>
    </row>
    <row r="114" spans="1:24" x14ac:dyDescent="0.25">
      <c r="A114" s="2"/>
      <c r="B114" s="25"/>
      <c r="C114" s="28"/>
      <c r="D114" s="28"/>
      <c r="E114" s="31"/>
      <c r="F114" s="34" t="str">
        <f t="shared" si="9"/>
        <v/>
      </c>
      <c r="G114" s="37" t="str">
        <f>IF(D114="", "", IF(E114="", "Select Supplier", D114*1.02264*(IF(INDEX('Suppliers &amp; Rates'!$G$7:$G$97, MATCH(E114, 'Suppliers &amp; Rates'!$B$7:$B$97, 0))="", 39.3, INDEX('Suppliers &amp; Rates'!$G$7:$G$97, MATCH(E114, 'Suppliers &amp; Rates'!$B$7:$B$97, 0))))/3.6))</f>
        <v/>
      </c>
      <c r="H114" s="57" t="str">
        <f t="shared" si="10"/>
        <v/>
      </c>
      <c r="I114" s="58" t="str">
        <f t="shared" si="11"/>
        <v/>
      </c>
      <c r="J114" s="58" t="str">
        <f t="shared" si="12"/>
        <v/>
      </c>
      <c r="K114" s="59" t="str">
        <f t="shared" si="13"/>
        <v/>
      </c>
      <c r="L114" s="2"/>
      <c r="N114" s="42" t="str">
        <f>IF($E114="", "", IFERROR(INDEX('Suppliers &amp; Rates'!C$7:C$97, MATCH($E114, 'Suppliers &amp; Rates'!$B$7:$B$97, 0)), ""))</f>
        <v/>
      </c>
      <c r="O114" s="43" t="str">
        <f>IF($E114="", "", IFERROR(INDEX('Suppliers &amp; Rates'!D$7:D$97, MATCH($E114, 'Suppliers &amp; Rates'!$B$7:$B$97, 0)), ""))</f>
        <v/>
      </c>
      <c r="P114" s="43" t="str">
        <f>IF($E114="", "", IFERROR(INDEX('Suppliers &amp; Rates'!E$7:E$97, MATCH($E114, 'Suppliers &amp; Rates'!$B$7:$B$97, 0)), ""))</f>
        <v/>
      </c>
      <c r="Q114" s="44" t="str">
        <f>IF($E114="", "", IFERROR(INDEX('Suppliers &amp; Rates'!F$7:F$97, MATCH($E114, 'Suppliers &amp; Rates'!$B$7:$B$97, 0)), ""))</f>
        <v/>
      </c>
      <c r="S114" s="21" t="str">
        <f t="shared" si="14"/>
        <v/>
      </c>
      <c r="U114" s="21" t="str">
        <f t="shared" si="15"/>
        <v/>
      </c>
      <c r="W114" s="21" t="str">
        <f t="shared" si="16"/>
        <v/>
      </c>
      <c r="X114" s="52" t="str">
        <f t="shared" si="17"/>
        <v/>
      </c>
    </row>
    <row r="115" spans="1:24" x14ac:dyDescent="0.25">
      <c r="A115" s="2"/>
      <c r="B115" s="25"/>
      <c r="C115" s="28"/>
      <c r="D115" s="28"/>
      <c r="E115" s="31"/>
      <c r="F115" s="34" t="str">
        <f t="shared" si="9"/>
        <v/>
      </c>
      <c r="G115" s="37" t="str">
        <f>IF(D115="", "", IF(E115="", "Select Supplier", D115*1.02264*(IF(INDEX('Suppliers &amp; Rates'!$G$7:$G$97, MATCH(E115, 'Suppliers &amp; Rates'!$B$7:$B$97, 0))="", 39.3, INDEX('Suppliers &amp; Rates'!$G$7:$G$97, MATCH(E115, 'Suppliers &amp; Rates'!$B$7:$B$97, 0))))/3.6))</f>
        <v/>
      </c>
      <c r="H115" s="57" t="str">
        <f t="shared" si="10"/>
        <v/>
      </c>
      <c r="I115" s="58" t="str">
        <f t="shared" si="11"/>
        <v/>
      </c>
      <c r="J115" s="58" t="str">
        <f t="shared" si="12"/>
        <v/>
      </c>
      <c r="K115" s="59" t="str">
        <f t="shared" si="13"/>
        <v/>
      </c>
      <c r="L115" s="2"/>
      <c r="N115" s="42" t="str">
        <f>IF($E115="", "", IFERROR(INDEX('Suppliers &amp; Rates'!C$7:C$97, MATCH($E115, 'Suppliers &amp; Rates'!$B$7:$B$97, 0)), ""))</f>
        <v/>
      </c>
      <c r="O115" s="43" t="str">
        <f>IF($E115="", "", IFERROR(INDEX('Suppliers &amp; Rates'!D$7:D$97, MATCH($E115, 'Suppliers &amp; Rates'!$B$7:$B$97, 0)), ""))</f>
        <v/>
      </c>
      <c r="P115" s="43" t="str">
        <f>IF($E115="", "", IFERROR(INDEX('Suppliers &amp; Rates'!E$7:E$97, MATCH($E115, 'Suppliers &amp; Rates'!$B$7:$B$97, 0)), ""))</f>
        <v/>
      </c>
      <c r="Q115" s="44" t="str">
        <f>IF($E115="", "", IFERROR(INDEX('Suppliers &amp; Rates'!F$7:F$97, MATCH($E115, 'Suppliers &amp; Rates'!$B$7:$B$97, 0)), ""))</f>
        <v/>
      </c>
      <c r="S115" s="21" t="str">
        <f t="shared" si="14"/>
        <v/>
      </c>
      <c r="U115" s="21" t="str">
        <f t="shared" si="15"/>
        <v/>
      </c>
      <c r="W115" s="21" t="str">
        <f t="shared" si="16"/>
        <v/>
      </c>
      <c r="X115" s="52" t="str">
        <f t="shared" si="17"/>
        <v/>
      </c>
    </row>
    <row r="116" spans="1:24" x14ac:dyDescent="0.25">
      <c r="A116" s="2"/>
      <c r="B116" s="25"/>
      <c r="C116" s="28"/>
      <c r="D116" s="28"/>
      <c r="E116" s="31"/>
      <c r="F116" s="34" t="str">
        <f t="shared" si="9"/>
        <v/>
      </c>
      <c r="G116" s="37" t="str">
        <f>IF(D116="", "", IF(E116="", "Select Supplier", D116*1.02264*(IF(INDEX('Suppliers &amp; Rates'!$G$7:$G$97, MATCH(E116, 'Suppliers &amp; Rates'!$B$7:$B$97, 0))="", 39.3, INDEX('Suppliers &amp; Rates'!$G$7:$G$97, MATCH(E116, 'Suppliers &amp; Rates'!$B$7:$B$97, 0))))/3.6))</f>
        <v/>
      </c>
      <c r="H116" s="57" t="str">
        <f t="shared" si="10"/>
        <v/>
      </c>
      <c r="I116" s="58" t="str">
        <f t="shared" si="11"/>
        <v/>
      </c>
      <c r="J116" s="58" t="str">
        <f t="shared" si="12"/>
        <v/>
      </c>
      <c r="K116" s="59" t="str">
        <f t="shared" si="13"/>
        <v/>
      </c>
      <c r="L116" s="2"/>
      <c r="N116" s="42" t="str">
        <f>IF($E116="", "", IFERROR(INDEX('Suppliers &amp; Rates'!C$7:C$97, MATCH($E116, 'Suppliers &amp; Rates'!$B$7:$B$97, 0)), ""))</f>
        <v/>
      </c>
      <c r="O116" s="43" t="str">
        <f>IF($E116="", "", IFERROR(INDEX('Suppliers &amp; Rates'!D$7:D$97, MATCH($E116, 'Suppliers &amp; Rates'!$B$7:$B$97, 0)), ""))</f>
        <v/>
      </c>
      <c r="P116" s="43" t="str">
        <f>IF($E116="", "", IFERROR(INDEX('Suppliers &amp; Rates'!E$7:E$97, MATCH($E116, 'Suppliers &amp; Rates'!$B$7:$B$97, 0)), ""))</f>
        <v/>
      </c>
      <c r="Q116" s="44" t="str">
        <f>IF($E116="", "", IFERROR(INDEX('Suppliers &amp; Rates'!F$7:F$97, MATCH($E116, 'Suppliers &amp; Rates'!$B$7:$B$97, 0)), ""))</f>
        <v/>
      </c>
      <c r="S116" s="21" t="str">
        <f t="shared" si="14"/>
        <v/>
      </c>
      <c r="U116" s="21" t="str">
        <f t="shared" si="15"/>
        <v/>
      </c>
      <c r="W116" s="21" t="str">
        <f t="shared" si="16"/>
        <v/>
      </c>
      <c r="X116" s="52" t="str">
        <f t="shared" si="17"/>
        <v/>
      </c>
    </row>
    <row r="117" spans="1:24" x14ac:dyDescent="0.25">
      <c r="A117" s="2"/>
      <c r="B117" s="25"/>
      <c r="C117" s="28"/>
      <c r="D117" s="28"/>
      <c r="E117" s="31"/>
      <c r="F117" s="34" t="str">
        <f t="shared" si="9"/>
        <v/>
      </c>
      <c r="G117" s="37" t="str">
        <f>IF(D117="", "", IF(E117="", "Select Supplier", D117*1.02264*(IF(INDEX('Suppliers &amp; Rates'!$G$7:$G$97, MATCH(E117, 'Suppliers &amp; Rates'!$B$7:$B$97, 0))="", 39.3, INDEX('Suppliers &amp; Rates'!$G$7:$G$97, MATCH(E117, 'Suppliers &amp; Rates'!$B$7:$B$97, 0))))/3.6))</f>
        <v/>
      </c>
      <c r="H117" s="57" t="str">
        <f t="shared" si="10"/>
        <v/>
      </c>
      <c r="I117" s="58" t="str">
        <f t="shared" si="11"/>
        <v/>
      </c>
      <c r="J117" s="58" t="str">
        <f t="shared" si="12"/>
        <v/>
      </c>
      <c r="K117" s="59" t="str">
        <f t="shared" si="13"/>
        <v/>
      </c>
      <c r="L117" s="2"/>
      <c r="N117" s="42" t="str">
        <f>IF($E117="", "", IFERROR(INDEX('Suppliers &amp; Rates'!C$7:C$97, MATCH($E117, 'Suppliers &amp; Rates'!$B$7:$B$97, 0)), ""))</f>
        <v/>
      </c>
      <c r="O117" s="43" t="str">
        <f>IF($E117="", "", IFERROR(INDEX('Suppliers &amp; Rates'!D$7:D$97, MATCH($E117, 'Suppliers &amp; Rates'!$B$7:$B$97, 0)), ""))</f>
        <v/>
      </c>
      <c r="P117" s="43" t="str">
        <f>IF($E117="", "", IFERROR(INDEX('Suppliers &amp; Rates'!E$7:E$97, MATCH($E117, 'Suppliers &amp; Rates'!$B$7:$B$97, 0)), ""))</f>
        <v/>
      </c>
      <c r="Q117" s="44" t="str">
        <f>IF($E117="", "", IFERROR(INDEX('Suppliers &amp; Rates'!F$7:F$97, MATCH($E117, 'Suppliers &amp; Rates'!$B$7:$B$97, 0)), ""))</f>
        <v/>
      </c>
      <c r="S117" s="21" t="str">
        <f t="shared" si="14"/>
        <v/>
      </c>
      <c r="U117" s="21" t="str">
        <f t="shared" si="15"/>
        <v/>
      </c>
      <c r="W117" s="21" t="str">
        <f t="shared" si="16"/>
        <v/>
      </c>
      <c r="X117" s="52" t="str">
        <f t="shared" si="17"/>
        <v/>
      </c>
    </row>
    <row r="118" spans="1:24" x14ac:dyDescent="0.25">
      <c r="A118" s="2"/>
      <c r="B118" s="25"/>
      <c r="C118" s="28"/>
      <c r="D118" s="28"/>
      <c r="E118" s="31"/>
      <c r="F118" s="34" t="str">
        <f t="shared" si="9"/>
        <v/>
      </c>
      <c r="G118" s="37" t="str">
        <f>IF(D118="", "", IF(E118="", "Select Supplier", D118*1.02264*(IF(INDEX('Suppliers &amp; Rates'!$G$7:$G$97, MATCH(E118, 'Suppliers &amp; Rates'!$B$7:$B$97, 0))="", 39.3, INDEX('Suppliers &amp; Rates'!$G$7:$G$97, MATCH(E118, 'Suppliers &amp; Rates'!$B$7:$B$97, 0))))/3.6))</f>
        <v/>
      </c>
      <c r="H118" s="57" t="str">
        <f t="shared" si="10"/>
        <v/>
      </c>
      <c r="I118" s="58" t="str">
        <f t="shared" si="11"/>
        <v/>
      </c>
      <c r="J118" s="58" t="str">
        <f t="shared" si="12"/>
        <v/>
      </c>
      <c r="K118" s="59" t="str">
        <f t="shared" si="13"/>
        <v/>
      </c>
      <c r="L118" s="2"/>
      <c r="N118" s="42" t="str">
        <f>IF($E118="", "", IFERROR(INDEX('Suppliers &amp; Rates'!C$7:C$97, MATCH($E118, 'Suppliers &amp; Rates'!$B$7:$B$97, 0)), ""))</f>
        <v/>
      </c>
      <c r="O118" s="43" t="str">
        <f>IF($E118="", "", IFERROR(INDEX('Suppliers &amp; Rates'!D$7:D$97, MATCH($E118, 'Suppliers &amp; Rates'!$B$7:$B$97, 0)), ""))</f>
        <v/>
      </c>
      <c r="P118" s="43" t="str">
        <f>IF($E118="", "", IFERROR(INDEX('Suppliers &amp; Rates'!E$7:E$97, MATCH($E118, 'Suppliers &amp; Rates'!$B$7:$B$97, 0)), ""))</f>
        <v/>
      </c>
      <c r="Q118" s="44" t="str">
        <f>IF($E118="", "", IFERROR(INDEX('Suppliers &amp; Rates'!F$7:F$97, MATCH($E118, 'Suppliers &amp; Rates'!$B$7:$B$97, 0)), ""))</f>
        <v/>
      </c>
      <c r="S118" s="21" t="str">
        <f t="shared" si="14"/>
        <v/>
      </c>
      <c r="U118" s="21" t="str">
        <f t="shared" si="15"/>
        <v/>
      </c>
      <c r="W118" s="21" t="str">
        <f t="shared" si="16"/>
        <v/>
      </c>
      <c r="X118" s="52" t="str">
        <f t="shared" si="17"/>
        <v/>
      </c>
    </row>
    <row r="119" spans="1:24" x14ac:dyDescent="0.25">
      <c r="A119" s="2"/>
      <c r="B119" s="25"/>
      <c r="C119" s="28"/>
      <c r="D119" s="28"/>
      <c r="E119" s="31"/>
      <c r="F119" s="34" t="str">
        <f t="shared" si="9"/>
        <v/>
      </c>
      <c r="G119" s="37" t="str">
        <f>IF(D119="", "", IF(E119="", "Select Supplier", D119*1.02264*(IF(INDEX('Suppliers &amp; Rates'!$G$7:$G$97, MATCH(E119, 'Suppliers &amp; Rates'!$B$7:$B$97, 0))="", 39.3, INDEX('Suppliers &amp; Rates'!$G$7:$G$97, MATCH(E119, 'Suppliers &amp; Rates'!$B$7:$B$97, 0))))/3.6))</f>
        <v/>
      </c>
      <c r="H119" s="57" t="str">
        <f t="shared" si="10"/>
        <v/>
      </c>
      <c r="I119" s="58" t="str">
        <f t="shared" si="11"/>
        <v/>
      </c>
      <c r="J119" s="58" t="str">
        <f t="shared" si="12"/>
        <v/>
      </c>
      <c r="K119" s="59" t="str">
        <f t="shared" si="13"/>
        <v/>
      </c>
      <c r="L119" s="2"/>
      <c r="N119" s="42" t="str">
        <f>IF($E119="", "", IFERROR(INDEX('Suppliers &amp; Rates'!C$7:C$97, MATCH($E119, 'Suppliers &amp; Rates'!$B$7:$B$97, 0)), ""))</f>
        <v/>
      </c>
      <c r="O119" s="43" t="str">
        <f>IF($E119="", "", IFERROR(INDEX('Suppliers &amp; Rates'!D$7:D$97, MATCH($E119, 'Suppliers &amp; Rates'!$B$7:$B$97, 0)), ""))</f>
        <v/>
      </c>
      <c r="P119" s="43" t="str">
        <f>IF($E119="", "", IFERROR(INDEX('Suppliers &amp; Rates'!E$7:E$97, MATCH($E119, 'Suppliers &amp; Rates'!$B$7:$B$97, 0)), ""))</f>
        <v/>
      </c>
      <c r="Q119" s="44" t="str">
        <f>IF($E119="", "", IFERROR(INDEX('Suppliers &amp; Rates'!F$7:F$97, MATCH($E119, 'Suppliers &amp; Rates'!$B$7:$B$97, 0)), ""))</f>
        <v/>
      </c>
      <c r="S119" s="21" t="str">
        <f t="shared" si="14"/>
        <v/>
      </c>
      <c r="U119" s="21" t="str">
        <f t="shared" si="15"/>
        <v/>
      </c>
      <c r="W119" s="21" t="str">
        <f t="shared" si="16"/>
        <v/>
      </c>
      <c r="X119" s="52" t="str">
        <f t="shared" si="17"/>
        <v/>
      </c>
    </row>
    <row r="120" spans="1:24" x14ac:dyDescent="0.25">
      <c r="A120" s="2"/>
      <c r="B120" s="25"/>
      <c r="C120" s="28"/>
      <c r="D120" s="28"/>
      <c r="E120" s="31"/>
      <c r="F120" s="34" t="str">
        <f t="shared" si="9"/>
        <v/>
      </c>
      <c r="G120" s="37" t="str">
        <f>IF(D120="", "", IF(E120="", "Select Supplier", D120*1.02264*(IF(INDEX('Suppliers &amp; Rates'!$G$7:$G$97, MATCH(E120, 'Suppliers &amp; Rates'!$B$7:$B$97, 0))="", 39.3, INDEX('Suppliers &amp; Rates'!$G$7:$G$97, MATCH(E120, 'Suppliers &amp; Rates'!$B$7:$B$97, 0))))/3.6))</f>
        <v/>
      </c>
      <c r="H120" s="57" t="str">
        <f t="shared" si="10"/>
        <v/>
      </c>
      <c r="I120" s="58" t="str">
        <f t="shared" si="11"/>
        <v/>
      </c>
      <c r="J120" s="58" t="str">
        <f t="shared" si="12"/>
        <v/>
      </c>
      <c r="K120" s="59" t="str">
        <f t="shared" si="13"/>
        <v/>
      </c>
      <c r="L120" s="2"/>
      <c r="N120" s="42" t="str">
        <f>IF($E120="", "", IFERROR(INDEX('Suppliers &amp; Rates'!C$7:C$97, MATCH($E120, 'Suppliers &amp; Rates'!$B$7:$B$97, 0)), ""))</f>
        <v/>
      </c>
      <c r="O120" s="43" t="str">
        <f>IF($E120="", "", IFERROR(INDEX('Suppliers &amp; Rates'!D$7:D$97, MATCH($E120, 'Suppliers &amp; Rates'!$B$7:$B$97, 0)), ""))</f>
        <v/>
      </c>
      <c r="P120" s="43" t="str">
        <f>IF($E120="", "", IFERROR(INDEX('Suppliers &amp; Rates'!E$7:E$97, MATCH($E120, 'Suppliers &amp; Rates'!$B$7:$B$97, 0)), ""))</f>
        <v/>
      </c>
      <c r="Q120" s="44" t="str">
        <f>IF($E120="", "", IFERROR(INDEX('Suppliers &amp; Rates'!F$7:F$97, MATCH($E120, 'Suppliers &amp; Rates'!$B$7:$B$97, 0)), ""))</f>
        <v/>
      </c>
      <c r="S120" s="21" t="str">
        <f t="shared" si="14"/>
        <v/>
      </c>
      <c r="U120" s="21" t="str">
        <f t="shared" si="15"/>
        <v/>
      </c>
      <c r="W120" s="21" t="str">
        <f t="shared" si="16"/>
        <v/>
      </c>
      <c r="X120" s="52" t="str">
        <f t="shared" si="17"/>
        <v/>
      </c>
    </row>
    <row r="121" spans="1:24" x14ac:dyDescent="0.25">
      <c r="A121" s="2"/>
      <c r="B121" s="25"/>
      <c r="C121" s="28"/>
      <c r="D121" s="28"/>
      <c r="E121" s="31"/>
      <c r="F121" s="34" t="str">
        <f t="shared" si="9"/>
        <v/>
      </c>
      <c r="G121" s="37" t="str">
        <f>IF(D121="", "", IF(E121="", "Select Supplier", D121*1.02264*(IF(INDEX('Suppliers &amp; Rates'!$G$7:$G$97, MATCH(E121, 'Suppliers &amp; Rates'!$B$7:$B$97, 0))="", 39.3, INDEX('Suppliers &amp; Rates'!$G$7:$G$97, MATCH(E121, 'Suppliers &amp; Rates'!$B$7:$B$97, 0))))/3.6))</f>
        <v/>
      </c>
      <c r="H121" s="57" t="str">
        <f t="shared" si="10"/>
        <v/>
      </c>
      <c r="I121" s="58" t="str">
        <f t="shared" si="11"/>
        <v/>
      </c>
      <c r="J121" s="58" t="str">
        <f t="shared" si="12"/>
        <v/>
      </c>
      <c r="K121" s="59" t="str">
        <f t="shared" si="13"/>
        <v/>
      </c>
      <c r="L121" s="2"/>
      <c r="N121" s="42" t="str">
        <f>IF($E121="", "", IFERROR(INDEX('Suppliers &amp; Rates'!C$7:C$97, MATCH($E121, 'Suppliers &amp; Rates'!$B$7:$B$97, 0)), ""))</f>
        <v/>
      </c>
      <c r="O121" s="43" t="str">
        <f>IF($E121="", "", IFERROR(INDEX('Suppliers &amp; Rates'!D$7:D$97, MATCH($E121, 'Suppliers &amp; Rates'!$B$7:$B$97, 0)), ""))</f>
        <v/>
      </c>
      <c r="P121" s="43" t="str">
        <f>IF($E121="", "", IFERROR(INDEX('Suppliers &amp; Rates'!E$7:E$97, MATCH($E121, 'Suppliers &amp; Rates'!$B$7:$B$97, 0)), ""))</f>
        <v/>
      </c>
      <c r="Q121" s="44" t="str">
        <f>IF($E121="", "", IFERROR(INDEX('Suppliers &amp; Rates'!F$7:F$97, MATCH($E121, 'Suppliers &amp; Rates'!$B$7:$B$97, 0)), ""))</f>
        <v/>
      </c>
      <c r="S121" s="21" t="str">
        <f t="shared" si="14"/>
        <v/>
      </c>
      <c r="U121" s="21" t="str">
        <f t="shared" si="15"/>
        <v/>
      </c>
      <c r="W121" s="21" t="str">
        <f t="shared" si="16"/>
        <v/>
      </c>
      <c r="X121" s="52" t="str">
        <f t="shared" si="17"/>
        <v/>
      </c>
    </row>
    <row r="122" spans="1:24" x14ac:dyDescent="0.25">
      <c r="A122" s="2"/>
      <c r="B122" s="25"/>
      <c r="C122" s="28"/>
      <c r="D122" s="28"/>
      <c r="E122" s="31"/>
      <c r="F122" s="34" t="str">
        <f t="shared" si="9"/>
        <v/>
      </c>
      <c r="G122" s="37" t="str">
        <f>IF(D122="", "", IF(E122="", "Select Supplier", D122*1.02264*(IF(INDEX('Suppliers &amp; Rates'!$G$7:$G$97, MATCH(E122, 'Suppliers &amp; Rates'!$B$7:$B$97, 0))="", 39.3, INDEX('Suppliers &amp; Rates'!$G$7:$G$97, MATCH(E122, 'Suppliers &amp; Rates'!$B$7:$B$97, 0))))/3.6))</f>
        <v/>
      </c>
      <c r="H122" s="57" t="str">
        <f t="shared" si="10"/>
        <v/>
      </c>
      <c r="I122" s="58" t="str">
        <f t="shared" si="11"/>
        <v/>
      </c>
      <c r="J122" s="58" t="str">
        <f t="shared" si="12"/>
        <v/>
      </c>
      <c r="K122" s="59" t="str">
        <f t="shared" si="13"/>
        <v/>
      </c>
      <c r="L122" s="2"/>
      <c r="N122" s="42" t="str">
        <f>IF($E122="", "", IFERROR(INDEX('Suppliers &amp; Rates'!C$7:C$97, MATCH($E122, 'Suppliers &amp; Rates'!$B$7:$B$97, 0)), ""))</f>
        <v/>
      </c>
      <c r="O122" s="43" t="str">
        <f>IF($E122="", "", IFERROR(INDEX('Suppliers &amp; Rates'!D$7:D$97, MATCH($E122, 'Suppliers &amp; Rates'!$B$7:$B$97, 0)), ""))</f>
        <v/>
      </c>
      <c r="P122" s="43" t="str">
        <f>IF($E122="", "", IFERROR(INDEX('Suppliers &amp; Rates'!E$7:E$97, MATCH($E122, 'Suppliers &amp; Rates'!$B$7:$B$97, 0)), ""))</f>
        <v/>
      </c>
      <c r="Q122" s="44" t="str">
        <f>IF($E122="", "", IFERROR(INDEX('Suppliers &amp; Rates'!F$7:F$97, MATCH($E122, 'Suppliers &amp; Rates'!$B$7:$B$97, 0)), ""))</f>
        <v/>
      </c>
      <c r="S122" s="21" t="str">
        <f t="shared" si="14"/>
        <v/>
      </c>
      <c r="U122" s="21" t="str">
        <f t="shared" si="15"/>
        <v/>
      </c>
      <c r="W122" s="21" t="str">
        <f t="shared" si="16"/>
        <v/>
      </c>
      <c r="X122" s="52" t="str">
        <f t="shared" si="17"/>
        <v/>
      </c>
    </row>
    <row r="123" spans="1:24" x14ac:dyDescent="0.25">
      <c r="A123" s="2"/>
      <c r="B123" s="25"/>
      <c r="C123" s="28"/>
      <c r="D123" s="28"/>
      <c r="E123" s="31"/>
      <c r="F123" s="34" t="str">
        <f t="shared" si="9"/>
        <v/>
      </c>
      <c r="G123" s="37" t="str">
        <f>IF(D123="", "", IF(E123="", "Select Supplier", D123*1.02264*(IF(INDEX('Suppliers &amp; Rates'!$G$7:$G$97, MATCH(E123, 'Suppliers &amp; Rates'!$B$7:$B$97, 0))="", 39.3, INDEX('Suppliers &amp; Rates'!$G$7:$G$97, MATCH(E123, 'Suppliers &amp; Rates'!$B$7:$B$97, 0))))/3.6))</f>
        <v/>
      </c>
      <c r="H123" s="57" t="str">
        <f t="shared" si="10"/>
        <v/>
      </c>
      <c r="I123" s="58" t="str">
        <f t="shared" si="11"/>
        <v/>
      </c>
      <c r="J123" s="58" t="str">
        <f t="shared" si="12"/>
        <v/>
      </c>
      <c r="K123" s="59" t="str">
        <f t="shared" si="13"/>
        <v/>
      </c>
      <c r="L123" s="2"/>
      <c r="N123" s="42" t="str">
        <f>IF($E123="", "", IFERROR(INDEX('Suppliers &amp; Rates'!C$7:C$97, MATCH($E123, 'Suppliers &amp; Rates'!$B$7:$B$97, 0)), ""))</f>
        <v/>
      </c>
      <c r="O123" s="43" t="str">
        <f>IF($E123="", "", IFERROR(INDEX('Suppliers &amp; Rates'!D$7:D$97, MATCH($E123, 'Suppliers &amp; Rates'!$B$7:$B$97, 0)), ""))</f>
        <v/>
      </c>
      <c r="P123" s="43" t="str">
        <f>IF($E123="", "", IFERROR(INDEX('Suppliers &amp; Rates'!E$7:E$97, MATCH($E123, 'Suppliers &amp; Rates'!$B$7:$B$97, 0)), ""))</f>
        <v/>
      </c>
      <c r="Q123" s="44" t="str">
        <f>IF($E123="", "", IFERROR(INDEX('Suppliers &amp; Rates'!F$7:F$97, MATCH($E123, 'Suppliers &amp; Rates'!$B$7:$B$97, 0)), ""))</f>
        <v/>
      </c>
      <c r="S123" s="21" t="str">
        <f t="shared" si="14"/>
        <v/>
      </c>
      <c r="U123" s="21" t="str">
        <f t="shared" si="15"/>
        <v/>
      </c>
      <c r="W123" s="21" t="str">
        <f t="shared" si="16"/>
        <v/>
      </c>
      <c r="X123" s="52" t="str">
        <f t="shared" si="17"/>
        <v/>
      </c>
    </row>
    <row r="124" spans="1:24" x14ac:dyDescent="0.25">
      <c r="A124" s="2"/>
      <c r="B124" s="25"/>
      <c r="C124" s="28"/>
      <c r="D124" s="28"/>
      <c r="E124" s="31"/>
      <c r="F124" s="34" t="str">
        <f t="shared" si="9"/>
        <v/>
      </c>
      <c r="G124" s="37" t="str">
        <f>IF(D124="", "", IF(E124="", "Select Supplier", D124*1.02264*(IF(INDEX('Suppliers &amp; Rates'!$G$7:$G$97, MATCH(E124, 'Suppliers &amp; Rates'!$B$7:$B$97, 0))="", 39.3, INDEX('Suppliers &amp; Rates'!$G$7:$G$97, MATCH(E124, 'Suppliers &amp; Rates'!$B$7:$B$97, 0))))/3.6))</f>
        <v/>
      </c>
      <c r="H124" s="57" t="str">
        <f t="shared" si="10"/>
        <v/>
      </c>
      <c r="I124" s="58" t="str">
        <f t="shared" si="11"/>
        <v/>
      </c>
      <c r="J124" s="58" t="str">
        <f t="shared" si="12"/>
        <v/>
      </c>
      <c r="K124" s="59" t="str">
        <f t="shared" si="13"/>
        <v/>
      </c>
      <c r="L124" s="2"/>
      <c r="N124" s="42" t="str">
        <f>IF($E124="", "", IFERROR(INDEX('Suppliers &amp; Rates'!C$7:C$97, MATCH($E124, 'Suppliers &amp; Rates'!$B$7:$B$97, 0)), ""))</f>
        <v/>
      </c>
      <c r="O124" s="43" t="str">
        <f>IF($E124="", "", IFERROR(INDEX('Suppliers &amp; Rates'!D$7:D$97, MATCH($E124, 'Suppliers &amp; Rates'!$B$7:$B$97, 0)), ""))</f>
        <v/>
      </c>
      <c r="P124" s="43" t="str">
        <f>IF($E124="", "", IFERROR(INDEX('Suppliers &amp; Rates'!E$7:E$97, MATCH($E124, 'Suppliers &amp; Rates'!$B$7:$B$97, 0)), ""))</f>
        <v/>
      </c>
      <c r="Q124" s="44" t="str">
        <f>IF($E124="", "", IFERROR(INDEX('Suppliers &amp; Rates'!F$7:F$97, MATCH($E124, 'Suppliers &amp; Rates'!$B$7:$B$97, 0)), ""))</f>
        <v/>
      </c>
      <c r="S124" s="21" t="str">
        <f t="shared" si="14"/>
        <v/>
      </c>
      <c r="U124" s="21" t="str">
        <f t="shared" si="15"/>
        <v/>
      </c>
      <c r="W124" s="21" t="str">
        <f t="shared" si="16"/>
        <v/>
      </c>
      <c r="X124" s="52" t="str">
        <f t="shared" si="17"/>
        <v/>
      </c>
    </row>
    <row r="125" spans="1:24" x14ac:dyDescent="0.25">
      <c r="A125" s="2"/>
      <c r="B125" s="25"/>
      <c r="C125" s="28"/>
      <c r="D125" s="28"/>
      <c r="E125" s="31"/>
      <c r="F125" s="34" t="str">
        <f t="shared" si="9"/>
        <v/>
      </c>
      <c r="G125" s="37" t="str">
        <f>IF(D125="", "", IF(E125="", "Select Supplier", D125*1.02264*(IF(INDEX('Suppliers &amp; Rates'!$G$7:$G$97, MATCH(E125, 'Suppliers &amp; Rates'!$B$7:$B$97, 0))="", 39.3, INDEX('Suppliers &amp; Rates'!$G$7:$G$97, MATCH(E125, 'Suppliers &amp; Rates'!$B$7:$B$97, 0))))/3.6))</f>
        <v/>
      </c>
      <c r="H125" s="57" t="str">
        <f t="shared" si="10"/>
        <v/>
      </c>
      <c r="I125" s="58" t="str">
        <f t="shared" si="11"/>
        <v/>
      </c>
      <c r="J125" s="58" t="str">
        <f t="shared" si="12"/>
        <v/>
      </c>
      <c r="K125" s="59" t="str">
        <f t="shared" si="13"/>
        <v/>
      </c>
      <c r="L125" s="2"/>
      <c r="N125" s="42" t="str">
        <f>IF($E125="", "", IFERROR(INDEX('Suppliers &amp; Rates'!C$7:C$97, MATCH($E125, 'Suppliers &amp; Rates'!$B$7:$B$97, 0)), ""))</f>
        <v/>
      </c>
      <c r="O125" s="43" t="str">
        <f>IF($E125="", "", IFERROR(INDEX('Suppliers &amp; Rates'!D$7:D$97, MATCH($E125, 'Suppliers &amp; Rates'!$B$7:$B$97, 0)), ""))</f>
        <v/>
      </c>
      <c r="P125" s="43" t="str">
        <f>IF($E125="", "", IFERROR(INDEX('Suppliers &amp; Rates'!E$7:E$97, MATCH($E125, 'Suppliers &amp; Rates'!$B$7:$B$97, 0)), ""))</f>
        <v/>
      </c>
      <c r="Q125" s="44" t="str">
        <f>IF($E125="", "", IFERROR(INDEX('Suppliers &amp; Rates'!F$7:F$97, MATCH($E125, 'Suppliers &amp; Rates'!$B$7:$B$97, 0)), ""))</f>
        <v/>
      </c>
      <c r="S125" s="21" t="str">
        <f t="shared" si="14"/>
        <v/>
      </c>
      <c r="U125" s="21" t="str">
        <f t="shared" si="15"/>
        <v/>
      </c>
      <c r="W125" s="21" t="str">
        <f t="shared" si="16"/>
        <v/>
      </c>
      <c r="X125" s="52" t="str">
        <f t="shared" si="17"/>
        <v/>
      </c>
    </row>
    <row r="126" spans="1:24" x14ac:dyDescent="0.25">
      <c r="A126" s="2"/>
      <c r="B126" s="25"/>
      <c r="C126" s="28"/>
      <c r="D126" s="28"/>
      <c r="E126" s="31"/>
      <c r="F126" s="34" t="str">
        <f t="shared" si="9"/>
        <v/>
      </c>
      <c r="G126" s="37" t="str">
        <f>IF(D126="", "", IF(E126="", "Select Supplier", D126*1.02264*(IF(INDEX('Suppliers &amp; Rates'!$G$7:$G$97, MATCH(E126, 'Suppliers &amp; Rates'!$B$7:$B$97, 0))="", 39.3, INDEX('Suppliers &amp; Rates'!$G$7:$G$97, MATCH(E126, 'Suppliers &amp; Rates'!$B$7:$B$97, 0))))/3.6))</f>
        <v/>
      </c>
      <c r="H126" s="57" t="str">
        <f t="shared" si="10"/>
        <v/>
      </c>
      <c r="I126" s="58" t="str">
        <f t="shared" si="11"/>
        <v/>
      </c>
      <c r="J126" s="58" t="str">
        <f t="shared" si="12"/>
        <v/>
      </c>
      <c r="K126" s="59" t="str">
        <f t="shared" si="13"/>
        <v/>
      </c>
      <c r="L126" s="2"/>
      <c r="N126" s="42" t="str">
        <f>IF($E126="", "", IFERROR(INDEX('Suppliers &amp; Rates'!C$7:C$97, MATCH($E126, 'Suppliers &amp; Rates'!$B$7:$B$97, 0)), ""))</f>
        <v/>
      </c>
      <c r="O126" s="43" t="str">
        <f>IF($E126="", "", IFERROR(INDEX('Suppliers &amp; Rates'!D$7:D$97, MATCH($E126, 'Suppliers &amp; Rates'!$B$7:$B$97, 0)), ""))</f>
        <v/>
      </c>
      <c r="P126" s="43" t="str">
        <f>IF($E126="", "", IFERROR(INDEX('Suppliers &amp; Rates'!E$7:E$97, MATCH($E126, 'Suppliers &amp; Rates'!$B$7:$B$97, 0)), ""))</f>
        <v/>
      </c>
      <c r="Q126" s="44" t="str">
        <f>IF($E126="", "", IFERROR(INDEX('Suppliers &amp; Rates'!F$7:F$97, MATCH($E126, 'Suppliers &amp; Rates'!$B$7:$B$97, 0)), ""))</f>
        <v/>
      </c>
      <c r="S126" s="21" t="str">
        <f t="shared" si="14"/>
        <v/>
      </c>
      <c r="U126" s="21" t="str">
        <f t="shared" si="15"/>
        <v/>
      </c>
      <c r="W126" s="21" t="str">
        <f t="shared" si="16"/>
        <v/>
      </c>
      <c r="X126" s="52" t="str">
        <f t="shared" si="17"/>
        <v/>
      </c>
    </row>
    <row r="127" spans="1:24" x14ac:dyDescent="0.25">
      <c r="A127" s="2"/>
      <c r="B127" s="25"/>
      <c r="C127" s="28"/>
      <c r="D127" s="28"/>
      <c r="E127" s="31"/>
      <c r="F127" s="34" t="str">
        <f t="shared" si="9"/>
        <v/>
      </c>
      <c r="G127" s="37" t="str">
        <f>IF(D127="", "", IF(E127="", "Select Supplier", D127*1.02264*(IF(INDEX('Suppliers &amp; Rates'!$G$7:$G$97, MATCH(E127, 'Suppliers &amp; Rates'!$B$7:$B$97, 0))="", 39.3, INDEX('Suppliers &amp; Rates'!$G$7:$G$97, MATCH(E127, 'Suppliers &amp; Rates'!$B$7:$B$97, 0))))/3.6))</f>
        <v/>
      </c>
      <c r="H127" s="57" t="str">
        <f t="shared" si="10"/>
        <v/>
      </c>
      <c r="I127" s="58" t="str">
        <f t="shared" si="11"/>
        <v/>
      </c>
      <c r="J127" s="58" t="str">
        <f t="shared" si="12"/>
        <v/>
      </c>
      <c r="K127" s="59" t="str">
        <f t="shared" si="13"/>
        <v/>
      </c>
      <c r="L127" s="2"/>
      <c r="N127" s="42" t="str">
        <f>IF($E127="", "", IFERROR(INDEX('Suppliers &amp; Rates'!C$7:C$97, MATCH($E127, 'Suppliers &amp; Rates'!$B$7:$B$97, 0)), ""))</f>
        <v/>
      </c>
      <c r="O127" s="43" t="str">
        <f>IF($E127="", "", IFERROR(INDEX('Suppliers &amp; Rates'!D$7:D$97, MATCH($E127, 'Suppliers &amp; Rates'!$B$7:$B$97, 0)), ""))</f>
        <v/>
      </c>
      <c r="P127" s="43" t="str">
        <f>IF($E127="", "", IFERROR(INDEX('Suppliers &amp; Rates'!E$7:E$97, MATCH($E127, 'Suppliers &amp; Rates'!$B$7:$B$97, 0)), ""))</f>
        <v/>
      </c>
      <c r="Q127" s="44" t="str">
        <f>IF($E127="", "", IFERROR(INDEX('Suppliers &amp; Rates'!F$7:F$97, MATCH($E127, 'Suppliers &amp; Rates'!$B$7:$B$97, 0)), ""))</f>
        <v/>
      </c>
      <c r="S127" s="21" t="str">
        <f t="shared" si="14"/>
        <v/>
      </c>
      <c r="U127" s="21" t="str">
        <f t="shared" si="15"/>
        <v/>
      </c>
      <c r="W127" s="21" t="str">
        <f t="shared" si="16"/>
        <v/>
      </c>
      <c r="X127" s="52" t="str">
        <f t="shared" si="17"/>
        <v/>
      </c>
    </row>
    <row r="128" spans="1:24" x14ac:dyDescent="0.25">
      <c r="A128" s="2"/>
      <c r="B128" s="25"/>
      <c r="C128" s="28"/>
      <c r="D128" s="28"/>
      <c r="E128" s="31"/>
      <c r="F128" s="34" t="str">
        <f t="shared" si="9"/>
        <v/>
      </c>
      <c r="G128" s="37" t="str">
        <f>IF(D128="", "", IF(E128="", "Select Supplier", D128*1.02264*(IF(INDEX('Suppliers &amp; Rates'!$G$7:$G$97, MATCH(E128, 'Suppliers &amp; Rates'!$B$7:$B$97, 0))="", 39.3, INDEX('Suppliers &amp; Rates'!$G$7:$G$97, MATCH(E128, 'Suppliers &amp; Rates'!$B$7:$B$97, 0))))/3.6))</f>
        <v/>
      </c>
      <c r="H128" s="57" t="str">
        <f t="shared" si="10"/>
        <v/>
      </c>
      <c r="I128" s="58" t="str">
        <f t="shared" si="11"/>
        <v/>
      </c>
      <c r="J128" s="58" t="str">
        <f t="shared" si="12"/>
        <v/>
      </c>
      <c r="K128" s="59" t="str">
        <f t="shared" si="13"/>
        <v/>
      </c>
      <c r="L128" s="2"/>
      <c r="N128" s="42" t="str">
        <f>IF($E128="", "", IFERROR(INDEX('Suppliers &amp; Rates'!C$7:C$97, MATCH($E128, 'Suppliers &amp; Rates'!$B$7:$B$97, 0)), ""))</f>
        <v/>
      </c>
      <c r="O128" s="43" t="str">
        <f>IF($E128="", "", IFERROR(INDEX('Suppliers &amp; Rates'!D$7:D$97, MATCH($E128, 'Suppliers &amp; Rates'!$B$7:$B$97, 0)), ""))</f>
        <v/>
      </c>
      <c r="P128" s="43" t="str">
        <f>IF($E128="", "", IFERROR(INDEX('Suppliers &amp; Rates'!E$7:E$97, MATCH($E128, 'Suppliers &amp; Rates'!$B$7:$B$97, 0)), ""))</f>
        <v/>
      </c>
      <c r="Q128" s="44" t="str">
        <f>IF($E128="", "", IFERROR(INDEX('Suppliers &amp; Rates'!F$7:F$97, MATCH($E128, 'Suppliers &amp; Rates'!$B$7:$B$97, 0)), ""))</f>
        <v/>
      </c>
      <c r="S128" s="21" t="str">
        <f t="shared" si="14"/>
        <v/>
      </c>
      <c r="U128" s="21" t="str">
        <f t="shared" si="15"/>
        <v/>
      </c>
      <c r="W128" s="21" t="str">
        <f t="shared" si="16"/>
        <v/>
      </c>
      <c r="X128" s="52" t="str">
        <f t="shared" si="17"/>
        <v/>
      </c>
    </row>
    <row r="129" spans="1:24" x14ac:dyDescent="0.25">
      <c r="A129" s="2"/>
      <c r="B129" s="25"/>
      <c r="C129" s="28"/>
      <c r="D129" s="28"/>
      <c r="E129" s="31"/>
      <c r="F129" s="34" t="str">
        <f t="shared" si="9"/>
        <v/>
      </c>
      <c r="G129" s="37" t="str">
        <f>IF(D129="", "", IF(E129="", "Select Supplier", D129*1.02264*(IF(INDEX('Suppliers &amp; Rates'!$G$7:$G$97, MATCH(E129, 'Suppliers &amp; Rates'!$B$7:$B$97, 0))="", 39.3, INDEX('Suppliers &amp; Rates'!$G$7:$G$97, MATCH(E129, 'Suppliers &amp; Rates'!$B$7:$B$97, 0))))/3.6))</f>
        <v/>
      </c>
      <c r="H129" s="57" t="str">
        <f t="shared" si="10"/>
        <v/>
      </c>
      <c r="I129" s="58" t="str">
        <f t="shared" si="11"/>
        <v/>
      </c>
      <c r="J129" s="58" t="str">
        <f t="shared" si="12"/>
        <v/>
      </c>
      <c r="K129" s="59" t="str">
        <f t="shared" si="13"/>
        <v/>
      </c>
      <c r="L129" s="2"/>
      <c r="N129" s="42" t="str">
        <f>IF($E129="", "", IFERROR(INDEX('Suppliers &amp; Rates'!C$7:C$97, MATCH($E129, 'Suppliers &amp; Rates'!$B$7:$B$97, 0)), ""))</f>
        <v/>
      </c>
      <c r="O129" s="43" t="str">
        <f>IF($E129="", "", IFERROR(INDEX('Suppliers &amp; Rates'!D$7:D$97, MATCH($E129, 'Suppliers &amp; Rates'!$B$7:$B$97, 0)), ""))</f>
        <v/>
      </c>
      <c r="P129" s="43" t="str">
        <f>IF($E129="", "", IFERROR(INDEX('Suppliers &amp; Rates'!E$7:E$97, MATCH($E129, 'Suppliers &amp; Rates'!$B$7:$B$97, 0)), ""))</f>
        <v/>
      </c>
      <c r="Q129" s="44" t="str">
        <f>IF($E129="", "", IFERROR(INDEX('Suppliers &amp; Rates'!F$7:F$97, MATCH($E129, 'Suppliers &amp; Rates'!$B$7:$B$97, 0)), ""))</f>
        <v/>
      </c>
      <c r="S129" s="21" t="str">
        <f t="shared" si="14"/>
        <v/>
      </c>
      <c r="U129" s="21" t="str">
        <f t="shared" si="15"/>
        <v/>
      </c>
      <c r="W129" s="21" t="str">
        <f t="shared" si="16"/>
        <v/>
      </c>
      <c r="X129" s="52" t="str">
        <f t="shared" si="17"/>
        <v/>
      </c>
    </row>
    <row r="130" spans="1:24" x14ac:dyDescent="0.25">
      <c r="A130" s="2"/>
      <c r="B130" s="25"/>
      <c r="C130" s="28"/>
      <c r="D130" s="28"/>
      <c r="E130" s="31"/>
      <c r="F130" s="34" t="str">
        <f t="shared" si="9"/>
        <v/>
      </c>
      <c r="G130" s="37" t="str">
        <f>IF(D130="", "", IF(E130="", "Select Supplier", D130*1.02264*(IF(INDEX('Suppliers &amp; Rates'!$G$7:$G$97, MATCH(E130, 'Suppliers &amp; Rates'!$B$7:$B$97, 0))="", 39.3, INDEX('Suppliers &amp; Rates'!$G$7:$G$97, MATCH(E130, 'Suppliers &amp; Rates'!$B$7:$B$97, 0))))/3.6))</f>
        <v/>
      </c>
      <c r="H130" s="57" t="str">
        <f t="shared" si="10"/>
        <v/>
      </c>
      <c r="I130" s="58" t="str">
        <f t="shared" si="11"/>
        <v/>
      </c>
      <c r="J130" s="58" t="str">
        <f t="shared" si="12"/>
        <v/>
      </c>
      <c r="K130" s="59" t="str">
        <f t="shared" si="13"/>
        <v/>
      </c>
      <c r="L130" s="2"/>
      <c r="N130" s="42" t="str">
        <f>IF($E130="", "", IFERROR(INDEX('Suppliers &amp; Rates'!C$7:C$97, MATCH($E130, 'Suppliers &amp; Rates'!$B$7:$B$97, 0)), ""))</f>
        <v/>
      </c>
      <c r="O130" s="43" t="str">
        <f>IF($E130="", "", IFERROR(INDEX('Suppliers &amp; Rates'!D$7:D$97, MATCH($E130, 'Suppliers &amp; Rates'!$B$7:$B$97, 0)), ""))</f>
        <v/>
      </c>
      <c r="P130" s="43" t="str">
        <f>IF($E130="", "", IFERROR(INDEX('Suppliers &amp; Rates'!E$7:E$97, MATCH($E130, 'Suppliers &amp; Rates'!$B$7:$B$97, 0)), ""))</f>
        <v/>
      </c>
      <c r="Q130" s="44" t="str">
        <f>IF($E130="", "", IFERROR(INDEX('Suppliers &amp; Rates'!F$7:F$97, MATCH($E130, 'Suppliers &amp; Rates'!$B$7:$B$97, 0)), ""))</f>
        <v/>
      </c>
      <c r="S130" s="21" t="str">
        <f t="shared" si="14"/>
        <v/>
      </c>
      <c r="U130" s="21" t="str">
        <f t="shared" si="15"/>
        <v/>
      </c>
      <c r="W130" s="21" t="str">
        <f t="shared" si="16"/>
        <v/>
      </c>
      <c r="X130" s="52" t="str">
        <f t="shared" si="17"/>
        <v/>
      </c>
    </row>
    <row r="131" spans="1:24" x14ac:dyDescent="0.25">
      <c r="A131" s="2"/>
      <c r="B131" s="25"/>
      <c r="C131" s="28"/>
      <c r="D131" s="28"/>
      <c r="E131" s="31"/>
      <c r="F131" s="34" t="str">
        <f t="shared" si="9"/>
        <v/>
      </c>
      <c r="G131" s="37" t="str">
        <f>IF(D131="", "", IF(E131="", "Select Supplier", D131*1.02264*(IF(INDEX('Suppliers &amp; Rates'!$G$7:$G$97, MATCH(E131, 'Suppliers &amp; Rates'!$B$7:$B$97, 0))="", 39.3, INDEX('Suppliers &amp; Rates'!$G$7:$G$97, MATCH(E131, 'Suppliers &amp; Rates'!$B$7:$B$97, 0))))/3.6))</f>
        <v/>
      </c>
      <c r="H131" s="57" t="str">
        <f t="shared" si="10"/>
        <v/>
      </c>
      <c r="I131" s="58" t="str">
        <f t="shared" si="11"/>
        <v/>
      </c>
      <c r="J131" s="58" t="str">
        <f t="shared" si="12"/>
        <v/>
      </c>
      <c r="K131" s="59" t="str">
        <f t="shared" si="13"/>
        <v/>
      </c>
      <c r="L131" s="2"/>
      <c r="N131" s="42" t="str">
        <f>IF($E131="", "", IFERROR(INDEX('Suppliers &amp; Rates'!C$7:C$97, MATCH($E131, 'Suppliers &amp; Rates'!$B$7:$B$97, 0)), ""))</f>
        <v/>
      </c>
      <c r="O131" s="43" t="str">
        <f>IF($E131="", "", IFERROR(INDEX('Suppliers &amp; Rates'!D$7:D$97, MATCH($E131, 'Suppliers &amp; Rates'!$B$7:$B$97, 0)), ""))</f>
        <v/>
      </c>
      <c r="P131" s="43" t="str">
        <f>IF($E131="", "", IFERROR(INDEX('Suppliers &amp; Rates'!E$7:E$97, MATCH($E131, 'Suppliers &amp; Rates'!$B$7:$B$97, 0)), ""))</f>
        <v/>
      </c>
      <c r="Q131" s="44" t="str">
        <f>IF($E131="", "", IFERROR(INDEX('Suppliers &amp; Rates'!F$7:F$97, MATCH($E131, 'Suppliers &amp; Rates'!$B$7:$B$97, 0)), ""))</f>
        <v/>
      </c>
      <c r="S131" s="21" t="str">
        <f t="shared" si="14"/>
        <v/>
      </c>
      <c r="U131" s="21" t="str">
        <f t="shared" si="15"/>
        <v/>
      </c>
      <c r="W131" s="21" t="str">
        <f t="shared" si="16"/>
        <v/>
      </c>
      <c r="X131" s="52" t="str">
        <f t="shared" si="17"/>
        <v/>
      </c>
    </row>
    <row r="132" spans="1:24" x14ac:dyDescent="0.25">
      <c r="A132" s="2"/>
      <c r="B132" s="25"/>
      <c r="C132" s="28"/>
      <c r="D132" s="28"/>
      <c r="E132" s="31"/>
      <c r="F132" s="34" t="str">
        <f t="shared" si="9"/>
        <v/>
      </c>
      <c r="G132" s="37" t="str">
        <f>IF(D132="", "", IF(E132="", "Select Supplier", D132*1.02264*(IF(INDEX('Suppliers &amp; Rates'!$G$7:$G$97, MATCH(E132, 'Suppliers &amp; Rates'!$B$7:$B$97, 0))="", 39.3, INDEX('Suppliers &amp; Rates'!$G$7:$G$97, MATCH(E132, 'Suppliers &amp; Rates'!$B$7:$B$97, 0))))/3.6))</f>
        <v/>
      </c>
      <c r="H132" s="57" t="str">
        <f t="shared" si="10"/>
        <v/>
      </c>
      <c r="I132" s="58" t="str">
        <f t="shared" si="11"/>
        <v/>
      </c>
      <c r="J132" s="58" t="str">
        <f t="shared" si="12"/>
        <v/>
      </c>
      <c r="K132" s="59" t="str">
        <f t="shared" si="13"/>
        <v/>
      </c>
      <c r="L132" s="2"/>
      <c r="N132" s="42" t="str">
        <f>IF($E132="", "", IFERROR(INDEX('Suppliers &amp; Rates'!C$7:C$97, MATCH($E132, 'Suppliers &amp; Rates'!$B$7:$B$97, 0)), ""))</f>
        <v/>
      </c>
      <c r="O132" s="43" t="str">
        <f>IF($E132="", "", IFERROR(INDEX('Suppliers &amp; Rates'!D$7:D$97, MATCH($E132, 'Suppliers &amp; Rates'!$B$7:$B$97, 0)), ""))</f>
        <v/>
      </c>
      <c r="P132" s="43" t="str">
        <f>IF($E132="", "", IFERROR(INDEX('Suppliers &amp; Rates'!E$7:E$97, MATCH($E132, 'Suppliers &amp; Rates'!$B$7:$B$97, 0)), ""))</f>
        <v/>
      </c>
      <c r="Q132" s="44" t="str">
        <f>IF($E132="", "", IFERROR(INDEX('Suppliers &amp; Rates'!F$7:F$97, MATCH($E132, 'Suppliers &amp; Rates'!$B$7:$B$97, 0)), ""))</f>
        <v/>
      </c>
      <c r="S132" s="21" t="str">
        <f t="shared" si="14"/>
        <v/>
      </c>
      <c r="U132" s="21" t="str">
        <f t="shared" si="15"/>
        <v/>
      </c>
      <c r="W132" s="21" t="str">
        <f t="shared" si="16"/>
        <v/>
      </c>
      <c r="X132" s="52" t="str">
        <f t="shared" si="17"/>
        <v/>
      </c>
    </row>
    <row r="133" spans="1:24" x14ac:dyDescent="0.25">
      <c r="A133" s="2"/>
      <c r="B133" s="25"/>
      <c r="C133" s="28"/>
      <c r="D133" s="28"/>
      <c r="E133" s="31"/>
      <c r="F133" s="34" t="str">
        <f t="shared" si="9"/>
        <v/>
      </c>
      <c r="G133" s="37" t="str">
        <f>IF(D133="", "", IF(E133="", "Select Supplier", D133*1.02264*(IF(INDEX('Suppliers &amp; Rates'!$G$7:$G$97, MATCH(E133, 'Suppliers &amp; Rates'!$B$7:$B$97, 0))="", 39.3, INDEX('Suppliers &amp; Rates'!$G$7:$G$97, MATCH(E133, 'Suppliers &amp; Rates'!$B$7:$B$97, 0))))/3.6))</f>
        <v/>
      </c>
      <c r="H133" s="57" t="str">
        <f t="shared" si="10"/>
        <v/>
      </c>
      <c r="I133" s="58" t="str">
        <f t="shared" si="11"/>
        <v/>
      </c>
      <c r="J133" s="58" t="str">
        <f t="shared" si="12"/>
        <v/>
      </c>
      <c r="K133" s="59" t="str">
        <f t="shared" si="13"/>
        <v/>
      </c>
      <c r="L133" s="2"/>
      <c r="N133" s="42" t="str">
        <f>IF($E133="", "", IFERROR(INDEX('Suppliers &amp; Rates'!C$7:C$97, MATCH($E133, 'Suppliers &amp; Rates'!$B$7:$B$97, 0)), ""))</f>
        <v/>
      </c>
      <c r="O133" s="43" t="str">
        <f>IF($E133="", "", IFERROR(INDEX('Suppliers &amp; Rates'!D$7:D$97, MATCH($E133, 'Suppliers &amp; Rates'!$B$7:$B$97, 0)), ""))</f>
        <v/>
      </c>
      <c r="P133" s="43" t="str">
        <f>IF($E133="", "", IFERROR(INDEX('Suppliers &amp; Rates'!E$7:E$97, MATCH($E133, 'Suppliers &amp; Rates'!$B$7:$B$97, 0)), ""))</f>
        <v/>
      </c>
      <c r="Q133" s="44" t="str">
        <f>IF($E133="", "", IFERROR(INDEX('Suppliers &amp; Rates'!F$7:F$97, MATCH($E133, 'Suppliers &amp; Rates'!$B$7:$B$97, 0)), ""))</f>
        <v/>
      </c>
      <c r="S133" s="21" t="str">
        <f t="shared" si="14"/>
        <v/>
      </c>
      <c r="U133" s="21" t="str">
        <f t="shared" si="15"/>
        <v/>
      </c>
      <c r="W133" s="21" t="str">
        <f t="shared" si="16"/>
        <v/>
      </c>
      <c r="X133" s="52" t="str">
        <f t="shared" si="17"/>
        <v/>
      </c>
    </row>
    <row r="134" spans="1:24" x14ac:dyDescent="0.25">
      <c r="A134" s="2"/>
      <c r="B134" s="25"/>
      <c r="C134" s="28"/>
      <c r="D134" s="28"/>
      <c r="E134" s="31"/>
      <c r="F134" s="34" t="str">
        <f t="shared" si="9"/>
        <v/>
      </c>
      <c r="G134" s="37" t="str">
        <f>IF(D134="", "", IF(E134="", "Select Supplier", D134*1.02264*(IF(INDEX('Suppliers &amp; Rates'!$G$7:$G$97, MATCH(E134, 'Suppliers &amp; Rates'!$B$7:$B$97, 0))="", 39.3, INDEX('Suppliers &amp; Rates'!$G$7:$G$97, MATCH(E134, 'Suppliers &amp; Rates'!$B$7:$B$97, 0))))/3.6))</f>
        <v/>
      </c>
      <c r="H134" s="57" t="str">
        <f t="shared" si="10"/>
        <v/>
      </c>
      <c r="I134" s="58" t="str">
        <f t="shared" si="11"/>
        <v/>
      </c>
      <c r="J134" s="58" t="str">
        <f t="shared" si="12"/>
        <v/>
      </c>
      <c r="K134" s="59" t="str">
        <f t="shared" si="13"/>
        <v/>
      </c>
      <c r="L134" s="2"/>
      <c r="N134" s="42" t="str">
        <f>IF($E134="", "", IFERROR(INDEX('Suppliers &amp; Rates'!C$7:C$97, MATCH($E134, 'Suppliers &amp; Rates'!$B$7:$B$97, 0)), ""))</f>
        <v/>
      </c>
      <c r="O134" s="43" t="str">
        <f>IF($E134="", "", IFERROR(INDEX('Suppliers &amp; Rates'!D$7:D$97, MATCH($E134, 'Suppliers &amp; Rates'!$B$7:$B$97, 0)), ""))</f>
        <v/>
      </c>
      <c r="P134" s="43" t="str">
        <f>IF($E134="", "", IFERROR(INDEX('Suppliers &amp; Rates'!E$7:E$97, MATCH($E134, 'Suppliers &amp; Rates'!$B$7:$B$97, 0)), ""))</f>
        <v/>
      </c>
      <c r="Q134" s="44" t="str">
        <f>IF($E134="", "", IFERROR(INDEX('Suppliers &amp; Rates'!F$7:F$97, MATCH($E134, 'Suppliers &amp; Rates'!$B$7:$B$97, 0)), ""))</f>
        <v/>
      </c>
      <c r="S134" s="21" t="str">
        <f t="shared" si="14"/>
        <v/>
      </c>
      <c r="U134" s="21" t="str">
        <f t="shared" si="15"/>
        <v/>
      </c>
      <c r="W134" s="21" t="str">
        <f t="shared" si="16"/>
        <v/>
      </c>
      <c r="X134" s="52" t="str">
        <f t="shared" si="17"/>
        <v/>
      </c>
    </row>
    <row r="135" spans="1:24" x14ac:dyDescent="0.25">
      <c r="A135" s="2"/>
      <c r="B135" s="25"/>
      <c r="C135" s="28"/>
      <c r="D135" s="28"/>
      <c r="E135" s="31"/>
      <c r="F135" s="34" t="str">
        <f t="shared" si="9"/>
        <v/>
      </c>
      <c r="G135" s="37" t="str">
        <f>IF(D135="", "", IF(E135="", "Select Supplier", D135*1.02264*(IF(INDEX('Suppliers &amp; Rates'!$G$7:$G$97, MATCH(E135, 'Suppliers &amp; Rates'!$B$7:$B$97, 0))="", 39.3, INDEX('Suppliers &amp; Rates'!$G$7:$G$97, MATCH(E135, 'Suppliers &amp; Rates'!$B$7:$B$97, 0))))/3.6))</f>
        <v/>
      </c>
      <c r="H135" s="57" t="str">
        <f t="shared" si="10"/>
        <v/>
      </c>
      <c r="I135" s="58" t="str">
        <f t="shared" si="11"/>
        <v/>
      </c>
      <c r="J135" s="58" t="str">
        <f t="shared" si="12"/>
        <v/>
      </c>
      <c r="K135" s="59" t="str">
        <f t="shared" si="13"/>
        <v/>
      </c>
      <c r="L135" s="2"/>
      <c r="N135" s="42" t="str">
        <f>IF($E135="", "", IFERROR(INDEX('Suppliers &amp; Rates'!C$7:C$97, MATCH($E135, 'Suppliers &amp; Rates'!$B$7:$B$97, 0)), ""))</f>
        <v/>
      </c>
      <c r="O135" s="43" t="str">
        <f>IF($E135="", "", IFERROR(INDEX('Suppliers &amp; Rates'!D$7:D$97, MATCH($E135, 'Suppliers &amp; Rates'!$B$7:$B$97, 0)), ""))</f>
        <v/>
      </c>
      <c r="P135" s="43" t="str">
        <f>IF($E135="", "", IFERROR(INDEX('Suppliers &amp; Rates'!E$7:E$97, MATCH($E135, 'Suppliers &amp; Rates'!$B$7:$B$97, 0)), ""))</f>
        <v/>
      </c>
      <c r="Q135" s="44" t="str">
        <f>IF($E135="", "", IFERROR(INDEX('Suppliers &amp; Rates'!F$7:F$97, MATCH($E135, 'Suppliers &amp; Rates'!$B$7:$B$97, 0)), ""))</f>
        <v/>
      </c>
      <c r="S135" s="21" t="str">
        <f t="shared" si="14"/>
        <v/>
      </c>
      <c r="U135" s="21" t="str">
        <f t="shared" si="15"/>
        <v/>
      </c>
      <c r="W135" s="21" t="str">
        <f t="shared" si="16"/>
        <v/>
      </c>
      <c r="X135" s="52" t="str">
        <f t="shared" si="17"/>
        <v/>
      </c>
    </row>
    <row r="136" spans="1:24" x14ac:dyDescent="0.25">
      <c r="A136" s="2"/>
      <c r="B136" s="25"/>
      <c r="C136" s="28"/>
      <c r="D136" s="28"/>
      <c r="E136" s="31"/>
      <c r="F136" s="34" t="str">
        <f t="shared" si="9"/>
        <v/>
      </c>
      <c r="G136" s="37" t="str">
        <f>IF(D136="", "", IF(E136="", "Select Supplier", D136*1.02264*(IF(INDEX('Suppliers &amp; Rates'!$G$7:$G$97, MATCH(E136, 'Suppliers &amp; Rates'!$B$7:$B$97, 0))="", 39.3, INDEX('Suppliers &amp; Rates'!$G$7:$G$97, MATCH(E136, 'Suppliers &amp; Rates'!$B$7:$B$97, 0))))/3.6))</f>
        <v/>
      </c>
      <c r="H136" s="57" t="str">
        <f t="shared" si="10"/>
        <v/>
      </c>
      <c r="I136" s="58" t="str">
        <f t="shared" si="11"/>
        <v/>
      </c>
      <c r="J136" s="58" t="str">
        <f t="shared" si="12"/>
        <v/>
      </c>
      <c r="K136" s="59" t="str">
        <f t="shared" si="13"/>
        <v/>
      </c>
      <c r="L136" s="2"/>
      <c r="N136" s="42" t="str">
        <f>IF($E136="", "", IFERROR(INDEX('Suppliers &amp; Rates'!C$7:C$97, MATCH($E136, 'Suppliers &amp; Rates'!$B$7:$B$97, 0)), ""))</f>
        <v/>
      </c>
      <c r="O136" s="43" t="str">
        <f>IF($E136="", "", IFERROR(INDEX('Suppliers &amp; Rates'!D$7:D$97, MATCH($E136, 'Suppliers &amp; Rates'!$B$7:$B$97, 0)), ""))</f>
        <v/>
      </c>
      <c r="P136" s="43" t="str">
        <f>IF($E136="", "", IFERROR(INDEX('Suppliers &amp; Rates'!E$7:E$97, MATCH($E136, 'Suppliers &amp; Rates'!$B$7:$B$97, 0)), ""))</f>
        <v/>
      </c>
      <c r="Q136" s="44" t="str">
        <f>IF($E136="", "", IFERROR(INDEX('Suppliers &amp; Rates'!F$7:F$97, MATCH($E136, 'Suppliers &amp; Rates'!$B$7:$B$97, 0)), ""))</f>
        <v/>
      </c>
      <c r="S136" s="21" t="str">
        <f t="shared" si="14"/>
        <v/>
      </c>
      <c r="U136" s="21" t="str">
        <f t="shared" si="15"/>
        <v/>
      </c>
      <c r="W136" s="21" t="str">
        <f t="shared" si="16"/>
        <v/>
      </c>
      <c r="X136" s="52" t="str">
        <f t="shared" si="17"/>
        <v/>
      </c>
    </row>
    <row r="137" spans="1:24" x14ac:dyDescent="0.25">
      <c r="A137" s="2"/>
      <c r="B137" s="25"/>
      <c r="C137" s="28"/>
      <c r="D137" s="28"/>
      <c r="E137" s="31"/>
      <c r="F137" s="34" t="str">
        <f t="shared" ref="F137:F200" si="18">IF(C137="", "", C137)</f>
        <v/>
      </c>
      <c r="G137" s="37" t="str">
        <f>IF(D137="", "", IF(E137="", "Select Supplier", D137*1.02264*(IF(INDEX('Suppliers &amp; Rates'!$G$7:$G$97, MATCH(E137, 'Suppliers &amp; Rates'!$B$7:$B$97, 0))="", 39.3, INDEX('Suppliers &amp; Rates'!$G$7:$G$97, MATCH(E137, 'Suppliers &amp; Rates'!$B$7:$B$97, 0))))/3.6))</f>
        <v/>
      </c>
      <c r="H137" s="57" t="str">
        <f t="shared" si="10"/>
        <v/>
      </c>
      <c r="I137" s="58" t="str">
        <f t="shared" si="11"/>
        <v/>
      </c>
      <c r="J137" s="58" t="str">
        <f t="shared" si="12"/>
        <v/>
      </c>
      <c r="K137" s="59" t="str">
        <f t="shared" si="13"/>
        <v/>
      </c>
      <c r="L137" s="2"/>
      <c r="N137" s="42" t="str">
        <f>IF($E137="", "", IFERROR(INDEX('Suppliers &amp; Rates'!C$7:C$97, MATCH($E137, 'Suppliers &amp; Rates'!$B$7:$B$97, 0)), ""))</f>
        <v/>
      </c>
      <c r="O137" s="43" t="str">
        <f>IF($E137="", "", IFERROR(INDEX('Suppliers &amp; Rates'!D$7:D$97, MATCH($E137, 'Suppliers &amp; Rates'!$B$7:$B$97, 0)), ""))</f>
        <v/>
      </c>
      <c r="P137" s="43" t="str">
        <f>IF($E137="", "", IFERROR(INDEX('Suppliers &amp; Rates'!E$7:E$97, MATCH($E137, 'Suppliers &amp; Rates'!$B$7:$B$97, 0)), ""))</f>
        <v/>
      </c>
      <c r="Q137" s="44" t="str">
        <f>IF($E137="", "", IFERROR(INDEX('Suppliers &amp; Rates'!F$7:F$97, MATCH($E137, 'Suppliers &amp; Rates'!$B$7:$B$97, 0)), ""))</f>
        <v/>
      </c>
      <c r="S137" s="21" t="str">
        <f t="shared" si="14"/>
        <v/>
      </c>
      <c r="U137" s="21" t="str">
        <f t="shared" si="15"/>
        <v/>
      </c>
      <c r="W137" s="21" t="str">
        <f t="shared" si="16"/>
        <v/>
      </c>
      <c r="X137" s="52" t="str">
        <f t="shared" si="17"/>
        <v/>
      </c>
    </row>
    <row r="138" spans="1:24" x14ac:dyDescent="0.25">
      <c r="A138" s="2"/>
      <c r="B138" s="25"/>
      <c r="C138" s="28"/>
      <c r="D138" s="28"/>
      <c r="E138" s="31"/>
      <c r="F138" s="34" t="str">
        <f t="shared" si="18"/>
        <v/>
      </c>
      <c r="G138" s="37" t="str">
        <f>IF(D138="", "", IF(E138="", "Select Supplier", D138*1.02264*(IF(INDEX('Suppliers &amp; Rates'!$G$7:$G$97, MATCH(E138, 'Suppliers &amp; Rates'!$B$7:$B$97, 0))="", 39.3, INDEX('Suppliers &amp; Rates'!$G$7:$G$97, MATCH(E138, 'Suppliers &amp; Rates'!$B$7:$B$97, 0))))/3.6))</f>
        <v/>
      </c>
      <c r="H138" s="57" t="str">
        <f t="shared" ref="H138:H201" si="19">IF(OR($U138="", $U138=FALSE), "", ROUND(($N138*$S138)+($O138*$W138), 2)/100)</f>
        <v/>
      </c>
      <c r="I138" s="58" t="str">
        <f t="shared" ref="I138:I201" si="20">IF(OR($U138="", $U138=FALSE), "", ROUND(($P138*$S138)+($Q138*$X138), 2)/100)</f>
        <v/>
      </c>
      <c r="J138" s="58" t="str">
        <f t="shared" ref="J138:J201" si="21">IF(OR(H138="", I138=""), "", H138+I138)</f>
        <v/>
      </c>
      <c r="K138" s="59" t="str">
        <f t="shared" ref="K138:K201" si="22">IF(U138=TRUE, IFERROR(J138/S138, ""), "")</f>
        <v/>
      </c>
      <c r="L138" s="2"/>
      <c r="N138" s="42" t="str">
        <f>IF($E138="", "", IFERROR(INDEX('Suppliers &amp; Rates'!C$7:C$97, MATCH($E138, 'Suppliers &amp; Rates'!$B$7:$B$97, 0)), ""))</f>
        <v/>
      </c>
      <c r="O138" s="43" t="str">
        <f>IF($E138="", "", IFERROR(INDEX('Suppliers &amp; Rates'!D$7:D$97, MATCH($E138, 'Suppliers &amp; Rates'!$B$7:$B$97, 0)), ""))</f>
        <v/>
      </c>
      <c r="P138" s="43" t="str">
        <f>IF($E138="", "", IFERROR(INDEX('Suppliers &amp; Rates'!E$7:E$97, MATCH($E138, 'Suppliers &amp; Rates'!$B$7:$B$97, 0)), ""))</f>
        <v/>
      </c>
      <c r="Q138" s="44" t="str">
        <f>IF($E138="", "", IFERROR(INDEX('Suppliers &amp; Rates'!F$7:F$97, MATCH($E138, 'Suppliers &amp; Rates'!$B$7:$B$97, 0)), ""))</f>
        <v/>
      </c>
      <c r="S138" s="21" t="str">
        <f t="shared" ref="S138:S201" si="23">IF(B138="", "", B138-B137)</f>
        <v/>
      </c>
      <c r="U138" s="21" t="str">
        <f t="shared" ref="U138:U201" si="24">IF(OR(B138="", B137="", C138="", C137="", D138="", D137=""), "", IF($E137=$E138, TRUE, FALSE))</f>
        <v/>
      </c>
      <c r="W138" s="21" t="str">
        <f t="shared" ref="W138:W201" si="25">IF(OR(F137="", F138=""), "", F138-F137)</f>
        <v/>
      </c>
      <c r="X138" s="52" t="str">
        <f t="shared" ref="X138:X201" si="26">IF(OR(G137="", G138=""), "", G138-G137)</f>
        <v/>
      </c>
    </row>
    <row r="139" spans="1:24" x14ac:dyDescent="0.25">
      <c r="A139" s="2"/>
      <c r="B139" s="25"/>
      <c r="C139" s="28"/>
      <c r="D139" s="28"/>
      <c r="E139" s="31"/>
      <c r="F139" s="34" t="str">
        <f t="shared" si="18"/>
        <v/>
      </c>
      <c r="G139" s="37" t="str">
        <f>IF(D139="", "", IF(E139="", "Select Supplier", D139*1.02264*(IF(INDEX('Suppliers &amp; Rates'!$G$7:$G$97, MATCH(E139, 'Suppliers &amp; Rates'!$B$7:$B$97, 0))="", 39.3, INDEX('Suppliers &amp; Rates'!$G$7:$G$97, MATCH(E139, 'Suppliers &amp; Rates'!$B$7:$B$97, 0))))/3.6))</f>
        <v/>
      </c>
      <c r="H139" s="57" t="str">
        <f t="shared" si="19"/>
        <v/>
      </c>
      <c r="I139" s="58" t="str">
        <f t="shared" si="20"/>
        <v/>
      </c>
      <c r="J139" s="58" t="str">
        <f t="shared" si="21"/>
        <v/>
      </c>
      <c r="K139" s="59" t="str">
        <f t="shared" si="22"/>
        <v/>
      </c>
      <c r="L139" s="2"/>
      <c r="N139" s="42" t="str">
        <f>IF($E139="", "", IFERROR(INDEX('Suppliers &amp; Rates'!C$7:C$97, MATCH($E139, 'Suppliers &amp; Rates'!$B$7:$B$97, 0)), ""))</f>
        <v/>
      </c>
      <c r="O139" s="43" t="str">
        <f>IF($E139="", "", IFERROR(INDEX('Suppliers &amp; Rates'!D$7:D$97, MATCH($E139, 'Suppliers &amp; Rates'!$B$7:$B$97, 0)), ""))</f>
        <v/>
      </c>
      <c r="P139" s="43" t="str">
        <f>IF($E139="", "", IFERROR(INDEX('Suppliers &amp; Rates'!E$7:E$97, MATCH($E139, 'Suppliers &amp; Rates'!$B$7:$B$97, 0)), ""))</f>
        <v/>
      </c>
      <c r="Q139" s="44" t="str">
        <f>IF($E139="", "", IFERROR(INDEX('Suppliers &amp; Rates'!F$7:F$97, MATCH($E139, 'Suppliers &amp; Rates'!$B$7:$B$97, 0)), ""))</f>
        <v/>
      </c>
      <c r="S139" s="21" t="str">
        <f t="shared" si="23"/>
        <v/>
      </c>
      <c r="U139" s="21" t="str">
        <f t="shared" si="24"/>
        <v/>
      </c>
      <c r="W139" s="21" t="str">
        <f t="shared" si="25"/>
        <v/>
      </c>
      <c r="X139" s="52" t="str">
        <f t="shared" si="26"/>
        <v/>
      </c>
    </row>
    <row r="140" spans="1:24" x14ac:dyDescent="0.25">
      <c r="A140" s="2"/>
      <c r="B140" s="25"/>
      <c r="C140" s="28"/>
      <c r="D140" s="28"/>
      <c r="E140" s="31"/>
      <c r="F140" s="34" t="str">
        <f t="shared" si="18"/>
        <v/>
      </c>
      <c r="G140" s="37" t="str">
        <f>IF(D140="", "", IF(E140="", "Select Supplier", D140*1.02264*(IF(INDEX('Suppliers &amp; Rates'!$G$7:$G$97, MATCH(E140, 'Suppliers &amp; Rates'!$B$7:$B$97, 0))="", 39.3, INDEX('Suppliers &amp; Rates'!$G$7:$G$97, MATCH(E140, 'Suppliers &amp; Rates'!$B$7:$B$97, 0))))/3.6))</f>
        <v/>
      </c>
      <c r="H140" s="57" t="str">
        <f t="shared" si="19"/>
        <v/>
      </c>
      <c r="I140" s="58" t="str">
        <f t="shared" si="20"/>
        <v/>
      </c>
      <c r="J140" s="58" t="str">
        <f t="shared" si="21"/>
        <v/>
      </c>
      <c r="K140" s="59" t="str">
        <f t="shared" si="22"/>
        <v/>
      </c>
      <c r="L140" s="2"/>
      <c r="N140" s="42" t="str">
        <f>IF($E140="", "", IFERROR(INDEX('Suppliers &amp; Rates'!C$7:C$97, MATCH($E140, 'Suppliers &amp; Rates'!$B$7:$B$97, 0)), ""))</f>
        <v/>
      </c>
      <c r="O140" s="43" t="str">
        <f>IF($E140="", "", IFERROR(INDEX('Suppliers &amp; Rates'!D$7:D$97, MATCH($E140, 'Suppliers &amp; Rates'!$B$7:$B$97, 0)), ""))</f>
        <v/>
      </c>
      <c r="P140" s="43" t="str">
        <f>IF($E140="", "", IFERROR(INDEX('Suppliers &amp; Rates'!E$7:E$97, MATCH($E140, 'Suppliers &amp; Rates'!$B$7:$B$97, 0)), ""))</f>
        <v/>
      </c>
      <c r="Q140" s="44" t="str">
        <f>IF($E140="", "", IFERROR(INDEX('Suppliers &amp; Rates'!F$7:F$97, MATCH($E140, 'Suppliers &amp; Rates'!$B$7:$B$97, 0)), ""))</f>
        <v/>
      </c>
      <c r="S140" s="21" t="str">
        <f t="shared" si="23"/>
        <v/>
      </c>
      <c r="U140" s="21" t="str">
        <f t="shared" si="24"/>
        <v/>
      </c>
      <c r="W140" s="21" t="str">
        <f t="shared" si="25"/>
        <v/>
      </c>
      <c r="X140" s="52" t="str">
        <f t="shared" si="26"/>
        <v/>
      </c>
    </row>
    <row r="141" spans="1:24" x14ac:dyDescent="0.25">
      <c r="A141" s="2"/>
      <c r="B141" s="25"/>
      <c r="C141" s="28"/>
      <c r="D141" s="28"/>
      <c r="E141" s="31"/>
      <c r="F141" s="34" t="str">
        <f t="shared" si="18"/>
        <v/>
      </c>
      <c r="G141" s="37" t="str">
        <f>IF(D141="", "", IF(E141="", "Select Supplier", D141*1.02264*(IF(INDEX('Suppliers &amp; Rates'!$G$7:$G$97, MATCH(E141, 'Suppliers &amp; Rates'!$B$7:$B$97, 0))="", 39.3, INDEX('Suppliers &amp; Rates'!$G$7:$G$97, MATCH(E141, 'Suppliers &amp; Rates'!$B$7:$B$97, 0))))/3.6))</f>
        <v/>
      </c>
      <c r="H141" s="57" t="str">
        <f t="shared" si="19"/>
        <v/>
      </c>
      <c r="I141" s="58" t="str">
        <f t="shared" si="20"/>
        <v/>
      </c>
      <c r="J141" s="58" t="str">
        <f t="shared" si="21"/>
        <v/>
      </c>
      <c r="K141" s="59" t="str">
        <f t="shared" si="22"/>
        <v/>
      </c>
      <c r="L141" s="2"/>
      <c r="N141" s="42" t="str">
        <f>IF($E141="", "", IFERROR(INDEX('Suppliers &amp; Rates'!C$7:C$97, MATCH($E141, 'Suppliers &amp; Rates'!$B$7:$B$97, 0)), ""))</f>
        <v/>
      </c>
      <c r="O141" s="43" t="str">
        <f>IF($E141="", "", IFERROR(INDEX('Suppliers &amp; Rates'!D$7:D$97, MATCH($E141, 'Suppliers &amp; Rates'!$B$7:$B$97, 0)), ""))</f>
        <v/>
      </c>
      <c r="P141" s="43" t="str">
        <f>IF($E141="", "", IFERROR(INDEX('Suppliers &amp; Rates'!E$7:E$97, MATCH($E141, 'Suppliers &amp; Rates'!$B$7:$B$97, 0)), ""))</f>
        <v/>
      </c>
      <c r="Q141" s="44" t="str">
        <f>IF($E141="", "", IFERROR(INDEX('Suppliers &amp; Rates'!F$7:F$97, MATCH($E141, 'Suppliers &amp; Rates'!$B$7:$B$97, 0)), ""))</f>
        <v/>
      </c>
      <c r="S141" s="21" t="str">
        <f t="shared" si="23"/>
        <v/>
      </c>
      <c r="U141" s="21" t="str">
        <f t="shared" si="24"/>
        <v/>
      </c>
      <c r="W141" s="21" t="str">
        <f t="shared" si="25"/>
        <v/>
      </c>
      <c r="X141" s="52" t="str">
        <f t="shared" si="26"/>
        <v/>
      </c>
    </row>
    <row r="142" spans="1:24" x14ac:dyDescent="0.25">
      <c r="A142" s="2"/>
      <c r="B142" s="25"/>
      <c r="C142" s="28"/>
      <c r="D142" s="28"/>
      <c r="E142" s="31"/>
      <c r="F142" s="34" t="str">
        <f t="shared" si="18"/>
        <v/>
      </c>
      <c r="G142" s="37" t="str">
        <f>IF(D142="", "", IF(E142="", "Select Supplier", D142*1.02264*(IF(INDEX('Suppliers &amp; Rates'!$G$7:$G$97, MATCH(E142, 'Suppliers &amp; Rates'!$B$7:$B$97, 0))="", 39.3, INDEX('Suppliers &amp; Rates'!$G$7:$G$97, MATCH(E142, 'Suppliers &amp; Rates'!$B$7:$B$97, 0))))/3.6))</f>
        <v/>
      </c>
      <c r="H142" s="57" t="str">
        <f t="shared" si="19"/>
        <v/>
      </c>
      <c r="I142" s="58" t="str">
        <f t="shared" si="20"/>
        <v/>
      </c>
      <c r="J142" s="58" t="str">
        <f t="shared" si="21"/>
        <v/>
      </c>
      <c r="K142" s="59" t="str">
        <f t="shared" si="22"/>
        <v/>
      </c>
      <c r="L142" s="2"/>
      <c r="N142" s="42" t="str">
        <f>IF($E142="", "", IFERROR(INDEX('Suppliers &amp; Rates'!C$7:C$97, MATCH($E142, 'Suppliers &amp; Rates'!$B$7:$B$97, 0)), ""))</f>
        <v/>
      </c>
      <c r="O142" s="43" t="str">
        <f>IF($E142="", "", IFERROR(INDEX('Suppliers &amp; Rates'!D$7:D$97, MATCH($E142, 'Suppliers &amp; Rates'!$B$7:$B$97, 0)), ""))</f>
        <v/>
      </c>
      <c r="P142" s="43" t="str">
        <f>IF($E142="", "", IFERROR(INDEX('Suppliers &amp; Rates'!E$7:E$97, MATCH($E142, 'Suppliers &amp; Rates'!$B$7:$B$97, 0)), ""))</f>
        <v/>
      </c>
      <c r="Q142" s="44" t="str">
        <f>IF($E142="", "", IFERROR(INDEX('Suppliers &amp; Rates'!F$7:F$97, MATCH($E142, 'Suppliers &amp; Rates'!$B$7:$B$97, 0)), ""))</f>
        <v/>
      </c>
      <c r="S142" s="21" t="str">
        <f t="shared" si="23"/>
        <v/>
      </c>
      <c r="U142" s="21" t="str">
        <f t="shared" si="24"/>
        <v/>
      </c>
      <c r="W142" s="21" t="str">
        <f t="shared" si="25"/>
        <v/>
      </c>
      <c r="X142" s="52" t="str">
        <f t="shared" si="26"/>
        <v/>
      </c>
    </row>
    <row r="143" spans="1:24" x14ac:dyDescent="0.25">
      <c r="A143" s="2"/>
      <c r="B143" s="25"/>
      <c r="C143" s="28"/>
      <c r="D143" s="28"/>
      <c r="E143" s="31"/>
      <c r="F143" s="34" t="str">
        <f t="shared" si="18"/>
        <v/>
      </c>
      <c r="G143" s="37" t="str">
        <f>IF(D143="", "", IF(E143="", "Select Supplier", D143*1.02264*(IF(INDEX('Suppliers &amp; Rates'!$G$7:$G$97, MATCH(E143, 'Suppliers &amp; Rates'!$B$7:$B$97, 0))="", 39.3, INDEX('Suppliers &amp; Rates'!$G$7:$G$97, MATCH(E143, 'Suppliers &amp; Rates'!$B$7:$B$97, 0))))/3.6))</f>
        <v/>
      </c>
      <c r="H143" s="57" t="str">
        <f t="shared" si="19"/>
        <v/>
      </c>
      <c r="I143" s="58" t="str">
        <f t="shared" si="20"/>
        <v/>
      </c>
      <c r="J143" s="58" t="str">
        <f t="shared" si="21"/>
        <v/>
      </c>
      <c r="K143" s="59" t="str">
        <f t="shared" si="22"/>
        <v/>
      </c>
      <c r="L143" s="2"/>
      <c r="N143" s="42" t="str">
        <f>IF($E143="", "", IFERROR(INDEX('Suppliers &amp; Rates'!C$7:C$97, MATCH($E143, 'Suppliers &amp; Rates'!$B$7:$B$97, 0)), ""))</f>
        <v/>
      </c>
      <c r="O143" s="43" t="str">
        <f>IF($E143="", "", IFERROR(INDEX('Suppliers &amp; Rates'!D$7:D$97, MATCH($E143, 'Suppliers &amp; Rates'!$B$7:$B$97, 0)), ""))</f>
        <v/>
      </c>
      <c r="P143" s="43" t="str">
        <f>IF($E143="", "", IFERROR(INDEX('Suppliers &amp; Rates'!E$7:E$97, MATCH($E143, 'Suppliers &amp; Rates'!$B$7:$B$97, 0)), ""))</f>
        <v/>
      </c>
      <c r="Q143" s="44" t="str">
        <f>IF($E143="", "", IFERROR(INDEX('Suppliers &amp; Rates'!F$7:F$97, MATCH($E143, 'Suppliers &amp; Rates'!$B$7:$B$97, 0)), ""))</f>
        <v/>
      </c>
      <c r="S143" s="21" t="str">
        <f t="shared" si="23"/>
        <v/>
      </c>
      <c r="U143" s="21" t="str">
        <f t="shared" si="24"/>
        <v/>
      </c>
      <c r="W143" s="21" t="str">
        <f t="shared" si="25"/>
        <v/>
      </c>
      <c r="X143" s="52" t="str">
        <f t="shared" si="26"/>
        <v/>
      </c>
    </row>
    <row r="144" spans="1:24" x14ac:dyDescent="0.25">
      <c r="A144" s="2"/>
      <c r="B144" s="25"/>
      <c r="C144" s="28"/>
      <c r="D144" s="28"/>
      <c r="E144" s="31"/>
      <c r="F144" s="34" t="str">
        <f t="shared" si="18"/>
        <v/>
      </c>
      <c r="G144" s="37" t="str">
        <f>IF(D144="", "", IF(E144="", "Select Supplier", D144*1.02264*(IF(INDEX('Suppliers &amp; Rates'!$G$7:$G$97, MATCH(E144, 'Suppliers &amp; Rates'!$B$7:$B$97, 0))="", 39.3, INDEX('Suppliers &amp; Rates'!$G$7:$G$97, MATCH(E144, 'Suppliers &amp; Rates'!$B$7:$B$97, 0))))/3.6))</f>
        <v/>
      </c>
      <c r="H144" s="57" t="str">
        <f t="shared" si="19"/>
        <v/>
      </c>
      <c r="I144" s="58" t="str">
        <f t="shared" si="20"/>
        <v/>
      </c>
      <c r="J144" s="58" t="str">
        <f t="shared" si="21"/>
        <v/>
      </c>
      <c r="K144" s="59" t="str">
        <f t="shared" si="22"/>
        <v/>
      </c>
      <c r="L144" s="2"/>
      <c r="N144" s="42" t="str">
        <f>IF($E144="", "", IFERROR(INDEX('Suppliers &amp; Rates'!C$7:C$97, MATCH($E144, 'Suppliers &amp; Rates'!$B$7:$B$97, 0)), ""))</f>
        <v/>
      </c>
      <c r="O144" s="43" t="str">
        <f>IF($E144="", "", IFERROR(INDEX('Suppliers &amp; Rates'!D$7:D$97, MATCH($E144, 'Suppliers &amp; Rates'!$B$7:$B$97, 0)), ""))</f>
        <v/>
      </c>
      <c r="P144" s="43" t="str">
        <f>IF($E144="", "", IFERROR(INDEX('Suppliers &amp; Rates'!E$7:E$97, MATCH($E144, 'Suppliers &amp; Rates'!$B$7:$B$97, 0)), ""))</f>
        <v/>
      </c>
      <c r="Q144" s="44" t="str">
        <f>IF($E144="", "", IFERROR(INDEX('Suppliers &amp; Rates'!F$7:F$97, MATCH($E144, 'Suppliers &amp; Rates'!$B$7:$B$97, 0)), ""))</f>
        <v/>
      </c>
      <c r="S144" s="21" t="str">
        <f t="shared" si="23"/>
        <v/>
      </c>
      <c r="U144" s="21" t="str">
        <f t="shared" si="24"/>
        <v/>
      </c>
      <c r="W144" s="21" t="str">
        <f t="shared" si="25"/>
        <v/>
      </c>
      <c r="X144" s="52" t="str">
        <f t="shared" si="26"/>
        <v/>
      </c>
    </row>
    <row r="145" spans="1:24" x14ac:dyDescent="0.25">
      <c r="A145" s="2"/>
      <c r="B145" s="25"/>
      <c r="C145" s="28"/>
      <c r="D145" s="28"/>
      <c r="E145" s="31"/>
      <c r="F145" s="34" t="str">
        <f t="shared" si="18"/>
        <v/>
      </c>
      <c r="G145" s="37" t="str">
        <f>IF(D145="", "", IF(E145="", "Select Supplier", D145*1.02264*(IF(INDEX('Suppliers &amp; Rates'!$G$7:$G$97, MATCH(E145, 'Suppliers &amp; Rates'!$B$7:$B$97, 0))="", 39.3, INDEX('Suppliers &amp; Rates'!$G$7:$G$97, MATCH(E145, 'Suppliers &amp; Rates'!$B$7:$B$97, 0))))/3.6))</f>
        <v/>
      </c>
      <c r="H145" s="57" t="str">
        <f t="shared" si="19"/>
        <v/>
      </c>
      <c r="I145" s="58" t="str">
        <f t="shared" si="20"/>
        <v/>
      </c>
      <c r="J145" s="58" t="str">
        <f t="shared" si="21"/>
        <v/>
      </c>
      <c r="K145" s="59" t="str">
        <f t="shared" si="22"/>
        <v/>
      </c>
      <c r="L145" s="2"/>
      <c r="N145" s="42" t="str">
        <f>IF($E145="", "", IFERROR(INDEX('Suppliers &amp; Rates'!C$7:C$97, MATCH($E145, 'Suppliers &amp; Rates'!$B$7:$B$97, 0)), ""))</f>
        <v/>
      </c>
      <c r="O145" s="43" t="str">
        <f>IF($E145="", "", IFERROR(INDEX('Suppliers &amp; Rates'!D$7:D$97, MATCH($E145, 'Suppliers &amp; Rates'!$B$7:$B$97, 0)), ""))</f>
        <v/>
      </c>
      <c r="P145" s="43" t="str">
        <f>IF($E145="", "", IFERROR(INDEX('Suppliers &amp; Rates'!E$7:E$97, MATCH($E145, 'Suppliers &amp; Rates'!$B$7:$B$97, 0)), ""))</f>
        <v/>
      </c>
      <c r="Q145" s="44" t="str">
        <f>IF($E145="", "", IFERROR(INDEX('Suppliers &amp; Rates'!F$7:F$97, MATCH($E145, 'Suppliers &amp; Rates'!$B$7:$B$97, 0)), ""))</f>
        <v/>
      </c>
      <c r="S145" s="21" t="str">
        <f t="shared" si="23"/>
        <v/>
      </c>
      <c r="U145" s="21" t="str">
        <f t="shared" si="24"/>
        <v/>
      </c>
      <c r="W145" s="21" t="str">
        <f t="shared" si="25"/>
        <v/>
      </c>
      <c r="X145" s="52" t="str">
        <f t="shared" si="26"/>
        <v/>
      </c>
    </row>
    <row r="146" spans="1:24" x14ac:dyDescent="0.25">
      <c r="A146" s="2"/>
      <c r="B146" s="25"/>
      <c r="C146" s="28"/>
      <c r="D146" s="28"/>
      <c r="E146" s="31"/>
      <c r="F146" s="34" t="str">
        <f t="shared" si="18"/>
        <v/>
      </c>
      <c r="G146" s="37" t="str">
        <f>IF(D146="", "", IF(E146="", "Select Supplier", D146*1.02264*(IF(INDEX('Suppliers &amp; Rates'!$G$7:$G$97, MATCH(E146, 'Suppliers &amp; Rates'!$B$7:$B$97, 0))="", 39.3, INDEX('Suppliers &amp; Rates'!$G$7:$G$97, MATCH(E146, 'Suppliers &amp; Rates'!$B$7:$B$97, 0))))/3.6))</f>
        <v/>
      </c>
      <c r="H146" s="57" t="str">
        <f t="shared" si="19"/>
        <v/>
      </c>
      <c r="I146" s="58" t="str">
        <f t="shared" si="20"/>
        <v/>
      </c>
      <c r="J146" s="58" t="str">
        <f t="shared" si="21"/>
        <v/>
      </c>
      <c r="K146" s="59" t="str">
        <f t="shared" si="22"/>
        <v/>
      </c>
      <c r="L146" s="2"/>
      <c r="N146" s="42" t="str">
        <f>IF($E146="", "", IFERROR(INDEX('Suppliers &amp; Rates'!C$7:C$97, MATCH($E146, 'Suppliers &amp; Rates'!$B$7:$B$97, 0)), ""))</f>
        <v/>
      </c>
      <c r="O146" s="43" t="str">
        <f>IF($E146="", "", IFERROR(INDEX('Suppliers &amp; Rates'!D$7:D$97, MATCH($E146, 'Suppliers &amp; Rates'!$B$7:$B$97, 0)), ""))</f>
        <v/>
      </c>
      <c r="P146" s="43" t="str">
        <f>IF($E146="", "", IFERROR(INDEX('Suppliers &amp; Rates'!E$7:E$97, MATCH($E146, 'Suppliers &amp; Rates'!$B$7:$B$97, 0)), ""))</f>
        <v/>
      </c>
      <c r="Q146" s="44" t="str">
        <f>IF($E146="", "", IFERROR(INDEX('Suppliers &amp; Rates'!F$7:F$97, MATCH($E146, 'Suppliers &amp; Rates'!$B$7:$B$97, 0)), ""))</f>
        <v/>
      </c>
      <c r="S146" s="21" t="str">
        <f t="shared" si="23"/>
        <v/>
      </c>
      <c r="U146" s="21" t="str">
        <f t="shared" si="24"/>
        <v/>
      </c>
      <c r="W146" s="21" t="str">
        <f t="shared" si="25"/>
        <v/>
      </c>
      <c r="X146" s="52" t="str">
        <f t="shared" si="26"/>
        <v/>
      </c>
    </row>
    <row r="147" spans="1:24" x14ac:dyDescent="0.25">
      <c r="A147" s="2"/>
      <c r="B147" s="25"/>
      <c r="C147" s="28"/>
      <c r="D147" s="28"/>
      <c r="E147" s="31"/>
      <c r="F147" s="34" t="str">
        <f t="shared" si="18"/>
        <v/>
      </c>
      <c r="G147" s="37" t="str">
        <f>IF(D147="", "", IF(E147="", "Select Supplier", D147*1.02264*(IF(INDEX('Suppliers &amp; Rates'!$G$7:$G$97, MATCH(E147, 'Suppliers &amp; Rates'!$B$7:$B$97, 0))="", 39.3, INDEX('Suppliers &amp; Rates'!$G$7:$G$97, MATCH(E147, 'Suppliers &amp; Rates'!$B$7:$B$97, 0))))/3.6))</f>
        <v/>
      </c>
      <c r="H147" s="57" t="str">
        <f t="shared" si="19"/>
        <v/>
      </c>
      <c r="I147" s="58" t="str">
        <f t="shared" si="20"/>
        <v/>
      </c>
      <c r="J147" s="58" t="str">
        <f t="shared" si="21"/>
        <v/>
      </c>
      <c r="K147" s="59" t="str">
        <f t="shared" si="22"/>
        <v/>
      </c>
      <c r="L147" s="2"/>
      <c r="N147" s="42" t="str">
        <f>IF($E147="", "", IFERROR(INDEX('Suppliers &amp; Rates'!C$7:C$97, MATCH($E147, 'Suppliers &amp; Rates'!$B$7:$B$97, 0)), ""))</f>
        <v/>
      </c>
      <c r="O147" s="43" t="str">
        <f>IF($E147="", "", IFERROR(INDEX('Suppliers &amp; Rates'!D$7:D$97, MATCH($E147, 'Suppliers &amp; Rates'!$B$7:$B$97, 0)), ""))</f>
        <v/>
      </c>
      <c r="P147" s="43" t="str">
        <f>IF($E147="", "", IFERROR(INDEX('Suppliers &amp; Rates'!E$7:E$97, MATCH($E147, 'Suppliers &amp; Rates'!$B$7:$B$97, 0)), ""))</f>
        <v/>
      </c>
      <c r="Q147" s="44" t="str">
        <f>IF($E147="", "", IFERROR(INDEX('Suppliers &amp; Rates'!F$7:F$97, MATCH($E147, 'Suppliers &amp; Rates'!$B$7:$B$97, 0)), ""))</f>
        <v/>
      </c>
      <c r="S147" s="21" t="str">
        <f t="shared" si="23"/>
        <v/>
      </c>
      <c r="U147" s="21" t="str">
        <f t="shared" si="24"/>
        <v/>
      </c>
      <c r="W147" s="21" t="str">
        <f t="shared" si="25"/>
        <v/>
      </c>
      <c r="X147" s="52" t="str">
        <f t="shared" si="26"/>
        <v/>
      </c>
    </row>
    <row r="148" spans="1:24" x14ac:dyDescent="0.25">
      <c r="A148" s="2"/>
      <c r="B148" s="25"/>
      <c r="C148" s="28"/>
      <c r="D148" s="28"/>
      <c r="E148" s="31"/>
      <c r="F148" s="34" t="str">
        <f t="shared" si="18"/>
        <v/>
      </c>
      <c r="G148" s="37" t="str">
        <f>IF(D148="", "", IF(E148="", "Select Supplier", D148*1.02264*(IF(INDEX('Suppliers &amp; Rates'!$G$7:$G$97, MATCH(E148, 'Suppliers &amp; Rates'!$B$7:$B$97, 0))="", 39.3, INDEX('Suppliers &amp; Rates'!$G$7:$G$97, MATCH(E148, 'Suppliers &amp; Rates'!$B$7:$B$97, 0))))/3.6))</f>
        <v/>
      </c>
      <c r="H148" s="57" t="str">
        <f t="shared" si="19"/>
        <v/>
      </c>
      <c r="I148" s="58" t="str">
        <f t="shared" si="20"/>
        <v/>
      </c>
      <c r="J148" s="58" t="str">
        <f t="shared" si="21"/>
        <v/>
      </c>
      <c r="K148" s="59" t="str">
        <f t="shared" si="22"/>
        <v/>
      </c>
      <c r="L148" s="2"/>
      <c r="N148" s="42" t="str">
        <f>IF($E148="", "", IFERROR(INDEX('Suppliers &amp; Rates'!C$7:C$97, MATCH($E148, 'Suppliers &amp; Rates'!$B$7:$B$97, 0)), ""))</f>
        <v/>
      </c>
      <c r="O148" s="43" t="str">
        <f>IF($E148="", "", IFERROR(INDEX('Suppliers &amp; Rates'!D$7:D$97, MATCH($E148, 'Suppliers &amp; Rates'!$B$7:$B$97, 0)), ""))</f>
        <v/>
      </c>
      <c r="P148" s="43" t="str">
        <f>IF($E148="", "", IFERROR(INDEX('Suppliers &amp; Rates'!E$7:E$97, MATCH($E148, 'Suppliers &amp; Rates'!$B$7:$B$97, 0)), ""))</f>
        <v/>
      </c>
      <c r="Q148" s="44" t="str">
        <f>IF($E148="", "", IFERROR(INDEX('Suppliers &amp; Rates'!F$7:F$97, MATCH($E148, 'Suppliers &amp; Rates'!$B$7:$B$97, 0)), ""))</f>
        <v/>
      </c>
      <c r="S148" s="21" t="str">
        <f t="shared" si="23"/>
        <v/>
      </c>
      <c r="U148" s="21" t="str">
        <f t="shared" si="24"/>
        <v/>
      </c>
      <c r="W148" s="21" t="str">
        <f t="shared" si="25"/>
        <v/>
      </c>
      <c r="X148" s="52" t="str">
        <f t="shared" si="26"/>
        <v/>
      </c>
    </row>
    <row r="149" spans="1:24" x14ac:dyDescent="0.25">
      <c r="A149" s="2"/>
      <c r="B149" s="25"/>
      <c r="C149" s="28"/>
      <c r="D149" s="28"/>
      <c r="E149" s="31"/>
      <c r="F149" s="34" t="str">
        <f t="shared" si="18"/>
        <v/>
      </c>
      <c r="G149" s="37" t="str">
        <f>IF(D149="", "", IF(E149="", "Select Supplier", D149*1.02264*(IF(INDEX('Suppliers &amp; Rates'!$G$7:$G$97, MATCH(E149, 'Suppliers &amp; Rates'!$B$7:$B$97, 0))="", 39.3, INDEX('Suppliers &amp; Rates'!$G$7:$G$97, MATCH(E149, 'Suppliers &amp; Rates'!$B$7:$B$97, 0))))/3.6))</f>
        <v/>
      </c>
      <c r="H149" s="57" t="str">
        <f t="shared" si="19"/>
        <v/>
      </c>
      <c r="I149" s="58" t="str">
        <f t="shared" si="20"/>
        <v/>
      </c>
      <c r="J149" s="58" t="str">
        <f t="shared" si="21"/>
        <v/>
      </c>
      <c r="K149" s="59" t="str">
        <f t="shared" si="22"/>
        <v/>
      </c>
      <c r="L149" s="2"/>
      <c r="N149" s="42" t="str">
        <f>IF($E149="", "", IFERROR(INDEX('Suppliers &amp; Rates'!C$7:C$97, MATCH($E149, 'Suppliers &amp; Rates'!$B$7:$B$97, 0)), ""))</f>
        <v/>
      </c>
      <c r="O149" s="43" t="str">
        <f>IF($E149="", "", IFERROR(INDEX('Suppliers &amp; Rates'!D$7:D$97, MATCH($E149, 'Suppliers &amp; Rates'!$B$7:$B$97, 0)), ""))</f>
        <v/>
      </c>
      <c r="P149" s="43" t="str">
        <f>IF($E149="", "", IFERROR(INDEX('Suppliers &amp; Rates'!E$7:E$97, MATCH($E149, 'Suppliers &amp; Rates'!$B$7:$B$97, 0)), ""))</f>
        <v/>
      </c>
      <c r="Q149" s="44" t="str">
        <f>IF($E149="", "", IFERROR(INDEX('Suppliers &amp; Rates'!F$7:F$97, MATCH($E149, 'Suppliers &amp; Rates'!$B$7:$B$97, 0)), ""))</f>
        <v/>
      </c>
      <c r="S149" s="21" t="str">
        <f t="shared" si="23"/>
        <v/>
      </c>
      <c r="U149" s="21" t="str">
        <f t="shared" si="24"/>
        <v/>
      </c>
      <c r="W149" s="21" t="str">
        <f t="shared" si="25"/>
        <v/>
      </c>
      <c r="X149" s="52" t="str">
        <f t="shared" si="26"/>
        <v/>
      </c>
    </row>
    <row r="150" spans="1:24" x14ac:dyDescent="0.25">
      <c r="A150" s="2"/>
      <c r="B150" s="25"/>
      <c r="C150" s="28"/>
      <c r="D150" s="28"/>
      <c r="E150" s="31"/>
      <c r="F150" s="34" t="str">
        <f t="shared" si="18"/>
        <v/>
      </c>
      <c r="G150" s="37" t="str">
        <f>IF(D150="", "", IF(E150="", "Select Supplier", D150*1.02264*(IF(INDEX('Suppliers &amp; Rates'!$G$7:$G$97, MATCH(E150, 'Suppliers &amp; Rates'!$B$7:$B$97, 0))="", 39.3, INDEX('Suppliers &amp; Rates'!$G$7:$G$97, MATCH(E150, 'Suppliers &amp; Rates'!$B$7:$B$97, 0))))/3.6))</f>
        <v/>
      </c>
      <c r="H150" s="57" t="str">
        <f t="shared" si="19"/>
        <v/>
      </c>
      <c r="I150" s="58" t="str">
        <f t="shared" si="20"/>
        <v/>
      </c>
      <c r="J150" s="58" t="str">
        <f t="shared" si="21"/>
        <v/>
      </c>
      <c r="K150" s="59" t="str">
        <f t="shared" si="22"/>
        <v/>
      </c>
      <c r="L150" s="2"/>
      <c r="N150" s="42" t="str">
        <f>IF($E150="", "", IFERROR(INDEX('Suppliers &amp; Rates'!C$7:C$97, MATCH($E150, 'Suppliers &amp; Rates'!$B$7:$B$97, 0)), ""))</f>
        <v/>
      </c>
      <c r="O150" s="43" t="str">
        <f>IF($E150="", "", IFERROR(INDEX('Suppliers &amp; Rates'!D$7:D$97, MATCH($E150, 'Suppliers &amp; Rates'!$B$7:$B$97, 0)), ""))</f>
        <v/>
      </c>
      <c r="P150" s="43" t="str">
        <f>IF($E150="", "", IFERROR(INDEX('Suppliers &amp; Rates'!E$7:E$97, MATCH($E150, 'Suppliers &amp; Rates'!$B$7:$B$97, 0)), ""))</f>
        <v/>
      </c>
      <c r="Q150" s="44" t="str">
        <f>IF($E150="", "", IFERROR(INDEX('Suppliers &amp; Rates'!F$7:F$97, MATCH($E150, 'Suppliers &amp; Rates'!$B$7:$B$97, 0)), ""))</f>
        <v/>
      </c>
      <c r="S150" s="21" t="str">
        <f t="shared" si="23"/>
        <v/>
      </c>
      <c r="U150" s="21" t="str">
        <f t="shared" si="24"/>
        <v/>
      </c>
      <c r="W150" s="21" t="str">
        <f t="shared" si="25"/>
        <v/>
      </c>
      <c r="X150" s="52" t="str">
        <f t="shared" si="26"/>
        <v/>
      </c>
    </row>
    <row r="151" spans="1:24" x14ac:dyDescent="0.25">
      <c r="A151" s="2"/>
      <c r="B151" s="25"/>
      <c r="C151" s="28"/>
      <c r="D151" s="28"/>
      <c r="E151" s="31"/>
      <c r="F151" s="34" t="str">
        <f t="shared" si="18"/>
        <v/>
      </c>
      <c r="G151" s="37" t="str">
        <f>IF(D151="", "", IF(E151="", "Select Supplier", D151*1.02264*(IF(INDEX('Suppliers &amp; Rates'!$G$7:$G$97, MATCH(E151, 'Suppliers &amp; Rates'!$B$7:$B$97, 0))="", 39.3, INDEX('Suppliers &amp; Rates'!$G$7:$G$97, MATCH(E151, 'Suppliers &amp; Rates'!$B$7:$B$97, 0))))/3.6))</f>
        <v/>
      </c>
      <c r="H151" s="57" t="str">
        <f t="shared" si="19"/>
        <v/>
      </c>
      <c r="I151" s="58" t="str">
        <f t="shared" si="20"/>
        <v/>
      </c>
      <c r="J151" s="58" t="str">
        <f t="shared" si="21"/>
        <v/>
      </c>
      <c r="K151" s="59" t="str">
        <f t="shared" si="22"/>
        <v/>
      </c>
      <c r="L151" s="2"/>
      <c r="N151" s="42" t="str">
        <f>IF($E151="", "", IFERROR(INDEX('Suppliers &amp; Rates'!C$7:C$97, MATCH($E151, 'Suppliers &amp; Rates'!$B$7:$B$97, 0)), ""))</f>
        <v/>
      </c>
      <c r="O151" s="43" t="str">
        <f>IF($E151="", "", IFERROR(INDEX('Suppliers &amp; Rates'!D$7:D$97, MATCH($E151, 'Suppliers &amp; Rates'!$B$7:$B$97, 0)), ""))</f>
        <v/>
      </c>
      <c r="P151" s="43" t="str">
        <f>IF($E151="", "", IFERROR(INDEX('Suppliers &amp; Rates'!E$7:E$97, MATCH($E151, 'Suppliers &amp; Rates'!$B$7:$B$97, 0)), ""))</f>
        <v/>
      </c>
      <c r="Q151" s="44" t="str">
        <f>IF($E151="", "", IFERROR(INDEX('Suppliers &amp; Rates'!F$7:F$97, MATCH($E151, 'Suppliers &amp; Rates'!$B$7:$B$97, 0)), ""))</f>
        <v/>
      </c>
      <c r="S151" s="21" t="str">
        <f t="shared" si="23"/>
        <v/>
      </c>
      <c r="U151" s="21" t="str">
        <f t="shared" si="24"/>
        <v/>
      </c>
      <c r="W151" s="21" t="str">
        <f t="shared" si="25"/>
        <v/>
      </c>
      <c r="X151" s="52" t="str">
        <f t="shared" si="26"/>
        <v/>
      </c>
    </row>
    <row r="152" spans="1:24" x14ac:dyDescent="0.25">
      <c r="A152" s="2"/>
      <c r="B152" s="25"/>
      <c r="C152" s="28"/>
      <c r="D152" s="28"/>
      <c r="E152" s="31"/>
      <c r="F152" s="34" t="str">
        <f t="shared" si="18"/>
        <v/>
      </c>
      <c r="G152" s="37" t="str">
        <f>IF(D152="", "", IF(E152="", "Select Supplier", D152*1.02264*(IF(INDEX('Suppliers &amp; Rates'!$G$7:$G$97, MATCH(E152, 'Suppliers &amp; Rates'!$B$7:$B$97, 0))="", 39.3, INDEX('Suppliers &amp; Rates'!$G$7:$G$97, MATCH(E152, 'Suppliers &amp; Rates'!$B$7:$B$97, 0))))/3.6))</f>
        <v/>
      </c>
      <c r="H152" s="57" t="str">
        <f t="shared" si="19"/>
        <v/>
      </c>
      <c r="I152" s="58" t="str">
        <f t="shared" si="20"/>
        <v/>
      </c>
      <c r="J152" s="58" t="str">
        <f t="shared" si="21"/>
        <v/>
      </c>
      <c r="K152" s="59" t="str">
        <f t="shared" si="22"/>
        <v/>
      </c>
      <c r="L152" s="2"/>
      <c r="N152" s="42" t="str">
        <f>IF($E152="", "", IFERROR(INDEX('Suppliers &amp; Rates'!C$7:C$97, MATCH($E152, 'Suppliers &amp; Rates'!$B$7:$B$97, 0)), ""))</f>
        <v/>
      </c>
      <c r="O152" s="43" t="str">
        <f>IF($E152="", "", IFERROR(INDEX('Suppliers &amp; Rates'!D$7:D$97, MATCH($E152, 'Suppliers &amp; Rates'!$B$7:$B$97, 0)), ""))</f>
        <v/>
      </c>
      <c r="P152" s="43" t="str">
        <f>IF($E152="", "", IFERROR(INDEX('Suppliers &amp; Rates'!E$7:E$97, MATCH($E152, 'Suppliers &amp; Rates'!$B$7:$B$97, 0)), ""))</f>
        <v/>
      </c>
      <c r="Q152" s="44" t="str">
        <f>IF($E152="", "", IFERROR(INDEX('Suppliers &amp; Rates'!F$7:F$97, MATCH($E152, 'Suppliers &amp; Rates'!$B$7:$B$97, 0)), ""))</f>
        <v/>
      </c>
      <c r="S152" s="21" t="str">
        <f t="shared" si="23"/>
        <v/>
      </c>
      <c r="U152" s="21" t="str">
        <f t="shared" si="24"/>
        <v/>
      </c>
      <c r="W152" s="21" t="str">
        <f t="shared" si="25"/>
        <v/>
      </c>
      <c r="X152" s="52" t="str">
        <f t="shared" si="26"/>
        <v/>
      </c>
    </row>
    <row r="153" spans="1:24" x14ac:dyDescent="0.25">
      <c r="A153" s="2"/>
      <c r="B153" s="25"/>
      <c r="C153" s="28"/>
      <c r="D153" s="28"/>
      <c r="E153" s="31"/>
      <c r="F153" s="34" t="str">
        <f t="shared" si="18"/>
        <v/>
      </c>
      <c r="G153" s="37" t="str">
        <f>IF(D153="", "", IF(E153="", "Select Supplier", D153*1.02264*(IF(INDEX('Suppliers &amp; Rates'!$G$7:$G$97, MATCH(E153, 'Suppliers &amp; Rates'!$B$7:$B$97, 0))="", 39.3, INDEX('Suppliers &amp; Rates'!$G$7:$G$97, MATCH(E153, 'Suppliers &amp; Rates'!$B$7:$B$97, 0))))/3.6))</f>
        <v/>
      </c>
      <c r="H153" s="57" t="str">
        <f t="shared" si="19"/>
        <v/>
      </c>
      <c r="I153" s="58" t="str">
        <f t="shared" si="20"/>
        <v/>
      </c>
      <c r="J153" s="58" t="str">
        <f t="shared" si="21"/>
        <v/>
      </c>
      <c r="K153" s="59" t="str">
        <f t="shared" si="22"/>
        <v/>
      </c>
      <c r="L153" s="2"/>
      <c r="N153" s="42" t="str">
        <f>IF($E153="", "", IFERROR(INDEX('Suppliers &amp; Rates'!C$7:C$97, MATCH($E153, 'Suppliers &amp; Rates'!$B$7:$B$97, 0)), ""))</f>
        <v/>
      </c>
      <c r="O153" s="43" t="str">
        <f>IF($E153="", "", IFERROR(INDEX('Suppliers &amp; Rates'!D$7:D$97, MATCH($E153, 'Suppliers &amp; Rates'!$B$7:$B$97, 0)), ""))</f>
        <v/>
      </c>
      <c r="P153" s="43" t="str">
        <f>IF($E153="", "", IFERROR(INDEX('Suppliers &amp; Rates'!E$7:E$97, MATCH($E153, 'Suppliers &amp; Rates'!$B$7:$B$97, 0)), ""))</f>
        <v/>
      </c>
      <c r="Q153" s="44" t="str">
        <f>IF($E153="", "", IFERROR(INDEX('Suppliers &amp; Rates'!F$7:F$97, MATCH($E153, 'Suppliers &amp; Rates'!$B$7:$B$97, 0)), ""))</f>
        <v/>
      </c>
      <c r="S153" s="21" t="str">
        <f t="shared" si="23"/>
        <v/>
      </c>
      <c r="U153" s="21" t="str">
        <f t="shared" si="24"/>
        <v/>
      </c>
      <c r="W153" s="21" t="str">
        <f t="shared" si="25"/>
        <v/>
      </c>
      <c r="X153" s="52" t="str">
        <f t="shared" si="26"/>
        <v/>
      </c>
    </row>
    <row r="154" spans="1:24" x14ac:dyDescent="0.25">
      <c r="A154" s="2"/>
      <c r="B154" s="25"/>
      <c r="C154" s="28"/>
      <c r="D154" s="28"/>
      <c r="E154" s="31"/>
      <c r="F154" s="34" t="str">
        <f t="shared" si="18"/>
        <v/>
      </c>
      <c r="G154" s="37" t="str">
        <f>IF(D154="", "", IF(E154="", "Select Supplier", D154*1.02264*(IF(INDEX('Suppliers &amp; Rates'!$G$7:$G$97, MATCH(E154, 'Suppliers &amp; Rates'!$B$7:$B$97, 0))="", 39.3, INDEX('Suppliers &amp; Rates'!$G$7:$G$97, MATCH(E154, 'Suppliers &amp; Rates'!$B$7:$B$97, 0))))/3.6))</f>
        <v/>
      </c>
      <c r="H154" s="57" t="str">
        <f t="shared" si="19"/>
        <v/>
      </c>
      <c r="I154" s="58" t="str">
        <f t="shared" si="20"/>
        <v/>
      </c>
      <c r="J154" s="58" t="str">
        <f t="shared" si="21"/>
        <v/>
      </c>
      <c r="K154" s="59" t="str">
        <f t="shared" si="22"/>
        <v/>
      </c>
      <c r="L154" s="2"/>
      <c r="N154" s="42" t="str">
        <f>IF($E154="", "", IFERROR(INDEX('Suppliers &amp; Rates'!C$7:C$97, MATCH($E154, 'Suppliers &amp; Rates'!$B$7:$B$97, 0)), ""))</f>
        <v/>
      </c>
      <c r="O154" s="43" t="str">
        <f>IF($E154="", "", IFERROR(INDEX('Suppliers &amp; Rates'!D$7:D$97, MATCH($E154, 'Suppliers &amp; Rates'!$B$7:$B$97, 0)), ""))</f>
        <v/>
      </c>
      <c r="P154" s="43" t="str">
        <f>IF($E154="", "", IFERROR(INDEX('Suppliers &amp; Rates'!E$7:E$97, MATCH($E154, 'Suppliers &amp; Rates'!$B$7:$B$97, 0)), ""))</f>
        <v/>
      </c>
      <c r="Q154" s="44" t="str">
        <f>IF($E154="", "", IFERROR(INDEX('Suppliers &amp; Rates'!F$7:F$97, MATCH($E154, 'Suppliers &amp; Rates'!$B$7:$B$97, 0)), ""))</f>
        <v/>
      </c>
      <c r="S154" s="21" t="str">
        <f t="shared" si="23"/>
        <v/>
      </c>
      <c r="U154" s="21" t="str">
        <f t="shared" si="24"/>
        <v/>
      </c>
      <c r="W154" s="21" t="str">
        <f t="shared" si="25"/>
        <v/>
      </c>
      <c r="X154" s="52" t="str">
        <f t="shared" si="26"/>
        <v/>
      </c>
    </row>
    <row r="155" spans="1:24" x14ac:dyDescent="0.25">
      <c r="A155" s="2"/>
      <c r="B155" s="25"/>
      <c r="C155" s="28"/>
      <c r="D155" s="28"/>
      <c r="E155" s="31"/>
      <c r="F155" s="34" t="str">
        <f t="shared" si="18"/>
        <v/>
      </c>
      <c r="G155" s="37" t="str">
        <f>IF(D155="", "", IF(E155="", "Select Supplier", D155*1.02264*(IF(INDEX('Suppliers &amp; Rates'!$G$7:$G$97, MATCH(E155, 'Suppliers &amp; Rates'!$B$7:$B$97, 0))="", 39.3, INDEX('Suppliers &amp; Rates'!$G$7:$G$97, MATCH(E155, 'Suppliers &amp; Rates'!$B$7:$B$97, 0))))/3.6))</f>
        <v/>
      </c>
      <c r="H155" s="57" t="str">
        <f t="shared" si="19"/>
        <v/>
      </c>
      <c r="I155" s="58" t="str">
        <f t="shared" si="20"/>
        <v/>
      </c>
      <c r="J155" s="58" t="str">
        <f t="shared" si="21"/>
        <v/>
      </c>
      <c r="K155" s="59" t="str">
        <f t="shared" si="22"/>
        <v/>
      </c>
      <c r="L155" s="2"/>
      <c r="N155" s="42" t="str">
        <f>IF($E155="", "", IFERROR(INDEX('Suppliers &amp; Rates'!C$7:C$97, MATCH($E155, 'Suppliers &amp; Rates'!$B$7:$B$97, 0)), ""))</f>
        <v/>
      </c>
      <c r="O155" s="43" t="str">
        <f>IF($E155="", "", IFERROR(INDEX('Suppliers &amp; Rates'!D$7:D$97, MATCH($E155, 'Suppliers &amp; Rates'!$B$7:$B$97, 0)), ""))</f>
        <v/>
      </c>
      <c r="P155" s="43" t="str">
        <f>IF($E155="", "", IFERROR(INDEX('Suppliers &amp; Rates'!E$7:E$97, MATCH($E155, 'Suppliers &amp; Rates'!$B$7:$B$97, 0)), ""))</f>
        <v/>
      </c>
      <c r="Q155" s="44" t="str">
        <f>IF($E155="", "", IFERROR(INDEX('Suppliers &amp; Rates'!F$7:F$97, MATCH($E155, 'Suppliers &amp; Rates'!$B$7:$B$97, 0)), ""))</f>
        <v/>
      </c>
      <c r="S155" s="21" t="str">
        <f t="shared" si="23"/>
        <v/>
      </c>
      <c r="U155" s="21" t="str">
        <f t="shared" si="24"/>
        <v/>
      </c>
      <c r="W155" s="21" t="str">
        <f t="shared" si="25"/>
        <v/>
      </c>
      <c r="X155" s="52" t="str">
        <f t="shared" si="26"/>
        <v/>
      </c>
    </row>
    <row r="156" spans="1:24" x14ac:dyDescent="0.25">
      <c r="A156" s="2"/>
      <c r="B156" s="25"/>
      <c r="C156" s="28"/>
      <c r="D156" s="28"/>
      <c r="E156" s="31"/>
      <c r="F156" s="34" t="str">
        <f t="shared" si="18"/>
        <v/>
      </c>
      <c r="G156" s="37" t="str">
        <f>IF(D156="", "", IF(E156="", "Select Supplier", D156*1.02264*(IF(INDEX('Suppliers &amp; Rates'!$G$7:$G$97, MATCH(E156, 'Suppliers &amp; Rates'!$B$7:$B$97, 0))="", 39.3, INDEX('Suppliers &amp; Rates'!$G$7:$G$97, MATCH(E156, 'Suppliers &amp; Rates'!$B$7:$B$97, 0))))/3.6))</f>
        <v/>
      </c>
      <c r="H156" s="57" t="str">
        <f t="shared" si="19"/>
        <v/>
      </c>
      <c r="I156" s="58" t="str">
        <f t="shared" si="20"/>
        <v/>
      </c>
      <c r="J156" s="58" t="str">
        <f t="shared" si="21"/>
        <v/>
      </c>
      <c r="K156" s="59" t="str">
        <f t="shared" si="22"/>
        <v/>
      </c>
      <c r="L156" s="2"/>
      <c r="N156" s="42" t="str">
        <f>IF($E156="", "", IFERROR(INDEX('Suppliers &amp; Rates'!C$7:C$97, MATCH($E156, 'Suppliers &amp; Rates'!$B$7:$B$97, 0)), ""))</f>
        <v/>
      </c>
      <c r="O156" s="43" t="str">
        <f>IF($E156="", "", IFERROR(INDEX('Suppliers &amp; Rates'!D$7:D$97, MATCH($E156, 'Suppliers &amp; Rates'!$B$7:$B$97, 0)), ""))</f>
        <v/>
      </c>
      <c r="P156" s="43" t="str">
        <f>IF($E156="", "", IFERROR(INDEX('Suppliers &amp; Rates'!E$7:E$97, MATCH($E156, 'Suppliers &amp; Rates'!$B$7:$B$97, 0)), ""))</f>
        <v/>
      </c>
      <c r="Q156" s="44" t="str">
        <f>IF($E156="", "", IFERROR(INDEX('Suppliers &amp; Rates'!F$7:F$97, MATCH($E156, 'Suppliers &amp; Rates'!$B$7:$B$97, 0)), ""))</f>
        <v/>
      </c>
      <c r="S156" s="21" t="str">
        <f t="shared" si="23"/>
        <v/>
      </c>
      <c r="U156" s="21" t="str">
        <f t="shared" si="24"/>
        <v/>
      </c>
      <c r="W156" s="21" t="str">
        <f t="shared" si="25"/>
        <v/>
      </c>
      <c r="X156" s="52" t="str">
        <f t="shared" si="26"/>
        <v/>
      </c>
    </row>
    <row r="157" spans="1:24" x14ac:dyDescent="0.25">
      <c r="A157" s="2"/>
      <c r="B157" s="25"/>
      <c r="C157" s="28"/>
      <c r="D157" s="28"/>
      <c r="E157" s="31"/>
      <c r="F157" s="34" t="str">
        <f t="shared" si="18"/>
        <v/>
      </c>
      <c r="G157" s="37" t="str">
        <f>IF(D157="", "", IF(E157="", "Select Supplier", D157*1.02264*(IF(INDEX('Suppliers &amp; Rates'!$G$7:$G$97, MATCH(E157, 'Suppliers &amp; Rates'!$B$7:$B$97, 0))="", 39.3, INDEX('Suppliers &amp; Rates'!$G$7:$G$97, MATCH(E157, 'Suppliers &amp; Rates'!$B$7:$B$97, 0))))/3.6))</f>
        <v/>
      </c>
      <c r="H157" s="57" t="str">
        <f t="shared" si="19"/>
        <v/>
      </c>
      <c r="I157" s="58" t="str">
        <f t="shared" si="20"/>
        <v/>
      </c>
      <c r="J157" s="58" t="str">
        <f t="shared" si="21"/>
        <v/>
      </c>
      <c r="K157" s="59" t="str">
        <f t="shared" si="22"/>
        <v/>
      </c>
      <c r="L157" s="2"/>
      <c r="N157" s="42" t="str">
        <f>IF($E157="", "", IFERROR(INDEX('Suppliers &amp; Rates'!C$7:C$97, MATCH($E157, 'Suppliers &amp; Rates'!$B$7:$B$97, 0)), ""))</f>
        <v/>
      </c>
      <c r="O157" s="43" t="str">
        <f>IF($E157="", "", IFERROR(INDEX('Suppliers &amp; Rates'!D$7:D$97, MATCH($E157, 'Suppliers &amp; Rates'!$B$7:$B$97, 0)), ""))</f>
        <v/>
      </c>
      <c r="P157" s="43" t="str">
        <f>IF($E157="", "", IFERROR(INDEX('Suppliers &amp; Rates'!E$7:E$97, MATCH($E157, 'Suppliers &amp; Rates'!$B$7:$B$97, 0)), ""))</f>
        <v/>
      </c>
      <c r="Q157" s="44" t="str">
        <f>IF($E157="", "", IFERROR(INDEX('Suppliers &amp; Rates'!F$7:F$97, MATCH($E157, 'Suppliers &amp; Rates'!$B$7:$B$97, 0)), ""))</f>
        <v/>
      </c>
      <c r="S157" s="21" t="str">
        <f t="shared" si="23"/>
        <v/>
      </c>
      <c r="U157" s="21" t="str">
        <f t="shared" si="24"/>
        <v/>
      </c>
      <c r="W157" s="21" t="str">
        <f t="shared" si="25"/>
        <v/>
      </c>
      <c r="X157" s="52" t="str">
        <f t="shared" si="26"/>
        <v/>
      </c>
    </row>
    <row r="158" spans="1:24" x14ac:dyDescent="0.25">
      <c r="A158" s="2"/>
      <c r="B158" s="25"/>
      <c r="C158" s="28"/>
      <c r="D158" s="28"/>
      <c r="E158" s="31"/>
      <c r="F158" s="34" t="str">
        <f t="shared" si="18"/>
        <v/>
      </c>
      <c r="G158" s="37" t="str">
        <f>IF(D158="", "", IF(E158="", "Select Supplier", D158*1.02264*(IF(INDEX('Suppliers &amp; Rates'!$G$7:$G$97, MATCH(E158, 'Suppliers &amp; Rates'!$B$7:$B$97, 0))="", 39.3, INDEX('Suppliers &amp; Rates'!$G$7:$G$97, MATCH(E158, 'Suppliers &amp; Rates'!$B$7:$B$97, 0))))/3.6))</f>
        <v/>
      </c>
      <c r="H158" s="57" t="str">
        <f t="shared" si="19"/>
        <v/>
      </c>
      <c r="I158" s="58" t="str">
        <f t="shared" si="20"/>
        <v/>
      </c>
      <c r="J158" s="58" t="str">
        <f t="shared" si="21"/>
        <v/>
      </c>
      <c r="K158" s="59" t="str">
        <f t="shared" si="22"/>
        <v/>
      </c>
      <c r="L158" s="2"/>
      <c r="N158" s="42" t="str">
        <f>IF($E158="", "", IFERROR(INDEX('Suppliers &amp; Rates'!C$7:C$97, MATCH($E158, 'Suppliers &amp; Rates'!$B$7:$B$97, 0)), ""))</f>
        <v/>
      </c>
      <c r="O158" s="43" t="str">
        <f>IF($E158="", "", IFERROR(INDEX('Suppliers &amp; Rates'!D$7:D$97, MATCH($E158, 'Suppliers &amp; Rates'!$B$7:$B$97, 0)), ""))</f>
        <v/>
      </c>
      <c r="P158" s="43" t="str">
        <f>IF($E158="", "", IFERROR(INDEX('Suppliers &amp; Rates'!E$7:E$97, MATCH($E158, 'Suppliers &amp; Rates'!$B$7:$B$97, 0)), ""))</f>
        <v/>
      </c>
      <c r="Q158" s="44" t="str">
        <f>IF($E158="", "", IFERROR(INDEX('Suppliers &amp; Rates'!F$7:F$97, MATCH($E158, 'Suppliers &amp; Rates'!$B$7:$B$97, 0)), ""))</f>
        <v/>
      </c>
      <c r="S158" s="21" t="str">
        <f t="shared" si="23"/>
        <v/>
      </c>
      <c r="U158" s="21" t="str">
        <f t="shared" si="24"/>
        <v/>
      </c>
      <c r="W158" s="21" t="str">
        <f t="shared" si="25"/>
        <v/>
      </c>
      <c r="X158" s="52" t="str">
        <f t="shared" si="26"/>
        <v/>
      </c>
    </row>
    <row r="159" spans="1:24" x14ac:dyDescent="0.25">
      <c r="A159" s="2"/>
      <c r="B159" s="25"/>
      <c r="C159" s="28"/>
      <c r="D159" s="28"/>
      <c r="E159" s="31"/>
      <c r="F159" s="34" t="str">
        <f t="shared" si="18"/>
        <v/>
      </c>
      <c r="G159" s="37" t="str">
        <f>IF(D159="", "", IF(E159="", "Select Supplier", D159*1.02264*(IF(INDEX('Suppliers &amp; Rates'!$G$7:$G$97, MATCH(E159, 'Suppliers &amp; Rates'!$B$7:$B$97, 0))="", 39.3, INDEX('Suppliers &amp; Rates'!$G$7:$G$97, MATCH(E159, 'Suppliers &amp; Rates'!$B$7:$B$97, 0))))/3.6))</f>
        <v/>
      </c>
      <c r="H159" s="57" t="str">
        <f t="shared" si="19"/>
        <v/>
      </c>
      <c r="I159" s="58" t="str">
        <f t="shared" si="20"/>
        <v/>
      </c>
      <c r="J159" s="58" t="str">
        <f t="shared" si="21"/>
        <v/>
      </c>
      <c r="K159" s="59" t="str">
        <f t="shared" si="22"/>
        <v/>
      </c>
      <c r="L159" s="2"/>
      <c r="N159" s="42" t="str">
        <f>IF($E159="", "", IFERROR(INDEX('Suppliers &amp; Rates'!C$7:C$97, MATCH($E159, 'Suppliers &amp; Rates'!$B$7:$B$97, 0)), ""))</f>
        <v/>
      </c>
      <c r="O159" s="43" t="str">
        <f>IF($E159="", "", IFERROR(INDEX('Suppliers &amp; Rates'!D$7:D$97, MATCH($E159, 'Suppliers &amp; Rates'!$B$7:$B$97, 0)), ""))</f>
        <v/>
      </c>
      <c r="P159" s="43" t="str">
        <f>IF($E159="", "", IFERROR(INDEX('Suppliers &amp; Rates'!E$7:E$97, MATCH($E159, 'Suppliers &amp; Rates'!$B$7:$B$97, 0)), ""))</f>
        <v/>
      </c>
      <c r="Q159" s="44" t="str">
        <f>IF($E159="", "", IFERROR(INDEX('Suppliers &amp; Rates'!F$7:F$97, MATCH($E159, 'Suppliers &amp; Rates'!$B$7:$B$97, 0)), ""))</f>
        <v/>
      </c>
      <c r="S159" s="21" t="str">
        <f t="shared" si="23"/>
        <v/>
      </c>
      <c r="U159" s="21" t="str">
        <f t="shared" si="24"/>
        <v/>
      </c>
      <c r="W159" s="21" t="str">
        <f t="shared" si="25"/>
        <v/>
      </c>
      <c r="X159" s="52" t="str">
        <f t="shared" si="26"/>
        <v/>
      </c>
    </row>
    <row r="160" spans="1:24" x14ac:dyDescent="0.25">
      <c r="A160" s="2"/>
      <c r="B160" s="25"/>
      <c r="C160" s="28"/>
      <c r="D160" s="28"/>
      <c r="E160" s="31"/>
      <c r="F160" s="34" t="str">
        <f t="shared" si="18"/>
        <v/>
      </c>
      <c r="G160" s="37" t="str">
        <f>IF(D160="", "", IF(E160="", "Select Supplier", D160*1.02264*(IF(INDEX('Suppliers &amp; Rates'!$G$7:$G$97, MATCH(E160, 'Suppliers &amp; Rates'!$B$7:$B$97, 0))="", 39.3, INDEX('Suppliers &amp; Rates'!$G$7:$G$97, MATCH(E160, 'Suppliers &amp; Rates'!$B$7:$B$97, 0))))/3.6))</f>
        <v/>
      </c>
      <c r="H160" s="57" t="str">
        <f t="shared" si="19"/>
        <v/>
      </c>
      <c r="I160" s="58" t="str">
        <f t="shared" si="20"/>
        <v/>
      </c>
      <c r="J160" s="58" t="str">
        <f t="shared" si="21"/>
        <v/>
      </c>
      <c r="K160" s="59" t="str">
        <f t="shared" si="22"/>
        <v/>
      </c>
      <c r="L160" s="2"/>
      <c r="N160" s="42" t="str">
        <f>IF($E160="", "", IFERROR(INDEX('Suppliers &amp; Rates'!C$7:C$97, MATCH($E160, 'Suppliers &amp; Rates'!$B$7:$B$97, 0)), ""))</f>
        <v/>
      </c>
      <c r="O160" s="43" t="str">
        <f>IF($E160="", "", IFERROR(INDEX('Suppliers &amp; Rates'!D$7:D$97, MATCH($E160, 'Suppliers &amp; Rates'!$B$7:$B$97, 0)), ""))</f>
        <v/>
      </c>
      <c r="P160" s="43" t="str">
        <f>IF($E160="", "", IFERROR(INDEX('Suppliers &amp; Rates'!E$7:E$97, MATCH($E160, 'Suppliers &amp; Rates'!$B$7:$B$97, 0)), ""))</f>
        <v/>
      </c>
      <c r="Q160" s="44" t="str">
        <f>IF($E160="", "", IFERROR(INDEX('Suppliers &amp; Rates'!F$7:F$97, MATCH($E160, 'Suppliers &amp; Rates'!$B$7:$B$97, 0)), ""))</f>
        <v/>
      </c>
      <c r="S160" s="21" t="str">
        <f t="shared" si="23"/>
        <v/>
      </c>
      <c r="U160" s="21" t="str">
        <f t="shared" si="24"/>
        <v/>
      </c>
      <c r="W160" s="21" t="str">
        <f t="shared" si="25"/>
        <v/>
      </c>
      <c r="X160" s="52" t="str">
        <f t="shared" si="26"/>
        <v/>
      </c>
    </row>
    <row r="161" spans="1:24" x14ac:dyDescent="0.25">
      <c r="A161" s="2"/>
      <c r="B161" s="25"/>
      <c r="C161" s="28"/>
      <c r="D161" s="28"/>
      <c r="E161" s="31"/>
      <c r="F161" s="34" t="str">
        <f t="shared" si="18"/>
        <v/>
      </c>
      <c r="G161" s="37" t="str">
        <f>IF(D161="", "", IF(E161="", "Select Supplier", D161*1.02264*(IF(INDEX('Suppliers &amp; Rates'!$G$7:$G$97, MATCH(E161, 'Suppliers &amp; Rates'!$B$7:$B$97, 0))="", 39.3, INDEX('Suppliers &amp; Rates'!$G$7:$G$97, MATCH(E161, 'Suppliers &amp; Rates'!$B$7:$B$97, 0))))/3.6))</f>
        <v/>
      </c>
      <c r="H161" s="57" t="str">
        <f t="shared" si="19"/>
        <v/>
      </c>
      <c r="I161" s="58" t="str">
        <f t="shared" si="20"/>
        <v/>
      </c>
      <c r="J161" s="58" t="str">
        <f t="shared" si="21"/>
        <v/>
      </c>
      <c r="K161" s="59" t="str">
        <f t="shared" si="22"/>
        <v/>
      </c>
      <c r="L161" s="2"/>
      <c r="N161" s="42" t="str">
        <f>IF($E161="", "", IFERROR(INDEX('Suppliers &amp; Rates'!C$7:C$97, MATCH($E161, 'Suppliers &amp; Rates'!$B$7:$B$97, 0)), ""))</f>
        <v/>
      </c>
      <c r="O161" s="43" t="str">
        <f>IF($E161="", "", IFERROR(INDEX('Suppliers &amp; Rates'!D$7:D$97, MATCH($E161, 'Suppliers &amp; Rates'!$B$7:$B$97, 0)), ""))</f>
        <v/>
      </c>
      <c r="P161" s="43" t="str">
        <f>IF($E161="", "", IFERROR(INDEX('Suppliers &amp; Rates'!E$7:E$97, MATCH($E161, 'Suppliers &amp; Rates'!$B$7:$B$97, 0)), ""))</f>
        <v/>
      </c>
      <c r="Q161" s="44" t="str">
        <f>IF($E161="", "", IFERROR(INDEX('Suppliers &amp; Rates'!F$7:F$97, MATCH($E161, 'Suppliers &amp; Rates'!$B$7:$B$97, 0)), ""))</f>
        <v/>
      </c>
      <c r="S161" s="21" t="str">
        <f t="shared" si="23"/>
        <v/>
      </c>
      <c r="U161" s="21" t="str">
        <f t="shared" si="24"/>
        <v/>
      </c>
      <c r="W161" s="21" t="str">
        <f t="shared" si="25"/>
        <v/>
      </c>
      <c r="X161" s="52" t="str">
        <f t="shared" si="26"/>
        <v/>
      </c>
    </row>
    <row r="162" spans="1:24" x14ac:dyDescent="0.25">
      <c r="A162" s="2"/>
      <c r="B162" s="25"/>
      <c r="C162" s="28"/>
      <c r="D162" s="28"/>
      <c r="E162" s="31"/>
      <c r="F162" s="34" t="str">
        <f t="shared" si="18"/>
        <v/>
      </c>
      <c r="G162" s="37" t="str">
        <f>IF(D162="", "", IF(E162="", "Select Supplier", D162*1.02264*(IF(INDEX('Suppliers &amp; Rates'!$G$7:$G$97, MATCH(E162, 'Suppliers &amp; Rates'!$B$7:$B$97, 0))="", 39.3, INDEX('Suppliers &amp; Rates'!$G$7:$G$97, MATCH(E162, 'Suppliers &amp; Rates'!$B$7:$B$97, 0))))/3.6))</f>
        <v/>
      </c>
      <c r="H162" s="57" t="str">
        <f t="shared" si="19"/>
        <v/>
      </c>
      <c r="I162" s="58" t="str">
        <f t="shared" si="20"/>
        <v/>
      </c>
      <c r="J162" s="58" t="str">
        <f t="shared" si="21"/>
        <v/>
      </c>
      <c r="K162" s="59" t="str">
        <f t="shared" si="22"/>
        <v/>
      </c>
      <c r="L162" s="2"/>
      <c r="N162" s="42" t="str">
        <f>IF($E162="", "", IFERROR(INDEX('Suppliers &amp; Rates'!C$7:C$97, MATCH($E162, 'Suppliers &amp; Rates'!$B$7:$B$97, 0)), ""))</f>
        <v/>
      </c>
      <c r="O162" s="43" t="str">
        <f>IF($E162="", "", IFERROR(INDEX('Suppliers &amp; Rates'!D$7:D$97, MATCH($E162, 'Suppliers &amp; Rates'!$B$7:$B$97, 0)), ""))</f>
        <v/>
      </c>
      <c r="P162" s="43" t="str">
        <f>IF($E162="", "", IFERROR(INDEX('Suppliers &amp; Rates'!E$7:E$97, MATCH($E162, 'Suppliers &amp; Rates'!$B$7:$B$97, 0)), ""))</f>
        <v/>
      </c>
      <c r="Q162" s="44" t="str">
        <f>IF($E162="", "", IFERROR(INDEX('Suppliers &amp; Rates'!F$7:F$97, MATCH($E162, 'Suppliers &amp; Rates'!$B$7:$B$97, 0)), ""))</f>
        <v/>
      </c>
      <c r="S162" s="21" t="str">
        <f t="shared" si="23"/>
        <v/>
      </c>
      <c r="U162" s="21" t="str">
        <f t="shared" si="24"/>
        <v/>
      </c>
      <c r="W162" s="21" t="str">
        <f t="shared" si="25"/>
        <v/>
      </c>
      <c r="X162" s="52" t="str">
        <f t="shared" si="26"/>
        <v/>
      </c>
    </row>
    <row r="163" spans="1:24" x14ac:dyDescent="0.25">
      <c r="A163" s="2"/>
      <c r="B163" s="25"/>
      <c r="C163" s="28"/>
      <c r="D163" s="28"/>
      <c r="E163" s="31"/>
      <c r="F163" s="34" t="str">
        <f t="shared" si="18"/>
        <v/>
      </c>
      <c r="G163" s="37" t="str">
        <f>IF(D163="", "", IF(E163="", "Select Supplier", D163*1.02264*(IF(INDEX('Suppliers &amp; Rates'!$G$7:$G$97, MATCH(E163, 'Suppliers &amp; Rates'!$B$7:$B$97, 0))="", 39.3, INDEX('Suppliers &amp; Rates'!$G$7:$G$97, MATCH(E163, 'Suppliers &amp; Rates'!$B$7:$B$97, 0))))/3.6))</f>
        <v/>
      </c>
      <c r="H163" s="57" t="str">
        <f t="shared" si="19"/>
        <v/>
      </c>
      <c r="I163" s="58" t="str">
        <f t="shared" si="20"/>
        <v/>
      </c>
      <c r="J163" s="58" t="str">
        <f t="shared" si="21"/>
        <v/>
      </c>
      <c r="K163" s="59" t="str">
        <f t="shared" si="22"/>
        <v/>
      </c>
      <c r="L163" s="2"/>
      <c r="N163" s="42" t="str">
        <f>IF($E163="", "", IFERROR(INDEX('Suppliers &amp; Rates'!C$7:C$97, MATCH($E163, 'Suppliers &amp; Rates'!$B$7:$B$97, 0)), ""))</f>
        <v/>
      </c>
      <c r="O163" s="43" t="str">
        <f>IF($E163="", "", IFERROR(INDEX('Suppliers &amp; Rates'!D$7:D$97, MATCH($E163, 'Suppliers &amp; Rates'!$B$7:$B$97, 0)), ""))</f>
        <v/>
      </c>
      <c r="P163" s="43" t="str">
        <f>IF($E163="", "", IFERROR(INDEX('Suppliers &amp; Rates'!E$7:E$97, MATCH($E163, 'Suppliers &amp; Rates'!$B$7:$B$97, 0)), ""))</f>
        <v/>
      </c>
      <c r="Q163" s="44" t="str">
        <f>IF($E163="", "", IFERROR(INDEX('Suppliers &amp; Rates'!F$7:F$97, MATCH($E163, 'Suppliers &amp; Rates'!$B$7:$B$97, 0)), ""))</f>
        <v/>
      </c>
      <c r="S163" s="21" t="str">
        <f t="shared" si="23"/>
        <v/>
      </c>
      <c r="U163" s="21" t="str">
        <f t="shared" si="24"/>
        <v/>
      </c>
      <c r="W163" s="21" t="str">
        <f t="shared" si="25"/>
        <v/>
      </c>
      <c r="X163" s="52" t="str">
        <f t="shared" si="26"/>
        <v/>
      </c>
    </row>
    <row r="164" spans="1:24" x14ac:dyDescent="0.25">
      <c r="A164" s="2"/>
      <c r="B164" s="25"/>
      <c r="C164" s="28"/>
      <c r="D164" s="28"/>
      <c r="E164" s="31"/>
      <c r="F164" s="34" t="str">
        <f t="shared" si="18"/>
        <v/>
      </c>
      <c r="G164" s="37" t="str">
        <f>IF(D164="", "", IF(E164="", "Select Supplier", D164*1.02264*(IF(INDEX('Suppliers &amp; Rates'!$G$7:$G$97, MATCH(E164, 'Suppliers &amp; Rates'!$B$7:$B$97, 0))="", 39.3, INDEX('Suppliers &amp; Rates'!$G$7:$G$97, MATCH(E164, 'Suppliers &amp; Rates'!$B$7:$B$97, 0))))/3.6))</f>
        <v/>
      </c>
      <c r="H164" s="57" t="str">
        <f t="shared" si="19"/>
        <v/>
      </c>
      <c r="I164" s="58" t="str">
        <f t="shared" si="20"/>
        <v/>
      </c>
      <c r="J164" s="58" t="str">
        <f t="shared" si="21"/>
        <v/>
      </c>
      <c r="K164" s="59" t="str">
        <f t="shared" si="22"/>
        <v/>
      </c>
      <c r="L164" s="2"/>
      <c r="N164" s="42" t="str">
        <f>IF($E164="", "", IFERROR(INDEX('Suppliers &amp; Rates'!C$7:C$97, MATCH($E164, 'Suppliers &amp; Rates'!$B$7:$B$97, 0)), ""))</f>
        <v/>
      </c>
      <c r="O164" s="43" t="str">
        <f>IF($E164="", "", IFERROR(INDEX('Suppliers &amp; Rates'!D$7:D$97, MATCH($E164, 'Suppliers &amp; Rates'!$B$7:$B$97, 0)), ""))</f>
        <v/>
      </c>
      <c r="P164" s="43" t="str">
        <f>IF($E164="", "", IFERROR(INDEX('Suppliers &amp; Rates'!E$7:E$97, MATCH($E164, 'Suppliers &amp; Rates'!$B$7:$B$97, 0)), ""))</f>
        <v/>
      </c>
      <c r="Q164" s="44" t="str">
        <f>IF($E164="", "", IFERROR(INDEX('Suppliers &amp; Rates'!F$7:F$97, MATCH($E164, 'Suppliers &amp; Rates'!$B$7:$B$97, 0)), ""))</f>
        <v/>
      </c>
      <c r="S164" s="21" t="str">
        <f t="shared" si="23"/>
        <v/>
      </c>
      <c r="U164" s="21" t="str">
        <f t="shared" si="24"/>
        <v/>
      </c>
      <c r="W164" s="21" t="str">
        <f t="shared" si="25"/>
        <v/>
      </c>
      <c r="X164" s="52" t="str">
        <f t="shared" si="26"/>
        <v/>
      </c>
    </row>
    <row r="165" spans="1:24" x14ac:dyDescent="0.25">
      <c r="A165" s="2"/>
      <c r="B165" s="25"/>
      <c r="C165" s="28"/>
      <c r="D165" s="28"/>
      <c r="E165" s="31"/>
      <c r="F165" s="34" t="str">
        <f t="shared" si="18"/>
        <v/>
      </c>
      <c r="G165" s="37" t="str">
        <f>IF(D165="", "", IF(E165="", "Select Supplier", D165*1.02264*(IF(INDEX('Suppliers &amp; Rates'!$G$7:$G$97, MATCH(E165, 'Suppliers &amp; Rates'!$B$7:$B$97, 0))="", 39.3, INDEX('Suppliers &amp; Rates'!$G$7:$G$97, MATCH(E165, 'Suppliers &amp; Rates'!$B$7:$B$97, 0))))/3.6))</f>
        <v/>
      </c>
      <c r="H165" s="57" t="str">
        <f t="shared" si="19"/>
        <v/>
      </c>
      <c r="I165" s="58" t="str">
        <f t="shared" si="20"/>
        <v/>
      </c>
      <c r="J165" s="58" t="str">
        <f t="shared" si="21"/>
        <v/>
      </c>
      <c r="K165" s="59" t="str">
        <f t="shared" si="22"/>
        <v/>
      </c>
      <c r="L165" s="2"/>
      <c r="N165" s="42" t="str">
        <f>IF($E165="", "", IFERROR(INDEX('Suppliers &amp; Rates'!C$7:C$97, MATCH($E165, 'Suppliers &amp; Rates'!$B$7:$B$97, 0)), ""))</f>
        <v/>
      </c>
      <c r="O165" s="43" t="str">
        <f>IF($E165="", "", IFERROR(INDEX('Suppliers &amp; Rates'!D$7:D$97, MATCH($E165, 'Suppliers &amp; Rates'!$B$7:$B$97, 0)), ""))</f>
        <v/>
      </c>
      <c r="P165" s="43" t="str">
        <f>IF($E165="", "", IFERROR(INDEX('Suppliers &amp; Rates'!E$7:E$97, MATCH($E165, 'Suppliers &amp; Rates'!$B$7:$B$97, 0)), ""))</f>
        <v/>
      </c>
      <c r="Q165" s="44" t="str">
        <f>IF($E165="", "", IFERROR(INDEX('Suppliers &amp; Rates'!F$7:F$97, MATCH($E165, 'Suppliers &amp; Rates'!$B$7:$B$97, 0)), ""))</f>
        <v/>
      </c>
      <c r="S165" s="21" t="str">
        <f t="shared" si="23"/>
        <v/>
      </c>
      <c r="U165" s="21" t="str">
        <f t="shared" si="24"/>
        <v/>
      </c>
      <c r="W165" s="21" t="str">
        <f t="shared" si="25"/>
        <v/>
      </c>
      <c r="X165" s="52" t="str">
        <f t="shared" si="26"/>
        <v/>
      </c>
    </row>
    <row r="166" spans="1:24" x14ac:dyDescent="0.25">
      <c r="A166" s="2"/>
      <c r="B166" s="25"/>
      <c r="C166" s="28"/>
      <c r="D166" s="28"/>
      <c r="E166" s="31"/>
      <c r="F166" s="34" t="str">
        <f t="shared" si="18"/>
        <v/>
      </c>
      <c r="G166" s="37" t="str">
        <f>IF(D166="", "", IF(E166="", "Select Supplier", D166*1.02264*(IF(INDEX('Suppliers &amp; Rates'!$G$7:$G$97, MATCH(E166, 'Suppliers &amp; Rates'!$B$7:$B$97, 0))="", 39.3, INDEX('Suppliers &amp; Rates'!$G$7:$G$97, MATCH(E166, 'Suppliers &amp; Rates'!$B$7:$B$97, 0))))/3.6))</f>
        <v/>
      </c>
      <c r="H166" s="57" t="str">
        <f t="shared" si="19"/>
        <v/>
      </c>
      <c r="I166" s="58" t="str">
        <f t="shared" si="20"/>
        <v/>
      </c>
      <c r="J166" s="58" t="str">
        <f t="shared" si="21"/>
        <v/>
      </c>
      <c r="K166" s="59" t="str">
        <f t="shared" si="22"/>
        <v/>
      </c>
      <c r="L166" s="2"/>
      <c r="N166" s="42" t="str">
        <f>IF($E166="", "", IFERROR(INDEX('Suppliers &amp; Rates'!C$7:C$97, MATCH($E166, 'Suppliers &amp; Rates'!$B$7:$B$97, 0)), ""))</f>
        <v/>
      </c>
      <c r="O166" s="43" t="str">
        <f>IF($E166="", "", IFERROR(INDEX('Suppliers &amp; Rates'!D$7:D$97, MATCH($E166, 'Suppliers &amp; Rates'!$B$7:$B$97, 0)), ""))</f>
        <v/>
      </c>
      <c r="P166" s="43" t="str">
        <f>IF($E166="", "", IFERROR(INDEX('Suppliers &amp; Rates'!E$7:E$97, MATCH($E166, 'Suppliers &amp; Rates'!$B$7:$B$97, 0)), ""))</f>
        <v/>
      </c>
      <c r="Q166" s="44" t="str">
        <f>IF($E166="", "", IFERROR(INDEX('Suppliers &amp; Rates'!F$7:F$97, MATCH($E166, 'Suppliers &amp; Rates'!$B$7:$B$97, 0)), ""))</f>
        <v/>
      </c>
      <c r="S166" s="21" t="str">
        <f t="shared" si="23"/>
        <v/>
      </c>
      <c r="U166" s="21" t="str">
        <f t="shared" si="24"/>
        <v/>
      </c>
      <c r="W166" s="21" t="str">
        <f t="shared" si="25"/>
        <v/>
      </c>
      <c r="X166" s="52" t="str">
        <f t="shared" si="26"/>
        <v/>
      </c>
    </row>
    <row r="167" spans="1:24" x14ac:dyDescent="0.25">
      <c r="A167" s="2"/>
      <c r="B167" s="25"/>
      <c r="C167" s="28"/>
      <c r="D167" s="28"/>
      <c r="E167" s="31"/>
      <c r="F167" s="34" t="str">
        <f t="shared" si="18"/>
        <v/>
      </c>
      <c r="G167" s="37" t="str">
        <f>IF(D167="", "", IF(E167="", "Select Supplier", D167*1.02264*(IF(INDEX('Suppliers &amp; Rates'!$G$7:$G$97, MATCH(E167, 'Suppliers &amp; Rates'!$B$7:$B$97, 0))="", 39.3, INDEX('Suppliers &amp; Rates'!$G$7:$G$97, MATCH(E167, 'Suppliers &amp; Rates'!$B$7:$B$97, 0))))/3.6))</f>
        <v/>
      </c>
      <c r="H167" s="57" t="str">
        <f t="shared" si="19"/>
        <v/>
      </c>
      <c r="I167" s="58" t="str">
        <f t="shared" si="20"/>
        <v/>
      </c>
      <c r="J167" s="58" t="str">
        <f t="shared" si="21"/>
        <v/>
      </c>
      <c r="K167" s="59" t="str">
        <f t="shared" si="22"/>
        <v/>
      </c>
      <c r="L167" s="2"/>
      <c r="N167" s="42" t="str">
        <f>IF($E167="", "", IFERROR(INDEX('Suppliers &amp; Rates'!C$7:C$97, MATCH($E167, 'Suppliers &amp; Rates'!$B$7:$B$97, 0)), ""))</f>
        <v/>
      </c>
      <c r="O167" s="43" t="str">
        <f>IF($E167="", "", IFERROR(INDEX('Suppliers &amp; Rates'!D$7:D$97, MATCH($E167, 'Suppliers &amp; Rates'!$B$7:$B$97, 0)), ""))</f>
        <v/>
      </c>
      <c r="P167" s="43" t="str">
        <f>IF($E167="", "", IFERROR(INDEX('Suppliers &amp; Rates'!E$7:E$97, MATCH($E167, 'Suppliers &amp; Rates'!$B$7:$B$97, 0)), ""))</f>
        <v/>
      </c>
      <c r="Q167" s="44" t="str">
        <f>IF($E167="", "", IFERROR(INDEX('Suppliers &amp; Rates'!F$7:F$97, MATCH($E167, 'Suppliers &amp; Rates'!$B$7:$B$97, 0)), ""))</f>
        <v/>
      </c>
      <c r="S167" s="21" t="str">
        <f t="shared" si="23"/>
        <v/>
      </c>
      <c r="U167" s="21" t="str">
        <f t="shared" si="24"/>
        <v/>
      </c>
      <c r="W167" s="21" t="str">
        <f t="shared" si="25"/>
        <v/>
      </c>
      <c r="X167" s="52" t="str">
        <f t="shared" si="26"/>
        <v/>
      </c>
    </row>
    <row r="168" spans="1:24" x14ac:dyDescent="0.25">
      <c r="A168" s="2"/>
      <c r="B168" s="25"/>
      <c r="C168" s="28"/>
      <c r="D168" s="28"/>
      <c r="E168" s="31"/>
      <c r="F168" s="34" t="str">
        <f t="shared" si="18"/>
        <v/>
      </c>
      <c r="G168" s="37" t="str">
        <f>IF(D168="", "", IF(E168="", "Select Supplier", D168*1.02264*(IF(INDEX('Suppliers &amp; Rates'!$G$7:$G$97, MATCH(E168, 'Suppliers &amp; Rates'!$B$7:$B$97, 0))="", 39.3, INDEX('Suppliers &amp; Rates'!$G$7:$G$97, MATCH(E168, 'Suppliers &amp; Rates'!$B$7:$B$97, 0))))/3.6))</f>
        <v/>
      </c>
      <c r="H168" s="57" t="str">
        <f t="shared" si="19"/>
        <v/>
      </c>
      <c r="I168" s="58" t="str">
        <f t="shared" si="20"/>
        <v/>
      </c>
      <c r="J168" s="58" t="str">
        <f t="shared" si="21"/>
        <v/>
      </c>
      <c r="K168" s="59" t="str">
        <f t="shared" si="22"/>
        <v/>
      </c>
      <c r="L168" s="2"/>
      <c r="N168" s="42" t="str">
        <f>IF($E168="", "", IFERROR(INDEX('Suppliers &amp; Rates'!C$7:C$97, MATCH($E168, 'Suppliers &amp; Rates'!$B$7:$B$97, 0)), ""))</f>
        <v/>
      </c>
      <c r="O168" s="43" t="str">
        <f>IF($E168="", "", IFERROR(INDEX('Suppliers &amp; Rates'!D$7:D$97, MATCH($E168, 'Suppliers &amp; Rates'!$B$7:$B$97, 0)), ""))</f>
        <v/>
      </c>
      <c r="P168" s="43" t="str">
        <f>IF($E168="", "", IFERROR(INDEX('Suppliers &amp; Rates'!E$7:E$97, MATCH($E168, 'Suppliers &amp; Rates'!$B$7:$B$97, 0)), ""))</f>
        <v/>
      </c>
      <c r="Q168" s="44" t="str">
        <f>IF($E168="", "", IFERROR(INDEX('Suppliers &amp; Rates'!F$7:F$97, MATCH($E168, 'Suppliers &amp; Rates'!$B$7:$B$97, 0)), ""))</f>
        <v/>
      </c>
      <c r="S168" s="21" t="str">
        <f t="shared" si="23"/>
        <v/>
      </c>
      <c r="U168" s="21" t="str">
        <f t="shared" si="24"/>
        <v/>
      </c>
      <c r="W168" s="21" t="str">
        <f t="shared" si="25"/>
        <v/>
      </c>
      <c r="X168" s="52" t="str">
        <f t="shared" si="26"/>
        <v/>
      </c>
    </row>
    <row r="169" spans="1:24" x14ac:dyDescent="0.25">
      <c r="A169" s="2"/>
      <c r="B169" s="25"/>
      <c r="C169" s="28"/>
      <c r="D169" s="28"/>
      <c r="E169" s="31"/>
      <c r="F169" s="34" t="str">
        <f t="shared" si="18"/>
        <v/>
      </c>
      <c r="G169" s="37" t="str">
        <f>IF(D169="", "", IF(E169="", "Select Supplier", D169*1.02264*(IF(INDEX('Suppliers &amp; Rates'!$G$7:$G$97, MATCH(E169, 'Suppliers &amp; Rates'!$B$7:$B$97, 0))="", 39.3, INDEX('Suppliers &amp; Rates'!$G$7:$G$97, MATCH(E169, 'Suppliers &amp; Rates'!$B$7:$B$97, 0))))/3.6))</f>
        <v/>
      </c>
      <c r="H169" s="57" t="str">
        <f t="shared" si="19"/>
        <v/>
      </c>
      <c r="I169" s="58" t="str">
        <f t="shared" si="20"/>
        <v/>
      </c>
      <c r="J169" s="58" t="str">
        <f t="shared" si="21"/>
        <v/>
      </c>
      <c r="K169" s="59" t="str">
        <f t="shared" si="22"/>
        <v/>
      </c>
      <c r="L169" s="2"/>
      <c r="N169" s="42" t="str">
        <f>IF($E169="", "", IFERROR(INDEX('Suppliers &amp; Rates'!C$7:C$97, MATCH($E169, 'Suppliers &amp; Rates'!$B$7:$B$97, 0)), ""))</f>
        <v/>
      </c>
      <c r="O169" s="43" t="str">
        <f>IF($E169="", "", IFERROR(INDEX('Suppliers &amp; Rates'!D$7:D$97, MATCH($E169, 'Suppliers &amp; Rates'!$B$7:$B$97, 0)), ""))</f>
        <v/>
      </c>
      <c r="P169" s="43" t="str">
        <f>IF($E169="", "", IFERROR(INDEX('Suppliers &amp; Rates'!E$7:E$97, MATCH($E169, 'Suppliers &amp; Rates'!$B$7:$B$97, 0)), ""))</f>
        <v/>
      </c>
      <c r="Q169" s="44" t="str">
        <f>IF($E169="", "", IFERROR(INDEX('Suppliers &amp; Rates'!F$7:F$97, MATCH($E169, 'Suppliers &amp; Rates'!$B$7:$B$97, 0)), ""))</f>
        <v/>
      </c>
      <c r="S169" s="21" t="str">
        <f t="shared" si="23"/>
        <v/>
      </c>
      <c r="U169" s="21" t="str">
        <f t="shared" si="24"/>
        <v/>
      </c>
      <c r="W169" s="21" t="str">
        <f t="shared" si="25"/>
        <v/>
      </c>
      <c r="X169" s="52" t="str">
        <f t="shared" si="26"/>
        <v/>
      </c>
    </row>
    <row r="170" spans="1:24" x14ac:dyDescent="0.25">
      <c r="A170" s="2"/>
      <c r="B170" s="25"/>
      <c r="C170" s="28"/>
      <c r="D170" s="28"/>
      <c r="E170" s="31"/>
      <c r="F170" s="34" t="str">
        <f t="shared" si="18"/>
        <v/>
      </c>
      <c r="G170" s="37" t="str">
        <f>IF(D170="", "", IF(E170="", "Select Supplier", D170*1.02264*(IF(INDEX('Suppliers &amp; Rates'!$G$7:$G$97, MATCH(E170, 'Suppliers &amp; Rates'!$B$7:$B$97, 0))="", 39.3, INDEX('Suppliers &amp; Rates'!$G$7:$G$97, MATCH(E170, 'Suppliers &amp; Rates'!$B$7:$B$97, 0))))/3.6))</f>
        <v/>
      </c>
      <c r="H170" s="57" t="str">
        <f t="shared" si="19"/>
        <v/>
      </c>
      <c r="I170" s="58" t="str">
        <f t="shared" si="20"/>
        <v/>
      </c>
      <c r="J170" s="58" t="str">
        <f t="shared" si="21"/>
        <v/>
      </c>
      <c r="K170" s="59" t="str">
        <f t="shared" si="22"/>
        <v/>
      </c>
      <c r="L170" s="2"/>
      <c r="N170" s="42" t="str">
        <f>IF($E170="", "", IFERROR(INDEX('Suppliers &amp; Rates'!C$7:C$97, MATCH($E170, 'Suppliers &amp; Rates'!$B$7:$B$97, 0)), ""))</f>
        <v/>
      </c>
      <c r="O170" s="43" t="str">
        <f>IF($E170="", "", IFERROR(INDEX('Suppliers &amp; Rates'!D$7:D$97, MATCH($E170, 'Suppliers &amp; Rates'!$B$7:$B$97, 0)), ""))</f>
        <v/>
      </c>
      <c r="P170" s="43" t="str">
        <f>IF($E170="", "", IFERROR(INDEX('Suppliers &amp; Rates'!E$7:E$97, MATCH($E170, 'Suppliers &amp; Rates'!$B$7:$B$97, 0)), ""))</f>
        <v/>
      </c>
      <c r="Q170" s="44" t="str">
        <f>IF($E170="", "", IFERROR(INDEX('Suppliers &amp; Rates'!F$7:F$97, MATCH($E170, 'Suppliers &amp; Rates'!$B$7:$B$97, 0)), ""))</f>
        <v/>
      </c>
      <c r="S170" s="21" t="str">
        <f t="shared" si="23"/>
        <v/>
      </c>
      <c r="U170" s="21" t="str">
        <f t="shared" si="24"/>
        <v/>
      </c>
      <c r="W170" s="21" t="str">
        <f t="shared" si="25"/>
        <v/>
      </c>
      <c r="X170" s="52" t="str">
        <f t="shared" si="26"/>
        <v/>
      </c>
    </row>
    <row r="171" spans="1:24" x14ac:dyDescent="0.25">
      <c r="A171" s="2"/>
      <c r="B171" s="25"/>
      <c r="C171" s="28"/>
      <c r="D171" s="28"/>
      <c r="E171" s="31"/>
      <c r="F171" s="34" t="str">
        <f t="shared" si="18"/>
        <v/>
      </c>
      <c r="G171" s="37" t="str">
        <f>IF(D171="", "", IF(E171="", "Select Supplier", D171*1.02264*(IF(INDEX('Suppliers &amp; Rates'!$G$7:$G$97, MATCH(E171, 'Suppliers &amp; Rates'!$B$7:$B$97, 0))="", 39.3, INDEX('Suppliers &amp; Rates'!$G$7:$G$97, MATCH(E171, 'Suppliers &amp; Rates'!$B$7:$B$97, 0))))/3.6))</f>
        <v/>
      </c>
      <c r="H171" s="57" t="str">
        <f t="shared" si="19"/>
        <v/>
      </c>
      <c r="I171" s="58" t="str">
        <f t="shared" si="20"/>
        <v/>
      </c>
      <c r="J171" s="58" t="str">
        <f t="shared" si="21"/>
        <v/>
      </c>
      <c r="K171" s="59" t="str">
        <f t="shared" si="22"/>
        <v/>
      </c>
      <c r="L171" s="2"/>
      <c r="N171" s="42" t="str">
        <f>IF($E171="", "", IFERROR(INDEX('Suppliers &amp; Rates'!C$7:C$97, MATCH($E171, 'Suppliers &amp; Rates'!$B$7:$B$97, 0)), ""))</f>
        <v/>
      </c>
      <c r="O171" s="43" t="str">
        <f>IF($E171="", "", IFERROR(INDEX('Suppliers &amp; Rates'!D$7:D$97, MATCH($E171, 'Suppliers &amp; Rates'!$B$7:$B$97, 0)), ""))</f>
        <v/>
      </c>
      <c r="P171" s="43" t="str">
        <f>IF($E171="", "", IFERROR(INDEX('Suppliers &amp; Rates'!E$7:E$97, MATCH($E171, 'Suppliers &amp; Rates'!$B$7:$B$97, 0)), ""))</f>
        <v/>
      </c>
      <c r="Q171" s="44" t="str">
        <f>IF($E171="", "", IFERROR(INDEX('Suppliers &amp; Rates'!F$7:F$97, MATCH($E171, 'Suppliers &amp; Rates'!$B$7:$B$97, 0)), ""))</f>
        <v/>
      </c>
      <c r="S171" s="21" t="str">
        <f t="shared" si="23"/>
        <v/>
      </c>
      <c r="U171" s="21" t="str">
        <f t="shared" si="24"/>
        <v/>
      </c>
      <c r="W171" s="21" t="str">
        <f t="shared" si="25"/>
        <v/>
      </c>
      <c r="X171" s="52" t="str">
        <f t="shared" si="26"/>
        <v/>
      </c>
    </row>
    <row r="172" spans="1:24" x14ac:dyDescent="0.25">
      <c r="A172" s="2"/>
      <c r="B172" s="25"/>
      <c r="C172" s="28"/>
      <c r="D172" s="28"/>
      <c r="E172" s="31"/>
      <c r="F172" s="34" t="str">
        <f t="shared" si="18"/>
        <v/>
      </c>
      <c r="G172" s="37" t="str">
        <f>IF(D172="", "", IF(E172="", "Select Supplier", D172*1.02264*(IF(INDEX('Suppliers &amp; Rates'!$G$7:$G$97, MATCH(E172, 'Suppliers &amp; Rates'!$B$7:$B$97, 0))="", 39.3, INDEX('Suppliers &amp; Rates'!$G$7:$G$97, MATCH(E172, 'Suppliers &amp; Rates'!$B$7:$B$97, 0))))/3.6))</f>
        <v/>
      </c>
      <c r="H172" s="57" t="str">
        <f t="shared" si="19"/>
        <v/>
      </c>
      <c r="I172" s="58" t="str">
        <f t="shared" si="20"/>
        <v/>
      </c>
      <c r="J172" s="58" t="str">
        <f t="shared" si="21"/>
        <v/>
      </c>
      <c r="K172" s="59" t="str">
        <f t="shared" si="22"/>
        <v/>
      </c>
      <c r="L172" s="2"/>
      <c r="N172" s="42" t="str">
        <f>IF($E172="", "", IFERROR(INDEX('Suppliers &amp; Rates'!C$7:C$97, MATCH($E172, 'Suppliers &amp; Rates'!$B$7:$B$97, 0)), ""))</f>
        <v/>
      </c>
      <c r="O172" s="43" t="str">
        <f>IF($E172="", "", IFERROR(INDEX('Suppliers &amp; Rates'!D$7:D$97, MATCH($E172, 'Suppliers &amp; Rates'!$B$7:$B$97, 0)), ""))</f>
        <v/>
      </c>
      <c r="P172" s="43" t="str">
        <f>IF($E172="", "", IFERROR(INDEX('Suppliers &amp; Rates'!E$7:E$97, MATCH($E172, 'Suppliers &amp; Rates'!$B$7:$B$97, 0)), ""))</f>
        <v/>
      </c>
      <c r="Q172" s="44" t="str">
        <f>IF($E172="", "", IFERROR(INDEX('Suppliers &amp; Rates'!F$7:F$97, MATCH($E172, 'Suppliers &amp; Rates'!$B$7:$B$97, 0)), ""))</f>
        <v/>
      </c>
      <c r="S172" s="21" t="str">
        <f t="shared" si="23"/>
        <v/>
      </c>
      <c r="U172" s="21" t="str">
        <f t="shared" si="24"/>
        <v/>
      </c>
      <c r="W172" s="21" t="str">
        <f t="shared" si="25"/>
        <v/>
      </c>
      <c r="X172" s="52" t="str">
        <f t="shared" si="26"/>
        <v/>
      </c>
    </row>
    <row r="173" spans="1:24" x14ac:dyDescent="0.25">
      <c r="A173" s="2"/>
      <c r="B173" s="25"/>
      <c r="C173" s="28"/>
      <c r="D173" s="28"/>
      <c r="E173" s="31"/>
      <c r="F173" s="34" t="str">
        <f t="shared" si="18"/>
        <v/>
      </c>
      <c r="G173" s="37" t="str">
        <f>IF(D173="", "", IF(E173="", "Select Supplier", D173*1.02264*(IF(INDEX('Suppliers &amp; Rates'!$G$7:$G$97, MATCH(E173, 'Suppliers &amp; Rates'!$B$7:$B$97, 0))="", 39.3, INDEX('Suppliers &amp; Rates'!$G$7:$G$97, MATCH(E173, 'Suppliers &amp; Rates'!$B$7:$B$97, 0))))/3.6))</f>
        <v/>
      </c>
      <c r="H173" s="57" t="str">
        <f t="shared" si="19"/>
        <v/>
      </c>
      <c r="I173" s="58" t="str">
        <f t="shared" si="20"/>
        <v/>
      </c>
      <c r="J173" s="58" t="str">
        <f t="shared" si="21"/>
        <v/>
      </c>
      <c r="K173" s="59" t="str">
        <f t="shared" si="22"/>
        <v/>
      </c>
      <c r="L173" s="2"/>
      <c r="N173" s="42" t="str">
        <f>IF($E173="", "", IFERROR(INDEX('Suppliers &amp; Rates'!C$7:C$97, MATCH($E173, 'Suppliers &amp; Rates'!$B$7:$B$97, 0)), ""))</f>
        <v/>
      </c>
      <c r="O173" s="43" t="str">
        <f>IF($E173="", "", IFERROR(INDEX('Suppliers &amp; Rates'!D$7:D$97, MATCH($E173, 'Suppliers &amp; Rates'!$B$7:$B$97, 0)), ""))</f>
        <v/>
      </c>
      <c r="P173" s="43" t="str">
        <f>IF($E173="", "", IFERROR(INDEX('Suppliers &amp; Rates'!E$7:E$97, MATCH($E173, 'Suppliers &amp; Rates'!$B$7:$B$97, 0)), ""))</f>
        <v/>
      </c>
      <c r="Q173" s="44" t="str">
        <f>IF($E173="", "", IFERROR(INDEX('Suppliers &amp; Rates'!F$7:F$97, MATCH($E173, 'Suppliers &amp; Rates'!$B$7:$B$97, 0)), ""))</f>
        <v/>
      </c>
      <c r="S173" s="21" t="str">
        <f t="shared" si="23"/>
        <v/>
      </c>
      <c r="U173" s="21" t="str">
        <f t="shared" si="24"/>
        <v/>
      </c>
      <c r="W173" s="21" t="str">
        <f t="shared" si="25"/>
        <v/>
      </c>
      <c r="X173" s="52" t="str">
        <f t="shared" si="26"/>
        <v/>
      </c>
    </row>
    <row r="174" spans="1:24" x14ac:dyDescent="0.25">
      <c r="A174" s="2"/>
      <c r="B174" s="25"/>
      <c r="C174" s="28"/>
      <c r="D174" s="28"/>
      <c r="E174" s="31"/>
      <c r="F174" s="34" t="str">
        <f t="shared" si="18"/>
        <v/>
      </c>
      <c r="G174" s="37" t="str">
        <f>IF(D174="", "", IF(E174="", "Select Supplier", D174*1.02264*(IF(INDEX('Suppliers &amp; Rates'!$G$7:$G$97, MATCH(E174, 'Suppliers &amp; Rates'!$B$7:$B$97, 0))="", 39.3, INDEX('Suppliers &amp; Rates'!$G$7:$G$97, MATCH(E174, 'Suppliers &amp; Rates'!$B$7:$B$97, 0))))/3.6))</f>
        <v/>
      </c>
      <c r="H174" s="57" t="str">
        <f t="shared" si="19"/>
        <v/>
      </c>
      <c r="I174" s="58" t="str">
        <f t="shared" si="20"/>
        <v/>
      </c>
      <c r="J174" s="58" t="str">
        <f t="shared" si="21"/>
        <v/>
      </c>
      <c r="K174" s="59" t="str">
        <f t="shared" si="22"/>
        <v/>
      </c>
      <c r="L174" s="2"/>
      <c r="N174" s="42" t="str">
        <f>IF($E174="", "", IFERROR(INDEX('Suppliers &amp; Rates'!C$7:C$97, MATCH($E174, 'Suppliers &amp; Rates'!$B$7:$B$97, 0)), ""))</f>
        <v/>
      </c>
      <c r="O174" s="43" t="str">
        <f>IF($E174="", "", IFERROR(INDEX('Suppliers &amp; Rates'!D$7:D$97, MATCH($E174, 'Suppliers &amp; Rates'!$B$7:$B$97, 0)), ""))</f>
        <v/>
      </c>
      <c r="P174" s="43" t="str">
        <f>IF($E174="", "", IFERROR(INDEX('Suppliers &amp; Rates'!E$7:E$97, MATCH($E174, 'Suppliers &amp; Rates'!$B$7:$B$97, 0)), ""))</f>
        <v/>
      </c>
      <c r="Q174" s="44" t="str">
        <f>IF($E174="", "", IFERROR(INDEX('Suppliers &amp; Rates'!F$7:F$97, MATCH($E174, 'Suppliers &amp; Rates'!$B$7:$B$97, 0)), ""))</f>
        <v/>
      </c>
      <c r="S174" s="21" t="str">
        <f t="shared" si="23"/>
        <v/>
      </c>
      <c r="U174" s="21" t="str">
        <f t="shared" si="24"/>
        <v/>
      </c>
      <c r="W174" s="21" t="str">
        <f t="shared" si="25"/>
        <v/>
      </c>
      <c r="X174" s="52" t="str">
        <f t="shared" si="26"/>
        <v/>
      </c>
    </row>
    <row r="175" spans="1:24" x14ac:dyDescent="0.25">
      <c r="A175" s="2"/>
      <c r="B175" s="25"/>
      <c r="C175" s="28"/>
      <c r="D175" s="28"/>
      <c r="E175" s="31"/>
      <c r="F175" s="34" t="str">
        <f t="shared" si="18"/>
        <v/>
      </c>
      <c r="G175" s="37" t="str">
        <f>IF(D175="", "", IF(E175="", "Select Supplier", D175*1.02264*(IF(INDEX('Suppliers &amp; Rates'!$G$7:$G$97, MATCH(E175, 'Suppliers &amp; Rates'!$B$7:$B$97, 0))="", 39.3, INDEX('Suppliers &amp; Rates'!$G$7:$G$97, MATCH(E175, 'Suppliers &amp; Rates'!$B$7:$B$97, 0))))/3.6))</f>
        <v/>
      </c>
      <c r="H175" s="57" t="str">
        <f t="shared" si="19"/>
        <v/>
      </c>
      <c r="I175" s="58" t="str">
        <f t="shared" si="20"/>
        <v/>
      </c>
      <c r="J175" s="58" t="str">
        <f t="shared" si="21"/>
        <v/>
      </c>
      <c r="K175" s="59" t="str">
        <f t="shared" si="22"/>
        <v/>
      </c>
      <c r="L175" s="2"/>
      <c r="N175" s="42" t="str">
        <f>IF($E175="", "", IFERROR(INDEX('Suppliers &amp; Rates'!C$7:C$97, MATCH($E175, 'Suppliers &amp; Rates'!$B$7:$B$97, 0)), ""))</f>
        <v/>
      </c>
      <c r="O175" s="43" t="str">
        <f>IF($E175="", "", IFERROR(INDEX('Suppliers &amp; Rates'!D$7:D$97, MATCH($E175, 'Suppliers &amp; Rates'!$B$7:$B$97, 0)), ""))</f>
        <v/>
      </c>
      <c r="P175" s="43" t="str">
        <f>IF($E175="", "", IFERROR(INDEX('Suppliers &amp; Rates'!E$7:E$97, MATCH($E175, 'Suppliers &amp; Rates'!$B$7:$B$97, 0)), ""))</f>
        <v/>
      </c>
      <c r="Q175" s="44" t="str">
        <f>IF($E175="", "", IFERROR(INDEX('Suppliers &amp; Rates'!F$7:F$97, MATCH($E175, 'Suppliers &amp; Rates'!$B$7:$B$97, 0)), ""))</f>
        <v/>
      </c>
      <c r="S175" s="21" t="str">
        <f t="shared" si="23"/>
        <v/>
      </c>
      <c r="U175" s="21" t="str">
        <f t="shared" si="24"/>
        <v/>
      </c>
      <c r="W175" s="21" t="str">
        <f t="shared" si="25"/>
        <v/>
      </c>
      <c r="X175" s="52" t="str">
        <f t="shared" si="26"/>
        <v/>
      </c>
    </row>
    <row r="176" spans="1:24" x14ac:dyDescent="0.25">
      <c r="A176" s="2"/>
      <c r="B176" s="25"/>
      <c r="C176" s="28"/>
      <c r="D176" s="28"/>
      <c r="E176" s="31"/>
      <c r="F176" s="34" t="str">
        <f t="shared" si="18"/>
        <v/>
      </c>
      <c r="G176" s="37" t="str">
        <f>IF(D176="", "", IF(E176="", "Select Supplier", D176*1.02264*(IF(INDEX('Suppliers &amp; Rates'!$G$7:$G$97, MATCH(E176, 'Suppliers &amp; Rates'!$B$7:$B$97, 0))="", 39.3, INDEX('Suppliers &amp; Rates'!$G$7:$G$97, MATCH(E176, 'Suppliers &amp; Rates'!$B$7:$B$97, 0))))/3.6))</f>
        <v/>
      </c>
      <c r="H176" s="57" t="str">
        <f t="shared" si="19"/>
        <v/>
      </c>
      <c r="I176" s="58" t="str">
        <f t="shared" si="20"/>
        <v/>
      </c>
      <c r="J176" s="58" t="str">
        <f t="shared" si="21"/>
        <v/>
      </c>
      <c r="K176" s="59" t="str">
        <f t="shared" si="22"/>
        <v/>
      </c>
      <c r="L176" s="2"/>
      <c r="N176" s="42" t="str">
        <f>IF($E176="", "", IFERROR(INDEX('Suppliers &amp; Rates'!C$7:C$97, MATCH($E176, 'Suppliers &amp; Rates'!$B$7:$B$97, 0)), ""))</f>
        <v/>
      </c>
      <c r="O176" s="43" t="str">
        <f>IF($E176="", "", IFERROR(INDEX('Suppliers &amp; Rates'!D$7:D$97, MATCH($E176, 'Suppliers &amp; Rates'!$B$7:$B$97, 0)), ""))</f>
        <v/>
      </c>
      <c r="P176" s="43" t="str">
        <f>IF($E176="", "", IFERROR(INDEX('Suppliers &amp; Rates'!E$7:E$97, MATCH($E176, 'Suppliers &amp; Rates'!$B$7:$B$97, 0)), ""))</f>
        <v/>
      </c>
      <c r="Q176" s="44" t="str">
        <f>IF($E176="", "", IFERROR(INDEX('Suppliers &amp; Rates'!F$7:F$97, MATCH($E176, 'Suppliers &amp; Rates'!$B$7:$B$97, 0)), ""))</f>
        <v/>
      </c>
      <c r="S176" s="21" t="str">
        <f t="shared" si="23"/>
        <v/>
      </c>
      <c r="U176" s="21" t="str">
        <f t="shared" si="24"/>
        <v/>
      </c>
      <c r="W176" s="21" t="str">
        <f t="shared" si="25"/>
        <v/>
      </c>
      <c r="X176" s="52" t="str">
        <f t="shared" si="26"/>
        <v/>
      </c>
    </row>
    <row r="177" spans="1:24" x14ac:dyDescent="0.25">
      <c r="A177" s="2"/>
      <c r="B177" s="25"/>
      <c r="C177" s="28"/>
      <c r="D177" s="28"/>
      <c r="E177" s="31"/>
      <c r="F177" s="34" t="str">
        <f t="shared" si="18"/>
        <v/>
      </c>
      <c r="G177" s="37" t="str">
        <f>IF(D177="", "", IF(E177="", "Select Supplier", D177*1.02264*(IF(INDEX('Suppliers &amp; Rates'!$G$7:$G$97, MATCH(E177, 'Suppliers &amp; Rates'!$B$7:$B$97, 0))="", 39.3, INDEX('Suppliers &amp; Rates'!$G$7:$G$97, MATCH(E177, 'Suppliers &amp; Rates'!$B$7:$B$97, 0))))/3.6))</f>
        <v/>
      </c>
      <c r="H177" s="57" t="str">
        <f t="shared" si="19"/>
        <v/>
      </c>
      <c r="I177" s="58" t="str">
        <f t="shared" si="20"/>
        <v/>
      </c>
      <c r="J177" s="58" t="str">
        <f t="shared" si="21"/>
        <v/>
      </c>
      <c r="K177" s="59" t="str">
        <f t="shared" si="22"/>
        <v/>
      </c>
      <c r="L177" s="2"/>
      <c r="N177" s="42" t="str">
        <f>IF($E177="", "", IFERROR(INDEX('Suppliers &amp; Rates'!C$7:C$97, MATCH($E177, 'Suppliers &amp; Rates'!$B$7:$B$97, 0)), ""))</f>
        <v/>
      </c>
      <c r="O177" s="43" t="str">
        <f>IF($E177="", "", IFERROR(INDEX('Suppliers &amp; Rates'!D$7:D$97, MATCH($E177, 'Suppliers &amp; Rates'!$B$7:$B$97, 0)), ""))</f>
        <v/>
      </c>
      <c r="P177" s="43" t="str">
        <f>IF($E177="", "", IFERROR(INDEX('Suppliers &amp; Rates'!E$7:E$97, MATCH($E177, 'Suppliers &amp; Rates'!$B$7:$B$97, 0)), ""))</f>
        <v/>
      </c>
      <c r="Q177" s="44" t="str">
        <f>IF($E177="", "", IFERROR(INDEX('Suppliers &amp; Rates'!F$7:F$97, MATCH($E177, 'Suppliers &amp; Rates'!$B$7:$B$97, 0)), ""))</f>
        <v/>
      </c>
      <c r="S177" s="21" t="str">
        <f t="shared" si="23"/>
        <v/>
      </c>
      <c r="U177" s="21" t="str">
        <f t="shared" si="24"/>
        <v/>
      </c>
      <c r="W177" s="21" t="str">
        <f t="shared" si="25"/>
        <v/>
      </c>
      <c r="X177" s="52" t="str">
        <f t="shared" si="26"/>
        <v/>
      </c>
    </row>
    <row r="178" spans="1:24" x14ac:dyDescent="0.25">
      <c r="A178" s="2"/>
      <c r="B178" s="25"/>
      <c r="C178" s="28"/>
      <c r="D178" s="28"/>
      <c r="E178" s="31"/>
      <c r="F178" s="34" t="str">
        <f t="shared" si="18"/>
        <v/>
      </c>
      <c r="G178" s="37" t="str">
        <f>IF(D178="", "", IF(E178="", "Select Supplier", D178*1.02264*(IF(INDEX('Suppliers &amp; Rates'!$G$7:$G$97, MATCH(E178, 'Suppliers &amp; Rates'!$B$7:$B$97, 0))="", 39.3, INDEX('Suppliers &amp; Rates'!$G$7:$G$97, MATCH(E178, 'Suppliers &amp; Rates'!$B$7:$B$97, 0))))/3.6))</f>
        <v/>
      </c>
      <c r="H178" s="57" t="str">
        <f t="shared" si="19"/>
        <v/>
      </c>
      <c r="I178" s="58" t="str">
        <f t="shared" si="20"/>
        <v/>
      </c>
      <c r="J178" s="58" t="str">
        <f t="shared" si="21"/>
        <v/>
      </c>
      <c r="K178" s="59" t="str">
        <f t="shared" si="22"/>
        <v/>
      </c>
      <c r="L178" s="2"/>
      <c r="N178" s="42" t="str">
        <f>IF($E178="", "", IFERROR(INDEX('Suppliers &amp; Rates'!C$7:C$97, MATCH($E178, 'Suppliers &amp; Rates'!$B$7:$B$97, 0)), ""))</f>
        <v/>
      </c>
      <c r="O178" s="43" t="str">
        <f>IF($E178="", "", IFERROR(INDEX('Suppliers &amp; Rates'!D$7:D$97, MATCH($E178, 'Suppliers &amp; Rates'!$B$7:$B$97, 0)), ""))</f>
        <v/>
      </c>
      <c r="P178" s="43" t="str">
        <f>IF($E178="", "", IFERROR(INDEX('Suppliers &amp; Rates'!E$7:E$97, MATCH($E178, 'Suppliers &amp; Rates'!$B$7:$B$97, 0)), ""))</f>
        <v/>
      </c>
      <c r="Q178" s="44" t="str">
        <f>IF($E178="", "", IFERROR(INDEX('Suppliers &amp; Rates'!F$7:F$97, MATCH($E178, 'Suppliers &amp; Rates'!$B$7:$B$97, 0)), ""))</f>
        <v/>
      </c>
      <c r="S178" s="21" t="str">
        <f t="shared" si="23"/>
        <v/>
      </c>
      <c r="U178" s="21" t="str">
        <f t="shared" si="24"/>
        <v/>
      </c>
      <c r="W178" s="21" t="str">
        <f t="shared" si="25"/>
        <v/>
      </c>
      <c r="X178" s="52" t="str">
        <f t="shared" si="26"/>
        <v/>
      </c>
    </row>
    <row r="179" spans="1:24" x14ac:dyDescent="0.25">
      <c r="A179" s="2"/>
      <c r="B179" s="25"/>
      <c r="C179" s="28"/>
      <c r="D179" s="28"/>
      <c r="E179" s="31"/>
      <c r="F179" s="34" t="str">
        <f t="shared" si="18"/>
        <v/>
      </c>
      <c r="G179" s="37" t="str">
        <f>IF(D179="", "", IF(E179="", "Select Supplier", D179*1.02264*(IF(INDEX('Suppliers &amp; Rates'!$G$7:$G$97, MATCH(E179, 'Suppliers &amp; Rates'!$B$7:$B$97, 0))="", 39.3, INDEX('Suppliers &amp; Rates'!$G$7:$G$97, MATCH(E179, 'Suppliers &amp; Rates'!$B$7:$B$97, 0))))/3.6))</f>
        <v/>
      </c>
      <c r="H179" s="57" t="str">
        <f t="shared" si="19"/>
        <v/>
      </c>
      <c r="I179" s="58" t="str">
        <f t="shared" si="20"/>
        <v/>
      </c>
      <c r="J179" s="58" t="str">
        <f t="shared" si="21"/>
        <v/>
      </c>
      <c r="K179" s="59" t="str">
        <f t="shared" si="22"/>
        <v/>
      </c>
      <c r="L179" s="2"/>
      <c r="N179" s="42" t="str">
        <f>IF($E179="", "", IFERROR(INDEX('Suppliers &amp; Rates'!C$7:C$97, MATCH($E179, 'Suppliers &amp; Rates'!$B$7:$B$97, 0)), ""))</f>
        <v/>
      </c>
      <c r="O179" s="43" t="str">
        <f>IF($E179="", "", IFERROR(INDEX('Suppliers &amp; Rates'!D$7:D$97, MATCH($E179, 'Suppliers &amp; Rates'!$B$7:$B$97, 0)), ""))</f>
        <v/>
      </c>
      <c r="P179" s="43" t="str">
        <f>IF($E179="", "", IFERROR(INDEX('Suppliers &amp; Rates'!E$7:E$97, MATCH($E179, 'Suppliers &amp; Rates'!$B$7:$B$97, 0)), ""))</f>
        <v/>
      </c>
      <c r="Q179" s="44" t="str">
        <f>IF($E179="", "", IFERROR(INDEX('Suppliers &amp; Rates'!F$7:F$97, MATCH($E179, 'Suppliers &amp; Rates'!$B$7:$B$97, 0)), ""))</f>
        <v/>
      </c>
      <c r="S179" s="21" t="str">
        <f t="shared" si="23"/>
        <v/>
      </c>
      <c r="U179" s="21" t="str">
        <f t="shared" si="24"/>
        <v/>
      </c>
      <c r="W179" s="21" t="str">
        <f t="shared" si="25"/>
        <v/>
      </c>
      <c r="X179" s="52" t="str">
        <f t="shared" si="26"/>
        <v/>
      </c>
    </row>
    <row r="180" spans="1:24" x14ac:dyDescent="0.25">
      <c r="A180" s="2"/>
      <c r="B180" s="25"/>
      <c r="C180" s="28"/>
      <c r="D180" s="28"/>
      <c r="E180" s="31"/>
      <c r="F180" s="34" t="str">
        <f t="shared" si="18"/>
        <v/>
      </c>
      <c r="G180" s="37" t="str">
        <f>IF(D180="", "", IF(E180="", "Select Supplier", D180*1.02264*(IF(INDEX('Suppliers &amp; Rates'!$G$7:$G$97, MATCH(E180, 'Suppliers &amp; Rates'!$B$7:$B$97, 0))="", 39.3, INDEX('Suppliers &amp; Rates'!$G$7:$G$97, MATCH(E180, 'Suppliers &amp; Rates'!$B$7:$B$97, 0))))/3.6))</f>
        <v/>
      </c>
      <c r="H180" s="57" t="str">
        <f t="shared" si="19"/>
        <v/>
      </c>
      <c r="I180" s="58" t="str">
        <f t="shared" si="20"/>
        <v/>
      </c>
      <c r="J180" s="58" t="str">
        <f t="shared" si="21"/>
        <v/>
      </c>
      <c r="K180" s="59" t="str">
        <f t="shared" si="22"/>
        <v/>
      </c>
      <c r="L180" s="2"/>
      <c r="N180" s="42" t="str">
        <f>IF($E180="", "", IFERROR(INDEX('Suppliers &amp; Rates'!C$7:C$97, MATCH($E180, 'Suppliers &amp; Rates'!$B$7:$B$97, 0)), ""))</f>
        <v/>
      </c>
      <c r="O180" s="43" t="str">
        <f>IF($E180="", "", IFERROR(INDEX('Suppliers &amp; Rates'!D$7:D$97, MATCH($E180, 'Suppliers &amp; Rates'!$B$7:$B$97, 0)), ""))</f>
        <v/>
      </c>
      <c r="P180" s="43" t="str">
        <f>IF($E180="", "", IFERROR(INDEX('Suppliers &amp; Rates'!E$7:E$97, MATCH($E180, 'Suppliers &amp; Rates'!$B$7:$B$97, 0)), ""))</f>
        <v/>
      </c>
      <c r="Q180" s="44" t="str">
        <f>IF($E180="", "", IFERROR(INDEX('Suppliers &amp; Rates'!F$7:F$97, MATCH($E180, 'Suppliers &amp; Rates'!$B$7:$B$97, 0)), ""))</f>
        <v/>
      </c>
      <c r="S180" s="21" t="str">
        <f t="shared" si="23"/>
        <v/>
      </c>
      <c r="U180" s="21" t="str">
        <f t="shared" si="24"/>
        <v/>
      </c>
      <c r="W180" s="21" t="str">
        <f t="shared" si="25"/>
        <v/>
      </c>
      <c r="X180" s="52" t="str">
        <f t="shared" si="26"/>
        <v/>
      </c>
    </row>
    <row r="181" spans="1:24" x14ac:dyDescent="0.25">
      <c r="A181" s="2"/>
      <c r="B181" s="25"/>
      <c r="C181" s="28"/>
      <c r="D181" s="28"/>
      <c r="E181" s="31"/>
      <c r="F181" s="34" t="str">
        <f t="shared" si="18"/>
        <v/>
      </c>
      <c r="G181" s="37" t="str">
        <f>IF(D181="", "", IF(E181="", "Select Supplier", D181*1.02264*(IF(INDEX('Suppliers &amp; Rates'!$G$7:$G$97, MATCH(E181, 'Suppliers &amp; Rates'!$B$7:$B$97, 0))="", 39.3, INDEX('Suppliers &amp; Rates'!$G$7:$G$97, MATCH(E181, 'Suppliers &amp; Rates'!$B$7:$B$97, 0))))/3.6))</f>
        <v/>
      </c>
      <c r="H181" s="57" t="str">
        <f t="shared" si="19"/>
        <v/>
      </c>
      <c r="I181" s="58" t="str">
        <f t="shared" si="20"/>
        <v/>
      </c>
      <c r="J181" s="58" t="str">
        <f t="shared" si="21"/>
        <v/>
      </c>
      <c r="K181" s="59" t="str">
        <f t="shared" si="22"/>
        <v/>
      </c>
      <c r="L181" s="2"/>
      <c r="N181" s="42" t="str">
        <f>IF($E181="", "", IFERROR(INDEX('Suppliers &amp; Rates'!C$7:C$97, MATCH($E181, 'Suppliers &amp; Rates'!$B$7:$B$97, 0)), ""))</f>
        <v/>
      </c>
      <c r="O181" s="43" t="str">
        <f>IF($E181="", "", IFERROR(INDEX('Suppliers &amp; Rates'!D$7:D$97, MATCH($E181, 'Suppliers &amp; Rates'!$B$7:$B$97, 0)), ""))</f>
        <v/>
      </c>
      <c r="P181" s="43" t="str">
        <f>IF($E181="", "", IFERROR(INDEX('Suppliers &amp; Rates'!E$7:E$97, MATCH($E181, 'Suppliers &amp; Rates'!$B$7:$B$97, 0)), ""))</f>
        <v/>
      </c>
      <c r="Q181" s="44" t="str">
        <f>IF($E181="", "", IFERROR(INDEX('Suppliers &amp; Rates'!F$7:F$97, MATCH($E181, 'Suppliers &amp; Rates'!$B$7:$B$97, 0)), ""))</f>
        <v/>
      </c>
      <c r="S181" s="21" t="str">
        <f t="shared" si="23"/>
        <v/>
      </c>
      <c r="U181" s="21" t="str">
        <f t="shared" si="24"/>
        <v/>
      </c>
      <c r="W181" s="21" t="str">
        <f t="shared" si="25"/>
        <v/>
      </c>
      <c r="X181" s="52" t="str">
        <f t="shared" si="26"/>
        <v/>
      </c>
    </row>
    <row r="182" spans="1:24" x14ac:dyDescent="0.25">
      <c r="A182" s="2"/>
      <c r="B182" s="25"/>
      <c r="C182" s="28"/>
      <c r="D182" s="28"/>
      <c r="E182" s="31"/>
      <c r="F182" s="34" t="str">
        <f t="shared" si="18"/>
        <v/>
      </c>
      <c r="G182" s="37" t="str">
        <f>IF(D182="", "", IF(E182="", "Select Supplier", D182*1.02264*(IF(INDEX('Suppliers &amp; Rates'!$G$7:$G$97, MATCH(E182, 'Suppliers &amp; Rates'!$B$7:$B$97, 0))="", 39.3, INDEX('Suppliers &amp; Rates'!$G$7:$G$97, MATCH(E182, 'Suppliers &amp; Rates'!$B$7:$B$97, 0))))/3.6))</f>
        <v/>
      </c>
      <c r="H182" s="57" t="str">
        <f t="shared" si="19"/>
        <v/>
      </c>
      <c r="I182" s="58" t="str">
        <f t="shared" si="20"/>
        <v/>
      </c>
      <c r="J182" s="58" t="str">
        <f t="shared" si="21"/>
        <v/>
      </c>
      <c r="K182" s="59" t="str">
        <f t="shared" si="22"/>
        <v/>
      </c>
      <c r="L182" s="2"/>
      <c r="N182" s="42" t="str">
        <f>IF($E182="", "", IFERROR(INDEX('Suppliers &amp; Rates'!C$7:C$97, MATCH($E182, 'Suppliers &amp; Rates'!$B$7:$B$97, 0)), ""))</f>
        <v/>
      </c>
      <c r="O182" s="43" t="str">
        <f>IF($E182="", "", IFERROR(INDEX('Suppliers &amp; Rates'!D$7:D$97, MATCH($E182, 'Suppliers &amp; Rates'!$B$7:$B$97, 0)), ""))</f>
        <v/>
      </c>
      <c r="P182" s="43" t="str">
        <f>IF($E182="", "", IFERROR(INDEX('Suppliers &amp; Rates'!E$7:E$97, MATCH($E182, 'Suppliers &amp; Rates'!$B$7:$B$97, 0)), ""))</f>
        <v/>
      </c>
      <c r="Q182" s="44" t="str">
        <f>IF($E182="", "", IFERROR(INDEX('Suppliers &amp; Rates'!F$7:F$97, MATCH($E182, 'Suppliers &amp; Rates'!$B$7:$B$97, 0)), ""))</f>
        <v/>
      </c>
      <c r="S182" s="21" t="str">
        <f t="shared" si="23"/>
        <v/>
      </c>
      <c r="U182" s="21" t="str">
        <f t="shared" si="24"/>
        <v/>
      </c>
      <c r="W182" s="21" t="str">
        <f t="shared" si="25"/>
        <v/>
      </c>
      <c r="X182" s="52" t="str">
        <f t="shared" si="26"/>
        <v/>
      </c>
    </row>
    <row r="183" spans="1:24" x14ac:dyDescent="0.25">
      <c r="A183" s="2"/>
      <c r="B183" s="25"/>
      <c r="C183" s="28"/>
      <c r="D183" s="28"/>
      <c r="E183" s="31"/>
      <c r="F183" s="34" t="str">
        <f t="shared" si="18"/>
        <v/>
      </c>
      <c r="G183" s="37" t="str">
        <f>IF(D183="", "", IF(E183="", "Select Supplier", D183*1.02264*(IF(INDEX('Suppliers &amp; Rates'!$G$7:$G$97, MATCH(E183, 'Suppliers &amp; Rates'!$B$7:$B$97, 0))="", 39.3, INDEX('Suppliers &amp; Rates'!$G$7:$G$97, MATCH(E183, 'Suppliers &amp; Rates'!$B$7:$B$97, 0))))/3.6))</f>
        <v/>
      </c>
      <c r="H183" s="57" t="str">
        <f t="shared" si="19"/>
        <v/>
      </c>
      <c r="I183" s="58" t="str">
        <f t="shared" si="20"/>
        <v/>
      </c>
      <c r="J183" s="58" t="str">
        <f t="shared" si="21"/>
        <v/>
      </c>
      <c r="K183" s="59" t="str">
        <f t="shared" si="22"/>
        <v/>
      </c>
      <c r="L183" s="2"/>
      <c r="N183" s="42" t="str">
        <f>IF($E183="", "", IFERROR(INDEX('Suppliers &amp; Rates'!C$7:C$97, MATCH($E183, 'Suppliers &amp; Rates'!$B$7:$B$97, 0)), ""))</f>
        <v/>
      </c>
      <c r="O183" s="43" t="str">
        <f>IF($E183="", "", IFERROR(INDEX('Suppliers &amp; Rates'!D$7:D$97, MATCH($E183, 'Suppliers &amp; Rates'!$B$7:$B$97, 0)), ""))</f>
        <v/>
      </c>
      <c r="P183" s="43" t="str">
        <f>IF($E183="", "", IFERROR(INDEX('Suppliers &amp; Rates'!E$7:E$97, MATCH($E183, 'Suppliers &amp; Rates'!$B$7:$B$97, 0)), ""))</f>
        <v/>
      </c>
      <c r="Q183" s="44" t="str">
        <f>IF($E183="", "", IFERROR(INDEX('Suppliers &amp; Rates'!F$7:F$97, MATCH($E183, 'Suppliers &amp; Rates'!$B$7:$B$97, 0)), ""))</f>
        <v/>
      </c>
      <c r="S183" s="21" t="str">
        <f t="shared" si="23"/>
        <v/>
      </c>
      <c r="U183" s="21" t="str">
        <f t="shared" si="24"/>
        <v/>
      </c>
      <c r="W183" s="21" t="str">
        <f t="shared" si="25"/>
        <v/>
      </c>
      <c r="X183" s="52" t="str">
        <f t="shared" si="26"/>
        <v/>
      </c>
    </row>
    <row r="184" spans="1:24" x14ac:dyDescent="0.25">
      <c r="A184" s="2"/>
      <c r="B184" s="25"/>
      <c r="C184" s="28"/>
      <c r="D184" s="28"/>
      <c r="E184" s="31"/>
      <c r="F184" s="34" t="str">
        <f t="shared" si="18"/>
        <v/>
      </c>
      <c r="G184" s="37" t="str">
        <f>IF(D184="", "", IF(E184="", "Select Supplier", D184*1.02264*(IF(INDEX('Suppliers &amp; Rates'!$G$7:$G$97, MATCH(E184, 'Suppliers &amp; Rates'!$B$7:$B$97, 0))="", 39.3, INDEX('Suppliers &amp; Rates'!$G$7:$G$97, MATCH(E184, 'Suppliers &amp; Rates'!$B$7:$B$97, 0))))/3.6))</f>
        <v/>
      </c>
      <c r="H184" s="57" t="str">
        <f t="shared" si="19"/>
        <v/>
      </c>
      <c r="I184" s="58" t="str">
        <f t="shared" si="20"/>
        <v/>
      </c>
      <c r="J184" s="58" t="str">
        <f t="shared" si="21"/>
        <v/>
      </c>
      <c r="K184" s="59" t="str">
        <f t="shared" si="22"/>
        <v/>
      </c>
      <c r="L184" s="2"/>
      <c r="N184" s="42" t="str">
        <f>IF($E184="", "", IFERROR(INDEX('Suppliers &amp; Rates'!C$7:C$97, MATCH($E184, 'Suppliers &amp; Rates'!$B$7:$B$97, 0)), ""))</f>
        <v/>
      </c>
      <c r="O184" s="43" t="str">
        <f>IF($E184="", "", IFERROR(INDEX('Suppliers &amp; Rates'!D$7:D$97, MATCH($E184, 'Suppliers &amp; Rates'!$B$7:$B$97, 0)), ""))</f>
        <v/>
      </c>
      <c r="P184" s="43" t="str">
        <f>IF($E184="", "", IFERROR(INDEX('Suppliers &amp; Rates'!E$7:E$97, MATCH($E184, 'Suppliers &amp; Rates'!$B$7:$B$97, 0)), ""))</f>
        <v/>
      </c>
      <c r="Q184" s="44" t="str">
        <f>IF($E184="", "", IFERROR(INDEX('Suppliers &amp; Rates'!F$7:F$97, MATCH($E184, 'Suppliers &amp; Rates'!$B$7:$B$97, 0)), ""))</f>
        <v/>
      </c>
      <c r="S184" s="21" t="str">
        <f t="shared" si="23"/>
        <v/>
      </c>
      <c r="U184" s="21" t="str">
        <f t="shared" si="24"/>
        <v/>
      </c>
      <c r="W184" s="21" t="str">
        <f t="shared" si="25"/>
        <v/>
      </c>
      <c r="X184" s="52" t="str">
        <f t="shared" si="26"/>
        <v/>
      </c>
    </row>
    <row r="185" spans="1:24" x14ac:dyDescent="0.25">
      <c r="A185" s="2"/>
      <c r="B185" s="25"/>
      <c r="C185" s="28"/>
      <c r="D185" s="28"/>
      <c r="E185" s="31"/>
      <c r="F185" s="34" t="str">
        <f t="shared" si="18"/>
        <v/>
      </c>
      <c r="G185" s="37" t="str">
        <f>IF(D185="", "", IF(E185="", "Select Supplier", D185*1.02264*(IF(INDEX('Suppliers &amp; Rates'!$G$7:$G$97, MATCH(E185, 'Suppliers &amp; Rates'!$B$7:$B$97, 0))="", 39.3, INDEX('Suppliers &amp; Rates'!$G$7:$G$97, MATCH(E185, 'Suppliers &amp; Rates'!$B$7:$B$97, 0))))/3.6))</f>
        <v/>
      </c>
      <c r="H185" s="57" t="str">
        <f t="shared" si="19"/>
        <v/>
      </c>
      <c r="I185" s="58" t="str">
        <f t="shared" si="20"/>
        <v/>
      </c>
      <c r="J185" s="58" t="str">
        <f t="shared" si="21"/>
        <v/>
      </c>
      <c r="K185" s="59" t="str">
        <f t="shared" si="22"/>
        <v/>
      </c>
      <c r="L185" s="2"/>
      <c r="N185" s="42" t="str">
        <f>IF($E185="", "", IFERROR(INDEX('Suppliers &amp; Rates'!C$7:C$97, MATCH($E185, 'Suppliers &amp; Rates'!$B$7:$B$97, 0)), ""))</f>
        <v/>
      </c>
      <c r="O185" s="43" t="str">
        <f>IF($E185="", "", IFERROR(INDEX('Suppliers &amp; Rates'!D$7:D$97, MATCH($E185, 'Suppliers &amp; Rates'!$B$7:$B$97, 0)), ""))</f>
        <v/>
      </c>
      <c r="P185" s="43" t="str">
        <f>IF($E185="", "", IFERROR(INDEX('Suppliers &amp; Rates'!E$7:E$97, MATCH($E185, 'Suppliers &amp; Rates'!$B$7:$B$97, 0)), ""))</f>
        <v/>
      </c>
      <c r="Q185" s="44" t="str">
        <f>IF($E185="", "", IFERROR(INDEX('Suppliers &amp; Rates'!F$7:F$97, MATCH($E185, 'Suppliers &amp; Rates'!$B$7:$B$97, 0)), ""))</f>
        <v/>
      </c>
      <c r="S185" s="21" t="str">
        <f t="shared" si="23"/>
        <v/>
      </c>
      <c r="U185" s="21" t="str">
        <f t="shared" si="24"/>
        <v/>
      </c>
      <c r="W185" s="21" t="str">
        <f t="shared" si="25"/>
        <v/>
      </c>
      <c r="X185" s="52" t="str">
        <f t="shared" si="26"/>
        <v/>
      </c>
    </row>
    <row r="186" spans="1:24" x14ac:dyDescent="0.25">
      <c r="A186" s="2"/>
      <c r="B186" s="25"/>
      <c r="C186" s="28"/>
      <c r="D186" s="28"/>
      <c r="E186" s="31"/>
      <c r="F186" s="34" t="str">
        <f t="shared" si="18"/>
        <v/>
      </c>
      <c r="G186" s="37" t="str">
        <f>IF(D186="", "", IF(E186="", "Select Supplier", D186*1.02264*(IF(INDEX('Suppliers &amp; Rates'!$G$7:$G$97, MATCH(E186, 'Suppliers &amp; Rates'!$B$7:$B$97, 0))="", 39.3, INDEX('Suppliers &amp; Rates'!$G$7:$G$97, MATCH(E186, 'Suppliers &amp; Rates'!$B$7:$B$97, 0))))/3.6))</f>
        <v/>
      </c>
      <c r="H186" s="57" t="str">
        <f t="shared" si="19"/>
        <v/>
      </c>
      <c r="I186" s="58" t="str">
        <f t="shared" si="20"/>
        <v/>
      </c>
      <c r="J186" s="58" t="str">
        <f t="shared" si="21"/>
        <v/>
      </c>
      <c r="K186" s="59" t="str">
        <f t="shared" si="22"/>
        <v/>
      </c>
      <c r="L186" s="2"/>
      <c r="N186" s="42" t="str">
        <f>IF($E186="", "", IFERROR(INDEX('Suppliers &amp; Rates'!C$7:C$97, MATCH($E186, 'Suppliers &amp; Rates'!$B$7:$B$97, 0)), ""))</f>
        <v/>
      </c>
      <c r="O186" s="43" t="str">
        <f>IF($E186="", "", IFERROR(INDEX('Suppliers &amp; Rates'!D$7:D$97, MATCH($E186, 'Suppliers &amp; Rates'!$B$7:$B$97, 0)), ""))</f>
        <v/>
      </c>
      <c r="P186" s="43" t="str">
        <f>IF($E186="", "", IFERROR(INDEX('Suppliers &amp; Rates'!E$7:E$97, MATCH($E186, 'Suppliers &amp; Rates'!$B$7:$B$97, 0)), ""))</f>
        <v/>
      </c>
      <c r="Q186" s="44" t="str">
        <f>IF($E186="", "", IFERROR(INDEX('Suppliers &amp; Rates'!F$7:F$97, MATCH($E186, 'Suppliers &amp; Rates'!$B$7:$B$97, 0)), ""))</f>
        <v/>
      </c>
      <c r="S186" s="21" t="str">
        <f t="shared" si="23"/>
        <v/>
      </c>
      <c r="U186" s="21" t="str">
        <f t="shared" si="24"/>
        <v/>
      </c>
      <c r="W186" s="21" t="str">
        <f t="shared" si="25"/>
        <v/>
      </c>
      <c r="X186" s="52" t="str">
        <f t="shared" si="26"/>
        <v/>
      </c>
    </row>
    <row r="187" spans="1:24" x14ac:dyDescent="0.25">
      <c r="A187" s="2"/>
      <c r="B187" s="25"/>
      <c r="C187" s="28"/>
      <c r="D187" s="28"/>
      <c r="E187" s="31"/>
      <c r="F187" s="34" t="str">
        <f t="shared" si="18"/>
        <v/>
      </c>
      <c r="G187" s="37" t="str">
        <f>IF(D187="", "", IF(E187="", "Select Supplier", D187*1.02264*(IF(INDEX('Suppliers &amp; Rates'!$G$7:$G$97, MATCH(E187, 'Suppliers &amp; Rates'!$B$7:$B$97, 0))="", 39.3, INDEX('Suppliers &amp; Rates'!$G$7:$G$97, MATCH(E187, 'Suppliers &amp; Rates'!$B$7:$B$97, 0))))/3.6))</f>
        <v/>
      </c>
      <c r="H187" s="57" t="str">
        <f t="shared" si="19"/>
        <v/>
      </c>
      <c r="I187" s="58" t="str">
        <f t="shared" si="20"/>
        <v/>
      </c>
      <c r="J187" s="58" t="str">
        <f t="shared" si="21"/>
        <v/>
      </c>
      <c r="K187" s="59" t="str">
        <f t="shared" si="22"/>
        <v/>
      </c>
      <c r="L187" s="2"/>
      <c r="N187" s="42" t="str">
        <f>IF($E187="", "", IFERROR(INDEX('Suppliers &amp; Rates'!C$7:C$97, MATCH($E187, 'Suppliers &amp; Rates'!$B$7:$B$97, 0)), ""))</f>
        <v/>
      </c>
      <c r="O187" s="43" t="str">
        <f>IF($E187="", "", IFERROR(INDEX('Suppliers &amp; Rates'!D$7:D$97, MATCH($E187, 'Suppliers &amp; Rates'!$B$7:$B$97, 0)), ""))</f>
        <v/>
      </c>
      <c r="P187" s="43" t="str">
        <f>IF($E187="", "", IFERROR(INDEX('Suppliers &amp; Rates'!E$7:E$97, MATCH($E187, 'Suppliers &amp; Rates'!$B$7:$B$97, 0)), ""))</f>
        <v/>
      </c>
      <c r="Q187" s="44" t="str">
        <f>IF($E187="", "", IFERROR(INDEX('Suppliers &amp; Rates'!F$7:F$97, MATCH($E187, 'Suppliers &amp; Rates'!$B$7:$B$97, 0)), ""))</f>
        <v/>
      </c>
      <c r="S187" s="21" t="str">
        <f t="shared" si="23"/>
        <v/>
      </c>
      <c r="U187" s="21" t="str">
        <f t="shared" si="24"/>
        <v/>
      </c>
      <c r="W187" s="21" t="str">
        <f t="shared" si="25"/>
        <v/>
      </c>
      <c r="X187" s="52" t="str">
        <f t="shared" si="26"/>
        <v/>
      </c>
    </row>
    <row r="188" spans="1:24" x14ac:dyDescent="0.25">
      <c r="A188" s="2"/>
      <c r="B188" s="25"/>
      <c r="C188" s="28"/>
      <c r="D188" s="28"/>
      <c r="E188" s="31"/>
      <c r="F188" s="34" t="str">
        <f t="shared" si="18"/>
        <v/>
      </c>
      <c r="G188" s="37" t="str">
        <f>IF(D188="", "", IF(E188="", "Select Supplier", D188*1.02264*(IF(INDEX('Suppliers &amp; Rates'!$G$7:$G$97, MATCH(E188, 'Suppliers &amp; Rates'!$B$7:$B$97, 0))="", 39.3, INDEX('Suppliers &amp; Rates'!$G$7:$G$97, MATCH(E188, 'Suppliers &amp; Rates'!$B$7:$B$97, 0))))/3.6))</f>
        <v/>
      </c>
      <c r="H188" s="57" t="str">
        <f t="shared" si="19"/>
        <v/>
      </c>
      <c r="I188" s="58" t="str">
        <f t="shared" si="20"/>
        <v/>
      </c>
      <c r="J188" s="58" t="str">
        <f t="shared" si="21"/>
        <v/>
      </c>
      <c r="K188" s="59" t="str">
        <f t="shared" si="22"/>
        <v/>
      </c>
      <c r="L188" s="2"/>
      <c r="N188" s="42" t="str">
        <f>IF($E188="", "", IFERROR(INDEX('Suppliers &amp; Rates'!C$7:C$97, MATCH($E188, 'Suppliers &amp; Rates'!$B$7:$B$97, 0)), ""))</f>
        <v/>
      </c>
      <c r="O188" s="43" t="str">
        <f>IF($E188="", "", IFERROR(INDEX('Suppliers &amp; Rates'!D$7:D$97, MATCH($E188, 'Suppliers &amp; Rates'!$B$7:$B$97, 0)), ""))</f>
        <v/>
      </c>
      <c r="P188" s="43" t="str">
        <f>IF($E188="", "", IFERROR(INDEX('Suppliers &amp; Rates'!E$7:E$97, MATCH($E188, 'Suppliers &amp; Rates'!$B$7:$B$97, 0)), ""))</f>
        <v/>
      </c>
      <c r="Q188" s="44" t="str">
        <f>IF($E188="", "", IFERROR(INDEX('Suppliers &amp; Rates'!F$7:F$97, MATCH($E188, 'Suppliers &amp; Rates'!$B$7:$B$97, 0)), ""))</f>
        <v/>
      </c>
      <c r="S188" s="21" t="str">
        <f t="shared" si="23"/>
        <v/>
      </c>
      <c r="U188" s="21" t="str">
        <f t="shared" si="24"/>
        <v/>
      </c>
      <c r="W188" s="21" t="str">
        <f t="shared" si="25"/>
        <v/>
      </c>
      <c r="X188" s="52" t="str">
        <f t="shared" si="26"/>
        <v/>
      </c>
    </row>
    <row r="189" spans="1:24" x14ac:dyDescent="0.25">
      <c r="A189" s="2"/>
      <c r="B189" s="25"/>
      <c r="C189" s="28"/>
      <c r="D189" s="28"/>
      <c r="E189" s="31"/>
      <c r="F189" s="34" t="str">
        <f t="shared" si="18"/>
        <v/>
      </c>
      <c r="G189" s="37" t="str">
        <f>IF(D189="", "", IF(E189="", "Select Supplier", D189*1.02264*(IF(INDEX('Suppliers &amp; Rates'!$G$7:$G$97, MATCH(E189, 'Suppliers &amp; Rates'!$B$7:$B$97, 0))="", 39.3, INDEX('Suppliers &amp; Rates'!$G$7:$G$97, MATCH(E189, 'Suppliers &amp; Rates'!$B$7:$B$97, 0))))/3.6))</f>
        <v/>
      </c>
      <c r="H189" s="57" t="str">
        <f t="shared" si="19"/>
        <v/>
      </c>
      <c r="I189" s="58" t="str">
        <f t="shared" si="20"/>
        <v/>
      </c>
      <c r="J189" s="58" t="str">
        <f t="shared" si="21"/>
        <v/>
      </c>
      <c r="K189" s="59" t="str">
        <f t="shared" si="22"/>
        <v/>
      </c>
      <c r="L189" s="2"/>
      <c r="N189" s="42" t="str">
        <f>IF($E189="", "", IFERROR(INDEX('Suppliers &amp; Rates'!C$7:C$97, MATCH($E189, 'Suppliers &amp; Rates'!$B$7:$B$97, 0)), ""))</f>
        <v/>
      </c>
      <c r="O189" s="43" t="str">
        <f>IF($E189="", "", IFERROR(INDEX('Suppliers &amp; Rates'!D$7:D$97, MATCH($E189, 'Suppliers &amp; Rates'!$B$7:$B$97, 0)), ""))</f>
        <v/>
      </c>
      <c r="P189" s="43" t="str">
        <f>IF($E189="", "", IFERROR(INDEX('Suppliers &amp; Rates'!E$7:E$97, MATCH($E189, 'Suppliers &amp; Rates'!$B$7:$B$97, 0)), ""))</f>
        <v/>
      </c>
      <c r="Q189" s="44" t="str">
        <f>IF($E189="", "", IFERROR(INDEX('Suppliers &amp; Rates'!F$7:F$97, MATCH($E189, 'Suppliers &amp; Rates'!$B$7:$B$97, 0)), ""))</f>
        <v/>
      </c>
      <c r="S189" s="21" t="str">
        <f t="shared" si="23"/>
        <v/>
      </c>
      <c r="U189" s="21" t="str">
        <f t="shared" si="24"/>
        <v/>
      </c>
      <c r="W189" s="21" t="str">
        <f t="shared" si="25"/>
        <v/>
      </c>
      <c r="X189" s="52" t="str">
        <f t="shared" si="26"/>
        <v/>
      </c>
    </row>
    <row r="190" spans="1:24" x14ac:dyDescent="0.25">
      <c r="A190" s="2"/>
      <c r="B190" s="25"/>
      <c r="C190" s="28"/>
      <c r="D190" s="28"/>
      <c r="E190" s="31"/>
      <c r="F190" s="34" t="str">
        <f t="shared" si="18"/>
        <v/>
      </c>
      <c r="G190" s="37" t="str">
        <f>IF(D190="", "", IF(E190="", "Select Supplier", D190*1.02264*(IF(INDEX('Suppliers &amp; Rates'!$G$7:$G$97, MATCH(E190, 'Suppliers &amp; Rates'!$B$7:$B$97, 0))="", 39.3, INDEX('Suppliers &amp; Rates'!$G$7:$G$97, MATCH(E190, 'Suppliers &amp; Rates'!$B$7:$B$97, 0))))/3.6))</f>
        <v/>
      </c>
      <c r="H190" s="57" t="str">
        <f t="shared" si="19"/>
        <v/>
      </c>
      <c r="I190" s="58" t="str">
        <f t="shared" si="20"/>
        <v/>
      </c>
      <c r="J190" s="58" t="str">
        <f t="shared" si="21"/>
        <v/>
      </c>
      <c r="K190" s="59" t="str">
        <f t="shared" si="22"/>
        <v/>
      </c>
      <c r="L190" s="2"/>
      <c r="N190" s="42" t="str">
        <f>IF($E190="", "", IFERROR(INDEX('Suppliers &amp; Rates'!C$7:C$97, MATCH($E190, 'Suppliers &amp; Rates'!$B$7:$B$97, 0)), ""))</f>
        <v/>
      </c>
      <c r="O190" s="43" t="str">
        <f>IF($E190="", "", IFERROR(INDEX('Suppliers &amp; Rates'!D$7:D$97, MATCH($E190, 'Suppliers &amp; Rates'!$B$7:$B$97, 0)), ""))</f>
        <v/>
      </c>
      <c r="P190" s="43" t="str">
        <f>IF($E190="", "", IFERROR(INDEX('Suppliers &amp; Rates'!E$7:E$97, MATCH($E190, 'Suppliers &amp; Rates'!$B$7:$B$97, 0)), ""))</f>
        <v/>
      </c>
      <c r="Q190" s="44" t="str">
        <f>IF($E190="", "", IFERROR(INDEX('Suppliers &amp; Rates'!F$7:F$97, MATCH($E190, 'Suppliers &amp; Rates'!$B$7:$B$97, 0)), ""))</f>
        <v/>
      </c>
      <c r="S190" s="21" t="str">
        <f t="shared" si="23"/>
        <v/>
      </c>
      <c r="U190" s="21" t="str">
        <f t="shared" si="24"/>
        <v/>
      </c>
      <c r="W190" s="21" t="str">
        <f t="shared" si="25"/>
        <v/>
      </c>
      <c r="X190" s="52" t="str">
        <f t="shared" si="26"/>
        <v/>
      </c>
    </row>
    <row r="191" spans="1:24" x14ac:dyDescent="0.25">
      <c r="A191" s="2"/>
      <c r="B191" s="25"/>
      <c r="C191" s="28"/>
      <c r="D191" s="28"/>
      <c r="E191" s="31"/>
      <c r="F191" s="34" t="str">
        <f t="shared" si="18"/>
        <v/>
      </c>
      <c r="G191" s="37" t="str">
        <f>IF(D191="", "", IF(E191="", "Select Supplier", D191*1.02264*(IF(INDEX('Suppliers &amp; Rates'!$G$7:$G$97, MATCH(E191, 'Suppliers &amp; Rates'!$B$7:$B$97, 0))="", 39.3, INDEX('Suppliers &amp; Rates'!$G$7:$G$97, MATCH(E191, 'Suppliers &amp; Rates'!$B$7:$B$97, 0))))/3.6))</f>
        <v/>
      </c>
      <c r="H191" s="57" t="str">
        <f t="shared" si="19"/>
        <v/>
      </c>
      <c r="I191" s="58" t="str">
        <f t="shared" si="20"/>
        <v/>
      </c>
      <c r="J191" s="58" t="str">
        <f t="shared" si="21"/>
        <v/>
      </c>
      <c r="K191" s="59" t="str">
        <f t="shared" si="22"/>
        <v/>
      </c>
      <c r="L191" s="2"/>
      <c r="N191" s="42" t="str">
        <f>IF($E191="", "", IFERROR(INDEX('Suppliers &amp; Rates'!C$7:C$97, MATCH($E191, 'Suppliers &amp; Rates'!$B$7:$B$97, 0)), ""))</f>
        <v/>
      </c>
      <c r="O191" s="43" t="str">
        <f>IF($E191="", "", IFERROR(INDEX('Suppliers &amp; Rates'!D$7:D$97, MATCH($E191, 'Suppliers &amp; Rates'!$B$7:$B$97, 0)), ""))</f>
        <v/>
      </c>
      <c r="P191" s="43" t="str">
        <f>IF($E191="", "", IFERROR(INDEX('Suppliers &amp; Rates'!E$7:E$97, MATCH($E191, 'Suppliers &amp; Rates'!$B$7:$B$97, 0)), ""))</f>
        <v/>
      </c>
      <c r="Q191" s="44" t="str">
        <f>IF($E191="", "", IFERROR(INDEX('Suppliers &amp; Rates'!F$7:F$97, MATCH($E191, 'Suppliers &amp; Rates'!$B$7:$B$97, 0)), ""))</f>
        <v/>
      </c>
      <c r="S191" s="21" t="str">
        <f t="shared" si="23"/>
        <v/>
      </c>
      <c r="U191" s="21" t="str">
        <f t="shared" si="24"/>
        <v/>
      </c>
      <c r="W191" s="21" t="str">
        <f t="shared" si="25"/>
        <v/>
      </c>
      <c r="X191" s="52" t="str">
        <f t="shared" si="26"/>
        <v/>
      </c>
    </row>
    <row r="192" spans="1:24" x14ac:dyDescent="0.25">
      <c r="A192" s="2"/>
      <c r="B192" s="25"/>
      <c r="C192" s="28"/>
      <c r="D192" s="28"/>
      <c r="E192" s="31"/>
      <c r="F192" s="34" t="str">
        <f t="shared" si="18"/>
        <v/>
      </c>
      <c r="G192" s="37" t="str">
        <f>IF(D192="", "", IF(E192="", "Select Supplier", D192*1.02264*(IF(INDEX('Suppliers &amp; Rates'!$G$7:$G$97, MATCH(E192, 'Suppliers &amp; Rates'!$B$7:$B$97, 0))="", 39.3, INDEX('Suppliers &amp; Rates'!$G$7:$G$97, MATCH(E192, 'Suppliers &amp; Rates'!$B$7:$B$97, 0))))/3.6))</f>
        <v/>
      </c>
      <c r="H192" s="57" t="str">
        <f t="shared" si="19"/>
        <v/>
      </c>
      <c r="I192" s="58" t="str">
        <f t="shared" si="20"/>
        <v/>
      </c>
      <c r="J192" s="58" t="str">
        <f t="shared" si="21"/>
        <v/>
      </c>
      <c r="K192" s="59" t="str">
        <f t="shared" si="22"/>
        <v/>
      </c>
      <c r="L192" s="2"/>
      <c r="N192" s="42" t="str">
        <f>IF($E192="", "", IFERROR(INDEX('Suppliers &amp; Rates'!C$7:C$97, MATCH($E192, 'Suppliers &amp; Rates'!$B$7:$B$97, 0)), ""))</f>
        <v/>
      </c>
      <c r="O192" s="43" t="str">
        <f>IF($E192="", "", IFERROR(INDEX('Suppliers &amp; Rates'!D$7:D$97, MATCH($E192, 'Suppliers &amp; Rates'!$B$7:$B$97, 0)), ""))</f>
        <v/>
      </c>
      <c r="P192" s="43" t="str">
        <f>IF($E192="", "", IFERROR(INDEX('Suppliers &amp; Rates'!E$7:E$97, MATCH($E192, 'Suppliers &amp; Rates'!$B$7:$B$97, 0)), ""))</f>
        <v/>
      </c>
      <c r="Q192" s="44" t="str">
        <f>IF($E192="", "", IFERROR(INDEX('Suppliers &amp; Rates'!F$7:F$97, MATCH($E192, 'Suppliers &amp; Rates'!$B$7:$B$97, 0)), ""))</f>
        <v/>
      </c>
      <c r="S192" s="21" t="str">
        <f t="shared" si="23"/>
        <v/>
      </c>
      <c r="U192" s="21" t="str">
        <f t="shared" si="24"/>
        <v/>
      </c>
      <c r="W192" s="21" t="str">
        <f t="shared" si="25"/>
        <v/>
      </c>
      <c r="X192" s="52" t="str">
        <f t="shared" si="26"/>
        <v/>
      </c>
    </row>
    <row r="193" spans="1:24" x14ac:dyDescent="0.25">
      <c r="A193" s="2"/>
      <c r="B193" s="25"/>
      <c r="C193" s="28"/>
      <c r="D193" s="28"/>
      <c r="E193" s="31"/>
      <c r="F193" s="34" t="str">
        <f t="shared" si="18"/>
        <v/>
      </c>
      <c r="G193" s="37" t="str">
        <f>IF(D193="", "", IF(E193="", "Select Supplier", D193*1.02264*(IF(INDEX('Suppliers &amp; Rates'!$G$7:$G$97, MATCH(E193, 'Suppliers &amp; Rates'!$B$7:$B$97, 0))="", 39.3, INDEX('Suppliers &amp; Rates'!$G$7:$G$97, MATCH(E193, 'Suppliers &amp; Rates'!$B$7:$B$97, 0))))/3.6))</f>
        <v/>
      </c>
      <c r="H193" s="57" t="str">
        <f t="shared" si="19"/>
        <v/>
      </c>
      <c r="I193" s="58" t="str">
        <f t="shared" si="20"/>
        <v/>
      </c>
      <c r="J193" s="58" t="str">
        <f t="shared" si="21"/>
        <v/>
      </c>
      <c r="K193" s="59" t="str">
        <f t="shared" si="22"/>
        <v/>
      </c>
      <c r="L193" s="2"/>
      <c r="N193" s="42" t="str">
        <f>IF($E193="", "", IFERROR(INDEX('Suppliers &amp; Rates'!C$7:C$97, MATCH($E193, 'Suppliers &amp; Rates'!$B$7:$B$97, 0)), ""))</f>
        <v/>
      </c>
      <c r="O193" s="43" t="str">
        <f>IF($E193="", "", IFERROR(INDEX('Suppliers &amp; Rates'!D$7:D$97, MATCH($E193, 'Suppliers &amp; Rates'!$B$7:$B$97, 0)), ""))</f>
        <v/>
      </c>
      <c r="P193" s="43" t="str">
        <f>IF($E193="", "", IFERROR(INDEX('Suppliers &amp; Rates'!E$7:E$97, MATCH($E193, 'Suppliers &amp; Rates'!$B$7:$B$97, 0)), ""))</f>
        <v/>
      </c>
      <c r="Q193" s="44" t="str">
        <f>IF($E193="", "", IFERROR(INDEX('Suppliers &amp; Rates'!F$7:F$97, MATCH($E193, 'Suppliers &amp; Rates'!$B$7:$B$97, 0)), ""))</f>
        <v/>
      </c>
      <c r="S193" s="21" t="str">
        <f t="shared" si="23"/>
        <v/>
      </c>
      <c r="U193" s="21" t="str">
        <f t="shared" si="24"/>
        <v/>
      </c>
      <c r="W193" s="21" t="str">
        <f t="shared" si="25"/>
        <v/>
      </c>
      <c r="X193" s="52" t="str">
        <f t="shared" si="26"/>
        <v/>
      </c>
    </row>
    <row r="194" spans="1:24" x14ac:dyDescent="0.25">
      <c r="A194" s="2"/>
      <c r="B194" s="25"/>
      <c r="C194" s="28"/>
      <c r="D194" s="28"/>
      <c r="E194" s="31"/>
      <c r="F194" s="34" t="str">
        <f t="shared" si="18"/>
        <v/>
      </c>
      <c r="G194" s="37" t="str">
        <f>IF(D194="", "", IF(E194="", "Select Supplier", D194*1.02264*(IF(INDEX('Suppliers &amp; Rates'!$G$7:$G$97, MATCH(E194, 'Suppliers &amp; Rates'!$B$7:$B$97, 0))="", 39.3, INDEX('Suppliers &amp; Rates'!$G$7:$G$97, MATCH(E194, 'Suppliers &amp; Rates'!$B$7:$B$97, 0))))/3.6))</f>
        <v/>
      </c>
      <c r="H194" s="57" t="str">
        <f t="shared" si="19"/>
        <v/>
      </c>
      <c r="I194" s="58" t="str">
        <f t="shared" si="20"/>
        <v/>
      </c>
      <c r="J194" s="58" t="str">
        <f t="shared" si="21"/>
        <v/>
      </c>
      <c r="K194" s="59" t="str">
        <f t="shared" si="22"/>
        <v/>
      </c>
      <c r="L194" s="2"/>
      <c r="N194" s="42" t="str">
        <f>IF($E194="", "", IFERROR(INDEX('Suppliers &amp; Rates'!C$7:C$97, MATCH($E194, 'Suppliers &amp; Rates'!$B$7:$B$97, 0)), ""))</f>
        <v/>
      </c>
      <c r="O194" s="43" t="str">
        <f>IF($E194="", "", IFERROR(INDEX('Suppliers &amp; Rates'!D$7:D$97, MATCH($E194, 'Suppliers &amp; Rates'!$B$7:$B$97, 0)), ""))</f>
        <v/>
      </c>
      <c r="P194" s="43" t="str">
        <f>IF($E194="", "", IFERROR(INDEX('Suppliers &amp; Rates'!E$7:E$97, MATCH($E194, 'Suppliers &amp; Rates'!$B$7:$B$97, 0)), ""))</f>
        <v/>
      </c>
      <c r="Q194" s="44" t="str">
        <f>IF($E194="", "", IFERROR(INDEX('Suppliers &amp; Rates'!F$7:F$97, MATCH($E194, 'Suppliers &amp; Rates'!$B$7:$B$97, 0)), ""))</f>
        <v/>
      </c>
      <c r="S194" s="21" t="str">
        <f t="shared" si="23"/>
        <v/>
      </c>
      <c r="U194" s="21" t="str">
        <f t="shared" si="24"/>
        <v/>
      </c>
      <c r="W194" s="21" t="str">
        <f t="shared" si="25"/>
        <v/>
      </c>
      <c r="X194" s="52" t="str">
        <f t="shared" si="26"/>
        <v/>
      </c>
    </row>
    <row r="195" spans="1:24" x14ac:dyDescent="0.25">
      <c r="A195" s="2"/>
      <c r="B195" s="25"/>
      <c r="C195" s="28"/>
      <c r="D195" s="28"/>
      <c r="E195" s="31"/>
      <c r="F195" s="34" t="str">
        <f t="shared" si="18"/>
        <v/>
      </c>
      <c r="G195" s="37" t="str">
        <f>IF(D195="", "", IF(E195="", "Select Supplier", D195*1.02264*(IF(INDEX('Suppliers &amp; Rates'!$G$7:$G$97, MATCH(E195, 'Suppliers &amp; Rates'!$B$7:$B$97, 0))="", 39.3, INDEX('Suppliers &amp; Rates'!$G$7:$G$97, MATCH(E195, 'Suppliers &amp; Rates'!$B$7:$B$97, 0))))/3.6))</f>
        <v/>
      </c>
      <c r="H195" s="57" t="str">
        <f t="shared" si="19"/>
        <v/>
      </c>
      <c r="I195" s="58" t="str">
        <f t="shared" si="20"/>
        <v/>
      </c>
      <c r="J195" s="58" t="str">
        <f t="shared" si="21"/>
        <v/>
      </c>
      <c r="K195" s="59" t="str">
        <f t="shared" si="22"/>
        <v/>
      </c>
      <c r="L195" s="2"/>
      <c r="N195" s="42" t="str">
        <f>IF($E195="", "", IFERROR(INDEX('Suppliers &amp; Rates'!C$7:C$97, MATCH($E195, 'Suppliers &amp; Rates'!$B$7:$B$97, 0)), ""))</f>
        <v/>
      </c>
      <c r="O195" s="43" t="str">
        <f>IF($E195="", "", IFERROR(INDEX('Suppliers &amp; Rates'!D$7:D$97, MATCH($E195, 'Suppliers &amp; Rates'!$B$7:$B$97, 0)), ""))</f>
        <v/>
      </c>
      <c r="P195" s="43" t="str">
        <f>IF($E195="", "", IFERROR(INDEX('Suppliers &amp; Rates'!E$7:E$97, MATCH($E195, 'Suppliers &amp; Rates'!$B$7:$B$97, 0)), ""))</f>
        <v/>
      </c>
      <c r="Q195" s="44" t="str">
        <f>IF($E195="", "", IFERROR(INDEX('Suppliers &amp; Rates'!F$7:F$97, MATCH($E195, 'Suppliers &amp; Rates'!$B$7:$B$97, 0)), ""))</f>
        <v/>
      </c>
      <c r="S195" s="21" t="str">
        <f t="shared" si="23"/>
        <v/>
      </c>
      <c r="U195" s="21" t="str">
        <f t="shared" si="24"/>
        <v/>
      </c>
      <c r="W195" s="21" t="str">
        <f t="shared" si="25"/>
        <v/>
      </c>
      <c r="X195" s="52" t="str">
        <f t="shared" si="26"/>
        <v/>
      </c>
    </row>
    <row r="196" spans="1:24" x14ac:dyDescent="0.25">
      <c r="A196" s="2"/>
      <c r="B196" s="25"/>
      <c r="C196" s="28"/>
      <c r="D196" s="28"/>
      <c r="E196" s="31"/>
      <c r="F196" s="34" t="str">
        <f t="shared" si="18"/>
        <v/>
      </c>
      <c r="G196" s="37" t="str">
        <f>IF(D196="", "", IF(E196="", "Select Supplier", D196*1.02264*(IF(INDEX('Suppliers &amp; Rates'!$G$7:$G$97, MATCH(E196, 'Suppliers &amp; Rates'!$B$7:$B$97, 0))="", 39.3, INDEX('Suppliers &amp; Rates'!$G$7:$G$97, MATCH(E196, 'Suppliers &amp; Rates'!$B$7:$B$97, 0))))/3.6))</f>
        <v/>
      </c>
      <c r="H196" s="57" t="str">
        <f t="shared" si="19"/>
        <v/>
      </c>
      <c r="I196" s="58" t="str">
        <f t="shared" si="20"/>
        <v/>
      </c>
      <c r="J196" s="58" t="str">
        <f t="shared" si="21"/>
        <v/>
      </c>
      <c r="K196" s="59" t="str">
        <f t="shared" si="22"/>
        <v/>
      </c>
      <c r="L196" s="2"/>
      <c r="N196" s="42" t="str">
        <f>IF($E196="", "", IFERROR(INDEX('Suppliers &amp; Rates'!C$7:C$97, MATCH($E196, 'Suppliers &amp; Rates'!$B$7:$B$97, 0)), ""))</f>
        <v/>
      </c>
      <c r="O196" s="43" t="str">
        <f>IF($E196="", "", IFERROR(INDEX('Suppliers &amp; Rates'!D$7:D$97, MATCH($E196, 'Suppliers &amp; Rates'!$B$7:$B$97, 0)), ""))</f>
        <v/>
      </c>
      <c r="P196" s="43" t="str">
        <f>IF($E196="", "", IFERROR(INDEX('Suppliers &amp; Rates'!E$7:E$97, MATCH($E196, 'Suppliers &amp; Rates'!$B$7:$B$97, 0)), ""))</f>
        <v/>
      </c>
      <c r="Q196" s="44" t="str">
        <f>IF($E196="", "", IFERROR(INDEX('Suppliers &amp; Rates'!F$7:F$97, MATCH($E196, 'Suppliers &amp; Rates'!$B$7:$B$97, 0)), ""))</f>
        <v/>
      </c>
      <c r="S196" s="21" t="str">
        <f t="shared" si="23"/>
        <v/>
      </c>
      <c r="U196" s="21" t="str">
        <f t="shared" si="24"/>
        <v/>
      </c>
      <c r="W196" s="21" t="str">
        <f t="shared" si="25"/>
        <v/>
      </c>
      <c r="X196" s="52" t="str">
        <f t="shared" si="26"/>
        <v/>
      </c>
    </row>
    <row r="197" spans="1:24" x14ac:dyDescent="0.25">
      <c r="A197" s="2"/>
      <c r="B197" s="25"/>
      <c r="C197" s="28"/>
      <c r="D197" s="28"/>
      <c r="E197" s="31"/>
      <c r="F197" s="34" t="str">
        <f t="shared" si="18"/>
        <v/>
      </c>
      <c r="G197" s="37" t="str">
        <f>IF(D197="", "", IF(E197="", "Select Supplier", D197*1.02264*(IF(INDEX('Suppliers &amp; Rates'!$G$7:$G$97, MATCH(E197, 'Suppliers &amp; Rates'!$B$7:$B$97, 0))="", 39.3, INDEX('Suppliers &amp; Rates'!$G$7:$G$97, MATCH(E197, 'Suppliers &amp; Rates'!$B$7:$B$97, 0))))/3.6))</f>
        <v/>
      </c>
      <c r="H197" s="57" t="str">
        <f t="shared" si="19"/>
        <v/>
      </c>
      <c r="I197" s="58" t="str">
        <f t="shared" si="20"/>
        <v/>
      </c>
      <c r="J197" s="58" t="str">
        <f t="shared" si="21"/>
        <v/>
      </c>
      <c r="K197" s="59" t="str">
        <f t="shared" si="22"/>
        <v/>
      </c>
      <c r="L197" s="2"/>
      <c r="N197" s="42" t="str">
        <f>IF($E197="", "", IFERROR(INDEX('Suppliers &amp; Rates'!C$7:C$97, MATCH($E197, 'Suppliers &amp; Rates'!$B$7:$B$97, 0)), ""))</f>
        <v/>
      </c>
      <c r="O197" s="43" t="str">
        <f>IF($E197="", "", IFERROR(INDEX('Suppliers &amp; Rates'!D$7:D$97, MATCH($E197, 'Suppliers &amp; Rates'!$B$7:$B$97, 0)), ""))</f>
        <v/>
      </c>
      <c r="P197" s="43" t="str">
        <f>IF($E197="", "", IFERROR(INDEX('Suppliers &amp; Rates'!E$7:E$97, MATCH($E197, 'Suppliers &amp; Rates'!$B$7:$B$97, 0)), ""))</f>
        <v/>
      </c>
      <c r="Q197" s="44" t="str">
        <f>IF($E197="", "", IFERROR(INDEX('Suppliers &amp; Rates'!F$7:F$97, MATCH($E197, 'Suppliers &amp; Rates'!$B$7:$B$97, 0)), ""))</f>
        <v/>
      </c>
      <c r="S197" s="21" t="str">
        <f t="shared" si="23"/>
        <v/>
      </c>
      <c r="U197" s="21" t="str">
        <f t="shared" si="24"/>
        <v/>
      </c>
      <c r="W197" s="21" t="str">
        <f t="shared" si="25"/>
        <v/>
      </c>
      <c r="X197" s="52" t="str">
        <f t="shared" si="26"/>
        <v/>
      </c>
    </row>
    <row r="198" spans="1:24" x14ac:dyDescent="0.25">
      <c r="A198" s="2"/>
      <c r="B198" s="25"/>
      <c r="C198" s="28"/>
      <c r="D198" s="28"/>
      <c r="E198" s="31"/>
      <c r="F198" s="34" t="str">
        <f t="shared" si="18"/>
        <v/>
      </c>
      <c r="G198" s="37" t="str">
        <f>IF(D198="", "", IF(E198="", "Select Supplier", D198*1.02264*(IF(INDEX('Suppliers &amp; Rates'!$G$7:$G$97, MATCH(E198, 'Suppliers &amp; Rates'!$B$7:$B$97, 0))="", 39.3, INDEX('Suppliers &amp; Rates'!$G$7:$G$97, MATCH(E198, 'Suppliers &amp; Rates'!$B$7:$B$97, 0))))/3.6))</f>
        <v/>
      </c>
      <c r="H198" s="57" t="str">
        <f t="shared" si="19"/>
        <v/>
      </c>
      <c r="I198" s="58" t="str">
        <f t="shared" si="20"/>
        <v/>
      </c>
      <c r="J198" s="58" t="str">
        <f t="shared" si="21"/>
        <v/>
      </c>
      <c r="K198" s="59" t="str">
        <f t="shared" si="22"/>
        <v/>
      </c>
      <c r="L198" s="2"/>
      <c r="N198" s="42" t="str">
        <f>IF($E198="", "", IFERROR(INDEX('Suppliers &amp; Rates'!C$7:C$97, MATCH($E198, 'Suppliers &amp; Rates'!$B$7:$B$97, 0)), ""))</f>
        <v/>
      </c>
      <c r="O198" s="43" t="str">
        <f>IF($E198="", "", IFERROR(INDEX('Suppliers &amp; Rates'!D$7:D$97, MATCH($E198, 'Suppliers &amp; Rates'!$B$7:$B$97, 0)), ""))</f>
        <v/>
      </c>
      <c r="P198" s="43" t="str">
        <f>IF($E198="", "", IFERROR(INDEX('Suppliers &amp; Rates'!E$7:E$97, MATCH($E198, 'Suppliers &amp; Rates'!$B$7:$B$97, 0)), ""))</f>
        <v/>
      </c>
      <c r="Q198" s="44" t="str">
        <f>IF($E198="", "", IFERROR(INDEX('Suppliers &amp; Rates'!F$7:F$97, MATCH($E198, 'Suppliers &amp; Rates'!$B$7:$B$97, 0)), ""))</f>
        <v/>
      </c>
      <c r="S198" s="21" t="str">
        <f t="shared" si="23"/>
        <v/>
      </c>
      <c r="U198" s="21" t="str">
        <f t="shared" si="24"/>
        <v/>
      </c>
      <c r="W198" s="21" t="str">
        <f t="shared" si="25"/>
        <v/>
      </c>
      <c r="X198" s="52" t="str">
        <f t="shared" si="26"/>
        <v/>
      </c>
    </row>
    <row r="199" spans="1:24" x14ac:dyDescent="0.25">
      <c r="A199" s="2"/>
      <c r="B199" s="25"/>
      <c r="C199" s="28"/>
      <c r="D199" s="28"/>
      <c r="E199" s="31"/>
      <c r="F199" s="34" t="str">
        <f t="shared" si="18"/>
        <v/>
      </c>
      <c r="G199" s="37" t="str">
        <f>IF(D199="", "", IF(E199="", "Select Supplier", D199*1.02264*(IF(INDEX('Suppliers &amp; Rates'!$G$7:$G$97, MATCH(E199, 'Suppliers &amp; Rates'!$B$7:$B$97, 0))="", 39.3, INDEX('Suppliers &amp; Rates'!$G$7:$G$97, MATCH(E199, 'Suppliers &amp; Rates'!$B$7:$B$97, 0))))/3.6))</f>
        <v/>
      </c>
      <c r="H199" s="57" t="str">
        <f t="shared" si="19"/>
        <v/>
      </c>
      <c r="I199" s="58" t="str">
        <f t="shared" si="20"/>
        <v/>
      </c>
      <c r="J199" s="58" t="str">
        <f t="shared" si="21"/>
        <v/>
      </c>
      <c r="K199" s="59" t="str">
        <f t="shared" si="22"/>
        <v/>
      </c>
      <c r="L199" s="2"/>
      <c r="N199" s="42" t="str">
        <f>IF($E199="", "", IFERROR(INDEX('Suppliers &amp; Rates'!C$7:C$97, MATCH($E199, 'Suppliers &amp; Rates'!$B$7:$B$97, 0)), ""))</f>
        <v/>
      </c>
      <c r="O199" s="43" t="str">
        <f>IF($E199="", "", IFERROR(INDEX('Suppliers &amp; Rates'!D$7:D$97, MATCH($E199, 'Suppliers &amp; Rates'!$B$7:$B$97, 0)), ""))</f>
        <v/>
      </c>
      <c r="P199" s="43" t="str">
        <f>IF($E199="", "", IFERROR(INDEX('Suppliers &amp; Rates'!E$7:E$97, MATCH($E199, 'Suppliers &amp; Rates'!$B$7:$B$97, 0)), ""))</f>
        <v/>
      </c>
      <c r="Q199" s="44" t="str">
        <f>IF($E199="", "", IFERROR(INDEX('Suppliers &amp; Rates'!F$7:F$97, MATCH($E199, 'Suppliers &amp; Rates'!$B$7:$B$97, 0)), ""))</f>
        <v/>
      </c>
      <c r="S199" s="21" t="str">
        <f t="shared" si="23"/>
        <v/>
      </c>
      <c r="U199" s="21" t="str">
        <f t="shared" si="24"/>
        <v/>
      </c>
      <c r="W199" s="21" t="str">
        <f t="shared" si="25"/>
        <v/>
      </c>
      <c r="X199" s="52" t="str">
        <f t="shared" si="26"/>
        <v/>
      </c>
    </row>
    <row r="200" spans="1:24" x14ac:dyDescent="0.25">
      <c r="A200" s="2"/>
      <c r="B200" s="25"/>
      <c r="C200" s="28"/>
      <c r="D200" s="28"/>
      <c r="E200" s="31"/>
      <c r="F200" s="34" t="str">
        <f t="shared" si="18"/>
        <v/>
      </c>
      <c r="G200" s="37" t="str">
        <f>IF(D200="", "", IF(E200="", "Select Supplier", D200*1.02264*(IF(INDEX('Suppliers &amp; Rates'!$G$7:$G$97, MATCH(E200, 'Suppliers &amp; Rates'!$B$7:$B$97, 0))="", 39.3, INDEX('Suppliers &amp; Rates'!$G$7:$G$97, MATCH(E200, 'Suppliers &amp; Rates'!$B$7:$B$97, 0))))/3.6))</f>
        <v/>
      </c>
      <c r="H200" s="57" t="str">
        <f t="shared" si="19"/>
        <v/>
      </c>
      <c r="I200" s="58" t="str">
        <f t="shared" si="20"/>
        <v/>
      </c>
      <c r="J200" s="58" t="str">
        <f t="shared" si="21"/>
        <v/>
      </c>
      <c r="K200" s="59" t="str">
        <f t="shared" si="22"/>
        <v/>
      </c>
      <c r="L200" s="2"/>
      <c r="N200" s="42" t="str">
        <f>IF($E200="", "", IFERROR(INDEX('Suppliers &amp; Rates'!C$7:C$97, MATCH($E200, 'Suppliers &amp; Rates'!$B$7:$B$97, 0)), ""))</f>
        <v/>
      </c>
      <c r="O200" s="43" t="str">
        <f>IF($E200="", "", IFERROR(INDEX('Suppliers &amp; Rates'!D$7:D$97, MATCH($E200, 'Suppliers &amp; Rates'!$B$7:$B$97, 0)), ""))</f>
        <v/>
      </c>
      <c r="P200" s="43" t="str">
        <f>IF($E200="", "", IFERROR(INDEX('Suppliers &amp; Rates'!E$7:E$97, MATCH($E200, 'Suppliers &amp; Rates'!$B$7:$B$97, 0)), ""))</f>
        <v/>
      </c>
      <c r="Q200" s="44" t="str">
        <f>IF($E200="", "", IFERROR(INDEX('Suppliers &amp; Rates'!F$7:F$97, MATCH($E200, 'Suppliers &amp; Rates'!$B$7:$B$97, 0)), ""))</f>
        <v/>
      </c>
      <c r="S200" s="21" t="str">
        <f t="shared" si="23"/>
        <v/>
      </c>
      <c r="U200" s="21" t="str">
        <f t="shared" si="24"/>
        <v/>
      </c>
      <c r="W200" s="21" t="str">
        <f t="shared" si="25"/>
        <v/>
      </c>
      <c r="X200" s="52" t="str">
        <f t="shared" si="26"/>
        <v/>
      </c>
    </row>
    <row r="201" spans="1:24" x14ac:dyDescent="0.25">
      <c r="A201" s="2"/>
      <c r="B201" s="25"/>
      <c r="C201" s="28"/>
      <c r="D201" s="28"/>
      <c r="E201" s="31"/>
      <c r="F201" s="34" t="str">
        <f t="shared" ref="F201:F264" si="27">IF(C201="", "", C201)</f>
        <v/>
      </c>
      <c r="G201" s="37" t="str">
        <f>IF(D201="", "", IF(E201="", "Select Supplier", D201*1.02264*(IF(INDEX('Suppliers &amp; Rates'!$G$7:$G$97, MATCH(E201, 'Suppliers &amp; Rates'!$B$7:$B$97, 0))="", 39.3, INDEX('Suppliers &amp; Rates'!$G$7:$G$97, MATCH(E201, 'Suppliers &amp; Rates'!$B$7:$B$97, 0))))/3.6))</f>
        <v/>
      </c>
      <c r="H201" s="57" t="str">
        <f t="shared" si="19"/>
        <v/>
      </c>
      <c r="I201" s="58" t="str">
        <f t="shared" si="20"/>
        <v/>
      </c>
      <c r="J201" s="58" t="str">
        <f t="shared" si="21"/>
        <v/>
      </c>
      <c r="K201" s="59" t="str">
        <f t="shared" si="22"/>
        <v/>
      </c>
      <c r="L201" s="2"/>
      <c r="N201" s="42" t="str">
        <f>IF($E201="", "", IFERROR(INDEX('Suppliers &amp; Rates'!C$7:C$97, MATCH($E201, 'Suppliers &amp; Rates'!$B$7:$B$97, 0)), ""))</f>
        <v/>
      </c>
      <c r="O201" s="43" t="str">
        <f>IF($E201="", "", IFERROR(INDEX('Suppliers &amp; Rates'!D$7:D$97, MATCH($E201, 'Suppliers &amp; Rates'!$B$7:$B$97, 0)), ""))</f>
        <v/>
      </c>
      <c r="P201" s="43" t="str">
        <f>IF($E201="", "", IFERROR(INDEX('Suppliers &amp; Rates'!E$7:E$97, MATCH($E201, 'Suppliers &amp; Rates'!$B$7:$B$97, 0)), ""))</f>
        <v/>
      </c>
      <c r="Q201" s="44" t="str">
        <f>IF($E201="", "", IFERROR(INDEX('Suppliers &amp; Rates'!F$7:F$97, MATCH($E201, 'Suppliers &amp; Rates'!$B$7:$B$97, 0)), ""))</f>
        <v/>
      </c>
      <c r="S201" s="21" t="str">
        <f t="shared" si="23"/>
        <v/>
      </c>
      <c r="U201" s="21" t="str">
        <f t="shared" si="24"/>
        <v/>
      </c>
      <c r="W201" s="21" t="str">
        <f t="shared" si="25"/>
        <v/>
      </c>
      <c r="X201" s="52" t="str">
        <f t="shared" si="26"/>
        <v/>
      </c>
    </row>
    <row r="202" spans="1:24" x14ac:dyDescent="0.25">
      <c r="A202" s="2"/>
      <c r="B202" s="25"/>
      <c r="C202" s="28"/>
      <c r="D202" s="28"/>
      <c r="E202" s="31"/>
      <c r="F202" s="34" t="str">
        <f t="shared" si="27"/>
        <v/>
      </c>
      <c r="G202" s="37" t="str">
        <f>IF(D202="", "", IF(E202="", "Select Supplier", D202*1.02264*(IF(INDEX('Suppliers &amp; Rates'!$G$7:$G$97, MATCH(E202, 'Suppliers &amp; Rates'!$B$7:$B$97, 0))="", 39.3, INDEX('Suppliers &amp; Rates'!$G$7:$G$97, MATCH(E202, 'Suppliers &amp; Rates'!$B$7:$B$97, 0))))/3.6))</f>
        <v/>
      </c>
      <c r="H202" s="57" t="str">
        <f t="shared" ref="H202:H265" si="28">IF(OR($U202="", $U202=FALSE), "", ROUND(($N202*$S202)+($O202*$W202), 2)/100)</f>
        <v/>
      </c>
      <c r="I202" s="58" t="str">
        <f t="shared" ref="I202:I265" si="29">IF(OR($U202="", $U202=FALSE), "", ROUND(($P202*$S202)+($Q202*$X202), 2)/100)</f>
        <v/>
      </c>
      <c r="J202" s="58" t="str">
        <f t="shared" ref="J202:J265" si="30">IF(OR(H202="", I202=""), "", H202+I202)</f>
        <v/>
      </c>
      <c r="K202" s="59" t="str">
        <f t="shared" ref="K202:K265" si="31">IF(U202=TRUE, IFERROR(J202/S202, ""), "")</f>
        <v/>
      </c>
      <c r="L202" s="2"/>
      <c r="N202" s="42" t="str">
        <f>IF($E202="", "", IFERROR(INDEX('Suppliers &amp; Rates'!C$7:C$97, MATCH($E202, 'Suppliers &amp; Rates'!$B$7:$B$97, 0)), ""))</f>
        <v/>
      </c>
      <c r="O202" s="43" t="str">
        <f>IF($E202="", "", IFERROR(INDEX('Suppliers &amp; Rates'!D$7:D$97, MATCH($E202, 'Suppliers &amp; Rates'!$B$7:$B$97, 0)), ""))</f>
        <v/>
      </c>
      <c r="P202" s="43" t="str">
        <f>IF($E202="", "", IFERROR(INDEX('Suppliers &amp; Rates'!E$7:E$97, MATCH($E202, 'Suppliers &amp; Rates'!$B$7:$B$97, 0)), ""))</f>
        <v/>
      </c>
      <c r="Q202" s="44" t="str">
        <f>IF($E202="", "", IFERROR(INDEX('Suppliers &amp; Rates'!F$7:F$97, MATCH($E202, 'Suppliers &amp; Rates'!$B$7:$B$97, 0)), ""))</f>
        <v/>
      </c>
      <c r="S202" s="21" t="str">
        <f t="shared" ref="S202:S265" si="32">IF(B202="", "", B202-B201)</f>
        <v/>
      </c>
      <c r="U202" s="21" t="str">
        <f t="shared" ref="U202:U265" si="33">IF(OR(B202="", B201="", C202="", C201="", D202="", D201=""), "", IF($E201=$E202, TRUE, FALSE))</f>
        <v/>
      </c>
      <c r="W202" s="21" t="str">
        <f t="shared" ref="W202:W265" si="34">IF(OR(F201="", F202=""), "", F202-F201)</f>
        <v/>
      </c>
      <c r="X202" s="52" t="str">
        <f t="shared" ref="X202:X265" si="35">IF(OR(G201="", G202=""), "", G202-G201)</f>
        <v/>
      </c>
    </row>
    <row r="203" spans="1:24" x14ac:dyDescent="0.25">
      <c r="A203" s="2"/>
      <c r="B203" s="25"/>
      <c r="C203" s="28"/>
      <c r="D203" s="28"/>
      <c r="E203" s="31"/>
      <c r="F203" s="34" t="str">
        <f t="shared" si="27"/>
        <v/>
      </c>
      <c r="G203" s="37" t="str">
        <f>IF(D203="", "", IF(E203="", "Select Supplier", D203*1.02264*(IF(INDEX('Suppliers &amp; Rates'!$G$7:$G$97, MATCH(E203, 'Suppliers &amp; Rates'!$B$7:$B$97, 0))="", 39.3, INDEX('Suppliers &amp; Rates'!$G$7:$G$97, MATCH(E203, 'Suppliers &amp; Rates'!$B$7:$B$97, 0))))/3.6))</f>
        <v/>
      </c>
      <c r="H203" s="57" t="str">
        <f t="shared" si="28"/>
        <v/>
      </c>
      <c r="I203" s="58" t="str">
        <f t="shared" si="29"/>
        <v/>
      </c>
      <c r="J203" s="58" t="str">
        <f t="shared" si="30"/>
        <v/>
      </c>
      <c r="K203" s="59" t="str">
        <f t="shared" si="31"/>
        <v/>
      </c>
      <c r="L203" s="2"/>
      <c r="N203" s="42" t="str">
        <f>IF($E203="", "", IFERROR(INDEX('Suppliers &amp; Rates'!C$7:C$97, MATCH($E203, 'Suppliers &amp; Rates'!$B$7:$B$97, 0)), ""))</f>
        <v/>
      </c>
      <c r="O203" s="43" t="str">
        <f>IF($E203="", "", IFERROR(INDEX('Suppliers &amp; Rates'!D$7:D$97, MATCH($E203, 'Suppliers &amp; Rates'!$B$7:$B$97, 0)), ""))</f>
        <v/>
      </c>
      <c r="P203" s="43" t="str">
        <f>IF($E203="", "", IFERROR(INDEX('Suppliers &amp; Rates'!E$7:E$97, MATCH($E203, 'Suppliers &amp; Rates'!$B$7:$B$97, 0)), ""))</f>
        <v/>
      </c>
      <c r="Q203" s="44" t="str">
        <f>IF($E203="", "", IFERROR(INDEX('Suppliers &amp; Rates'!F$7:F$97, MATCH($E203, 'Suppliers &amp; Rates'!$B$7:$B$97, 0)), ""))</f>
        <v/>
      </c>
      <c r="S203" s="21" t="str">
        <f t="shared" si="32"/>
        <v/>
      </c>
      <c r="U203" s="21" t="str">
        <f t="shared" si="33"/>
        <v/>
      </c>
      <c r="W203" s="21" t="str">
        <f t="shared" si="34"/>
        <v/>
      </c>
      <c r="X203" s="52" t="str">
        <f t="shared" si="35"/>
        <v/>
      </c>
    </row>
    <row r="204" spans="1:24" x14ac:dyDescent="0.25">
      <c r="A204" s="2"/>
      <c r="B204" s="25"/>
      <c r="C204" s="28"/>
      <c r="D204" s="28"/>
      <c r="E204" s="31"/>
      <c r="F204" s="34" t="str">
        <f t="shared" si="27"/>
        <v/>
      </c>
      <c r="G204" s="37" t="str">
        <f>IF(D204="", "", IF(E204="", "Select Supplier", D204*1.02264*(IF(INDEX('Suppliers &amp; Rates'!$G$7:$G$97, MATCH(E204, 'Suppliers &amp; Rates'!$B$7:$B$97, 0))="", 39.3, INDEX('Suppliers &amp; Rates'!$G$7:$G$97, MATCH(E204, 'Suppliers &amp; Rates'!$B$7:$B$97, 0))))/3.6))</f>
        <v/>
      </c>
      <c r="H204" s="57" t="str">
        <f t="shared" si="28"/>
        <v/>
      </c>
      <c r="I204" s="58" t="str">
        <f t="shared" si="29"/>
        <v/>
      </c>
      <c r="J204" s="58" t="str">
        <f t="shared" si="30"/>
        <v/>
      </c>
      <c r="K204" s="59" t="str">
        <f t="shared" si="31"/>
        <v/>
      </c>
      <c r="L204" s="2"/>
      <c r="N204" s="42" t="str">
        <f>IF($E204="", "", IFERROR(INDEX('Suppliers &amp; Rates'!C$7:C$97, MATCH($E204, 'Suppliers &amp; Rates'!$B$7:$B$97, 0)), ""))</f>
        <v/>
      </c>
      <c r="O204" s="43" t="str">
        <f>IF($E204="", "", IFERROR(INDEX('Suppliers &amp; Rates'!D$7:D$97, MATCH($E204, 'Suppliers &amp; Rates'!$B$7:$B$97, 0)), ""))</f>
        <v/>
      </c>
      <c r="P204" s="43" t="str">
        <f>IF($E204="", "", IFERROR(INDEX('Suppliers &amp; Rates'!E$7:E$97, MATCH($E204, 'Suppliers &amp; Rates'!$B$7:$B$97, 0)), ""))</f>
        <v/>
      </c>
      <c r="Q204" s="44" t="str">
        <f>IF($E204="", "", IFERROR(INDEX('Suppliers &amp; Rates'!F$7:F$97, MATCH($E204, 'Suppliers &amp; Rates'!$B$7:$B$97, 0)), ""))</f>
        <v/>
      </c>
      <c r="S204" s="21" t="str">
        <f t="shared" si="32"/>
        <v/>
      </c>
      <c r="U204" s="21" t="str">
        <f t="shared" si="33"/>
        <v/>
      </c>
      <c r="W204" s="21" t="str">
        <f t="shared" si="34"/>
        <v/>
      </c>
      <c r="X204" s="52" t="str">
        <f t="shared" si="35"/>
        <v/>
      </c>
    </row>
    <row r="205" spans="1:24" x14ac:dyDescent="0.25">
      <c r="A205" s="2"/>
      <c r="B205" s="25"/>
      <c r="C205" s="28"/>
      <c r="D205" s="28"/>
      <c r="E205" s="31"/>
      <c r="F205" s="34" t="str">
        <f t="shared" si="27"/>
        <v/>
      </c>
      <c r="G205" s="37" t="str">
        <f>IF(D205="", "", IF(E205="", "Select Supplier", D205*1.02264*(IF(INDEX('Suppliers &amp; Rates'!$G$7:$G$97, MATCH(E205, 'Suppliers &amp; Rates'!$B$7:$B$97, 0))="", 39.3, INDEX('Suppliers &amp; Rates'!$G$7:$G$97, MATCH(E205, 'Suppliers &amp; Rates'!$B$7:$B$97, 0))))/3.6))</f>
        <v/>
      </c>
      <c r="H205" s="57" t="str">
        <f t="shared" si="28"/>
        <v/>
      </c>
      <c r="I205" s="58" t="str">
        <f t="shared" si="29"/>
        <v/>
      </c>
      <c r="J205" s="58" t="str">
        <f t="shared" si="30"/>
        <v/>
      </c>
      <c r="K205" s="59" t="str">
        <f t="shared" si="31"/>
        <v/>
      </c>
      <c r="L205" s="2"/>
      <c r="N205" s="42" t="str">
        <f>IF($E205="", "", IFERROR(INDEX('Suppliers &amp; Rates'!C$7:C$97, MATCH($E205, 'Suppliers &amp; Rates'!$B$7:$B$97, 0)), ""))</f>
        <v/>
      </c>
      <c r="O205" s="43" t="str">
        <f>IF($E205="", "", IFERROR(INDEX('Suppliers &amp; Rates'!D$7:D$97, MATCH($E205, 'Suppliers &amp; Rates'!$B$7:$B$97, 0)), ""))</f>
        <v/>
      </c>
      <c r="P205" s="43" t="str">
        <f>IF($E205="", "", IFERROR(INDEX('Suppliers &amp; Rates'!E$7:E$97, MATCH($E205, 'Suppliers &amp; Rates'!$B$7:$B$97, 0)), ""))</f>
        <v/>
      </c>
      <c r="Q205" s="44" t="str">
        <f>IF($E205="", "", IFERROR(INDEX('Suppliers &amp; Rates'!F$7:F$97, MATCH($E205, 'Suppliers &amp; Rates'!$B$7:$B$97, 0)), ""))</f>
        <v/>
      </c>
      <c r="S205" s="21" t="str">
        <f t="shared" si="32"/>
        <v/>
      </c>
      <c r="U205" s="21" t="str">
        <f t="shared" si="33"/>
        <v/>
      </c>
      <c r="W205" s="21" t="str">
        <f t="shared" si="34"/>
        <v/>
      </c>
      <c r="X205" s="52" t="str">
        <f t="shared" si="35"/>
        <v/>
      </c>
    </row>
    <row r="206" spans="1:24" x14ac:dyDescent="0.25">
      <c r="A206" s="2"/>
      <c r="B206" s="25"/>
      <c r="C206" s="28"/>
      <c r="D206" s="28"/>
      <c r="E206" s="31"/>
      <c r="F206" s="34" t="str">
        <f t="shared" si="27"/>
        <v/>
      </c>
      <c r="G206" s="37" t="str">
        <f>IF(D206="", "", IF(E206="", "Select Supplier", D206*1.02264*(IF(INDEX('Suppliers &amp; Rates'!$G$7:$G$97, MATCH(E206, 'Suppliers &amp; Rates'!$B$7:$B$97, 0))="", 39.3, INDEX('Suppliers &amp; Rates'!$G$7:$G$97, MATCH(E206, 'Suppliers &amp; Rates'!$B$7:$B$97, 0))))/3.6))</f>
        <v/>
      </c>
      <c r="H206" s="57" t="str">
        <f t="shared" si="28"/>
        <v/>
      </c>
      <c r="I206" s="58" t="str">
        <f t="shared" si="29"/>
        <v/>
      </c>
      <c r="J206" s="58" t="str">
        <f t="shared" si="30"/>
        <v/>
      </c>
      <c r="K206" s="59" t="str">
        <f t="shared" si="31"/>
        <v/>
      </c>
      <c r="L206" s="2"/>
      <c r="N206" s="42" t="str">
        <f>IF($E206="", "", IFERROR(INDEX('Suppliers &amp; Rates'!C$7:C$97, MATCH($E206, 'Suppliers &amp; Rates'!$B$7:$B$97, 0)), ""))</f>
        <v/>
      </c>
      <c r="O206" s="43" t="str">
        <f>IF($E206="", "", IFERROR(INDEX('Suppliers &amp; Rates'!D$7:D$97, MATCH($E206, 'Suppliers &amp; Rates'!$B$7:$B$97, 0)), ""))</f>
        <v/>
      </c>
      <c r="P206" s="43" t="str">
        <f>IF($E206="", "", IFERROR(INDEX('Suppliers &amp; Rates'!E$7:E$97, MATCH($E206, 'Suppliers &amp; Rates'!$B$7:$B$97, 0)), ""))</f>
        <v/>
      </c>
      <c r="Q206" s="44" t="str">
        <f>IF($E206="", "", IFERROR(INDEX('Suppliers &amp; Rates'!F$7:F$97, MATCH($E206, 'Suppliers &amp; Rates'!$B$7:$B$97, 0)), ""))</f>
        <v/>
      </c>
      <c r="S206" s="21" t="str">
        <f t="shared" si="32"/>
        <v/>
      </c>
      <c r="U206" s="21" t="str">
        <f t="shared" si="33"/>
        <v/>
      </c>
      <c r="W206" s="21" t="str">
        <f t="shared" si="34"/>
        <v/>
      </c>
      <c r="X206" s="52" t="str">
        <f t="shared" si="35"/>
        <v/>
      </c>
    </row>
    <row r="207" spans="1:24" x14ac:dyDescent="0.25">
      <c r="A207" s="2"/>
      <c r="B207" s="25"/>
      <c r="C207" s="28"/>
      <c r="D207" s="28"/>
      <c r="E207" s="31"/>
      <c r="F207" s="34" t="str">
        <f t="shared" si="27"/>
        <v/>
      </c>
      <c r="G207" s="37" t="str">
        <f>IF(D207="", "", IF(E207="", "Select Supplier", D207*1.02264*(IF(INDEX('Suppliers &amp; Rates'!$G$7:$G$97, MATCH(E207, 'Suppliers &amp; Rates'!$B$7:$B$97, 0))="", 39.3, INDEX('Suppliers &amp; Rates'!$G$7:$G$97, MATCH(E207, 'Suppliers &amp; Rates'!$B$7:$B$97, 0))))/3.6))</f>
        <v/>
      </c>
      <c r="H207" s="57" t="str">
        <f t="shared" si="28"/>
        <v/>
      </c>
      <c r="I207" s="58" t="str">
        <f t="shared" si="29"/>
        <v/>
      </c>
      <c r="J207" s="58" t="str">
        <f t="shared" si="30"/>
        <v/>
      </c>
      <c r="K207" s="59" t="str">
        <f t="shared" si="31"/>
        <v/>
      </c>
      <c r="L207" s="2"/>
      <c r="N207" s="42" t="str">
        <f>IF($E207="", "", IFERROR(INDEX('Suppliers &amp; Rates'!C$7:C$97, MATCH($E207, 'Suppliers &amp; Rates'!$B$7:$B$97, 0)), ""))</f>
        <v/>
      </c>
      <c r="O207" s="43" t="str">
        <f>IF($E207="", "", IFERROR(INDEX('Suppliers &amp; Rates'!D$7:D$97, MATCH($E207, 'Suppliers &amp; Rates'!$B$7:$B$97, 0)), ""))</f>
        <v/>
      </c>
      <c r="P207" s="43" t="str">
        <f>IF($E207="", "", IFERROR(INDEX('Suppliers &amp; Rates'!E$7:E$97, MATCH($E207, 'Suppliers &amp; Rates'!$B$7:$B$97, 0)), ""))</f>
        <v/>
      </c>
      <c r="Q207" s="44" t="str">
        <f>IF($E207="", "", IFERROR(INDEX('Suppliers &amp; Rates'!F$7:F$97, MATCH($E207, 'Suppliers &amp; Rates'!$B$7:$B$97, 0)), ""))</f>
        <v/>
      </c>
      <c r="S207" s="21" t="str">
        <f t="shared" si="32"/>
        <v/>
      </c>
      <c r="U207" s="21" t="str">
        <f t="shared" si="33"/>
        <v/>
      </c>
      <c r="W207" s="21" t="str">
        <f t="shared" si="34"/>
        <v/>
      </c>
      <c r="X207" s="52" t="str">
        <f t="shared" si="35"/>
        <v/>
      </c>
    </row>
    <row r="208" spans="1:24" x14ac:dyDescent="0.25">
      <c r="A208" s="2"/>
      <c r="B208" s="25"/>
      <c r="C208" s="28"/>
      <c r="D208" s="28"/>
      <c r="E208" s="31"/>
      <c r="F208" s="34" t="str">
        <f t="shared" si="27"/>
        <v/>
      </c>
      <c r="G208" s="37" t="str">
        <f>IF(D208="", "", IF(E208="", "Select Supplier", D208*1.02264*(IF(INDEX('Suppliers &amp; Rates'!$G$7:$G$97, MATCH(E208, 'Suppliers &amp; Rates'!$B$7:$B$97, 0))="", 39.3, INDEX('Suppliers &amp; Rates'!$G$7:$G$97, MATCH(E208, 'Suppliers &amp; Rates'!$B$7:$B$97, 0))))/3.6))</f>
        <v/>
      </c>
      <c r="H208" s="57" t="str">
        <f t="shared" si="28"/>
        <v/>
      </c>
      <c r="I208" s="58" t="str">
        <f t="shared" si="29"/>
        <v/>
      </c>
      <c r="J208" s="58" t="str">
        <f t="shared" si="30"/>
        <v/>
      </c>
      <c r="K208" s="59" t="str">
        <f t="shared" si="31"/>
        <v/>
      </c>
      <c r="L208" s="2"/>
      <c r="N208" s="42" t="str">
        <f>IF($E208="", "", IFERROR(INDEX('Suppliers &amp; Rates'!C$7:C$97, MATCH($E208, 'Suppliers &amp; Rates'!$B$7:$B$97, 0)), ""))</f>
        <v/>
      </c>
      <c r="O208" s="43" t="str">
        <f>IF($E208="", "", IFERROR(INDEX('Suppliers &amp; Rates'!D$7:D$97, MATCH($E208, 'Suppliers &amp; Rates'!$B$7:$B$97, 0)), ""))</f>
        <v/>
      </c>
      <c r="P208" s="43" t="str">
        <f>IF($E208="", "", IFERROR(INDEX('Suppliers &amp; Rates'!E$7:E$97, MATCH($E208, 'Suppliers &amp; Rates'!$B$7:$B$97, 0)), ""))</f>
        <v/>
      </c>
      <c r="Q208" s="44" t="str">
        <f>IF($E208="", "", IFERROR(INDEX('Suppliers &amp; Rates'!F$7:F$97, MATCH($E208, 'Suppliers &amp; Rates'!$B$7:$B$97, 0)), ""))</f>
        <v/>
      </c>
      <c r="S208" s="21" t="str">
        <f t="shared" si="32"/>
        <v/>
      </c>
      <c r="U208" s="21" t="str">
        <f t="shared" si="33"/>
        <v/>
      </c>
      <c r="W208" s="21" t="str">
        <f t="shared" si="34"/>
        <v/>
      </c>
      <c r="X208" s="52" t="str">
        <f t="shared" si="35"/>
        <v/>
      </c>
    </row>
    <row r="209" spans="1:24" x14ac:dyDescent="0.25">
      <c r="A209" s="2"/>
      <c r="B209" s="25"/>
      <c r="C209" s="28"/>
      <c r="D209" s="28"/>
      <c r="E209" s="31"/>
      <c r="F209" s="34" t="str">
        <f t="shared" si="27"/>
        <v/>
      </c>
      <c r="G209" s="37" t="str">
        <f>IF(D209="", "", IF(E209="", "Select Supplier", D209*1.02264*(IF(INDEX('Suppliers &amp; Rates'!$G$7:$G$97, MATCH(E209, 'Suppliers &amp; Rates'!$B$7:$B$97, 0))="", 39.3, INDEX('Suppliers &amp; Rates'!$G$7:$G$97, MATCH(E209, 'Suppliers &amp; Rates'!$B$7:$B$97, 0))))/3.6))</f>
        <v/>
      </c>
      <c r="H209" s="57" t="str">
        <f t="shared" si="28"/>
        <v/>
      </c>
      <c r="I209" s="58" t="str">
        <f t="shared" si="29"/>
        <v/>
      </c>
      <c r="J209" s="58" t="str">
        <f t="shared" si="30"/>
        <v/>
      </c>
      <c r="K209" s="59" t="str">
        <f t="shared" si="31"/>
        <v/>
      </c>
      <c r="L209" s="2"/>
      <c r="N209" s="42" t="str">
        <f>IF($E209="", "", IFERROR(INDEX('Suppliers &amp; Rates'!C$7:C$97, MATCH($E209, 'Suppliers &amp; Rates'!$B$7:$B$97, 0)), ""))</f>
        <v/>
      </c>
      <c r="O209" s="43" t="str">
        <f>IF($E209="", "", IFERROR(INDEX('Suppliers &amp; Rates'!D$7:D$97, MATCH($E209, 'Suppliers &amp; Rates'!$B$7:$B$97, 0)), ""))</f>
        <v/>
      </c>
      <c r="P209" s="43" t="str">
        <f>IF($E209="", "", IFERROR(INDEX('Suppliers &amp; Rates'!E$7:E$97, MATCH($E209, 'Suppliers &amp; Rates'!$B$7:$B$97, 0)), ""))</f>
        <v/>
      </c>
      <c r="Q209" s="44" t="str">
        <f>IF($E209="", "", IFERROR(INDEX('Suppliers &amp; Rates'!F$7:F$97, MATCH($E209, 'Suppliers &amp; Rates'!$B$7:$B$97, 0)), ""))</f>
        <v/>
      </c>
      <c r="S209" s="21" t="str">
        <f t="shared" si="32"/>
        <v/>
      </c>
      <c r="U209" s="21" t="str">
        <f t="shared" si="33"/>
        <v/>
      </c>
      <c r="W209" s="21" t="str">
        <f t="shared" si="34"/>
        <v/>
      </c>
      <c r="X209" s="52" t="str">
        <f t="shared" si="35"/>
        <v/>
      </c>
    </row>
    <row r="210" spans="1:24" x14ac:dyDescent="0.25">
      <c r="A210" s="2"/>
      <c r="B210" s="25"/>
      <c r="C210" s="28"/>
      <c r="D210" s="28"/>
      <c r="E210" s="31"/>
      <c r="F210" s="34" t="str">
        <f t="shared" si="27"/>
        <v/>
      </c>
      <c r="G210" s="37" t="str">
        <f>IF(D210="", "", IF(E210="", "Select Supplier", D210*1.02264*(IF(INDEX('Suppliers &amp; Rates'!$G$7:$G$97, MATCH(E210, 'Suppliers &amp; Rates'!$B$7:$B$97, 0))="", 39.3, INDEX('Suppliers &amp; Rates'!$G$7:$G$97, MATCH(E210, 'Suppliers &amp; Rates'!$B$7:$B$97, 0))))/3.6))</f>
        <v/>
      </c>
      <c r="H210" s="57" t="str">
        <f t="shared" si="28"/>
        <v/>
      </c>
      <c r="I210" s="58" t="str">
        <f t="shared" si="29"/>
        <v/>
      </c>
      <c r="J210" s="58" t="str">
        <f t="shared" si="30"/>
        <v/>
      </c>
      <c r="K210" s="59" t="str">
        <f t="shared" si="31"/>
        <v/>
      </c>
      <c r="L210" s="2"/>
      <c r="N210" s="42" t="str">
        <f>IF($E210="", "", IFERROR(INDEX('Suppliers &amp; Rates'!C$7:C$97, MATCH($E210, 'Suppliers &amp; Rates'!$B$7:$B$97, 0)), ""))</f>
        <v/>
      </c>
      <c r="O210" s="43" t="str">
        <f>IF($E210="", "", IFERROR(INDEX('Suppliers &amp; Rates'!D$7:D$97, MATCH($E210, 'Suppliers &amp; Rates'!$B$7:$B$97, 0)), ""))</f>
        <v/>
      </c>
      <c r="P210" s="43" t="str">
        <f>IF($E210="", "", IFERROR(INDEX('Suppliers &amp; Rates'!E$7:E$97, MATCH($E210, 'Suppliers &amp; Rates'!$B$7:$B$97, 0)), ""))</f>
        <v/>
      </c>
      <c r="Q210" s="44" t="str">
        <f>IF($E210="", "", IFERROR(INDEX('Suppliers &amp; Rates'!F$7:F$97, MATCH($E210, 'Suppliers &amp; Rates'!$B$7:$B$97, 0)), ""))</f>
        <v/>
      </c>
      <c r="S210" s="21" t="str">
        <f t="shared" si="32"/>
        <v/>
      </c>
      <c r="U210" s="21" t="str">
        <f t="shared" si="33"/>
        <v/>
      </c>
      <c r="W210" s="21" t="str">
        <f t="shared" si="34"/>
        <v/>
      </c>
      <c r="X210" s="52" t="str">
        <f t="shared" si="35"/>
        <v/>
      </c>
    </row>
    <row r="211" spans="1:24" x14ac:dyDescent="0.25">
      <c r="A211" s="2"/>
      <c r="B211" s="25"/>
      <c r="C211" s="28"/>
      <c r="D211" s="28"/>
      <c r="E211" s="31"/>
      <c r="F211" s="34" t="str">
        <f t="shared" si="27"/>
        <v/>
      </c>
      <c r="G211" s="37" t="str">
        <f>IF(D211="", "", IF(E211="", "Select Supplier", D211*1.02264*(IF(INDEX('Suppliers &amp; Rates'!$G$7:$G$97, MATCH(E211, 'Suppliers &amp; Rates'!$B$7:$B$97, 0))="", 39.3, INDEX('Suppliers &amp; Rates'!$G$7:$G$97, MATCH(E211, 'Suppliers &amp; Rates'!$B$7:$B$97, 0))))/3.6))</f>
        <v/>
      </c>
      <c r="H211" s="57" t="str">
        <f t="shared" si="28"/>
        <v/>
      </c>
      <c r="I211" s="58" t="str">
        <f t="shared" si="29"/>
        <v/>
      </c>
      <c r="J211" s="58" t="str">
        <f t="shared" si="30"/>
        <v/>
      </c>
      <c r="K211" s="59" t="str">
        <f t="shared" si="31"/>
        <v/>
      </c>
      <c r="L211" s="2"/>
      <c r="N211" s="42" t="str">
        <f>IF($E211="", "", IFERROR(INDEX('Suppliers &amp; Rates'!C$7:C$97, MATCH($E211, 'Suppliers &amp; Rates'!$B$7:$B$97, 0)), ""))</f>
        <v/>
      </c>
      <c r="O211" s="43" t="str">
        <f>IF($E211="", "", IFERROR(INDEX('Suppliers &amp; Rates'!D$7:D$97, MATCH($E211, 'Suppliers &amp; Rates'!$B$7:$B$97, 0)), ""))</f>
        <v/>
      </c>
      <c r="P211" s="43" t="str">
        <f>IF($E211="", "", IFERROR(INDEX('Suppliers &amp; Rates'!E$7:E$97, MATCH($E211, 'Suppliers &amp; Rates'!$B$7:$B$97, 0)), ""))</f>
        <v/>
      </c>
      <c r="Q211" s="44" t="str">
        <f>IF($E211="", "", IFERROR(INDEX('Suppliers &amp; Rates'!F$7:F$97, MATCH($E211, 'Suppliers &amp; Rates'!$B$7:$B$97, 0)), ""))</f>
        <v/>
      </c>
      <c r="S211" s="21" t="str">
        <f t="shared" si="32"/>
        <v/>
      </c>
      <c r="U211" s="21" t="str">
        <f t="shared" si="33"/>
        <v/>
      </c>
      <c r="W211" s="21" t="str">
        <f t="shared" si="34"/>
        <v/>
      </c>
      <c r="X211" s="52" t="str">
        <f t="shared" si="35"/>
        <v/>
      </c>
    </row>
    <row r="212" spans="1:24" x14ac:dyDescent="0.25">
      <c r="A212" s="2"/>
      <c r="B212" s="25"/>
      <c r="C212" s="28"/>
      <c r="D212" s="28"/>
      <c r="E212" s="31"/>
      <c r="F212" s="34" t="str">
        <f t="shared" si="27"/>
        <v/>
      </c>
      <c r="G212" s="37" t="str">
        <f>IF(D212="", "", IF(E212="", "Select Supplier", D212*1.02264*(IF(INDEX('Suppliers &amp; Rates'!$G$7:$G$97, MATCH(E212, 'Suppliers &amp; Rates'!$B$7:$B$97, 0))="", 39.3, INDEX('Suppliers &amp; Rates'!$G$7:$G$97, MATCH(E212, 'Suppliers &amp; Rates'!$B$7:$B$97, 0))))/3.6))</f>
        <v/>
      </c>
      <c r="H212" s="57" t="str">
        <f t="shared" si="28"/>
        <v/>
      </c>
      <c r="I212" s="58" t="str">
        <f t="shared" si="29"/>
        <v/>
      </c>
      <c r="J212" s="58" t="str">
        <f t="shared" si="30"/>
        <v/>
      </c>
      <c r="K212" s="59" t="str">
        <f t="shared" si="31"/>
        <v/>
      </c>
      <c r="L212" s="2"/>
      <c r="N212" s="42" t="str">
        <f>IF($E212="", "", IFERROR(INDEX('Suppliers &amp; Rates'!C$7:C$97, MATCH($E212, 'Suppliers &amp; Rates'!$B$7:$B$97, 0)), ""))</f>
        <v/>
      </c>
      <c r="O212" s="43" t="str">
        <f>IF($E212="", "", IFERROR(INDEX('Suppliers &amp; Rates'!D$7:D$97, MATCH($E212, 'Suppliers &amp; Rates'!$B$7:$B$97, 0)), ""))</f>
        <v/>
      </c>
      <c r="P212" s="43" t="str">
        <f>IF($E212="", "", IFERROR(INDEX('Suppliers &amp; Rates'!E$7:E$97, MATCH($E212, 'Suppliers &amp; Rates'!$B$7:$B$97, 0)), ""))</f>
        <v/>
      </c>
      <c r="Q212" s="44" t="str">
        <f>IF($E212="", "", IFERROR(INDEX('Suppliers &amp; Rates'!F$7:F$97, MATCH($E212, 'Suppliers &amp; Rates'!$B$7:$B$97, 0)), ""))</f>
        <v/>
      </c>
      <c r="S212" s="21" t="str">
        <f t="shared" si="32"/>
        <v/>
      </c>
      <c r="U212" s="21" t="str">
        <f t="shared" si="33"/>
        <v/>
      </c>
      <c r="W212" s="21" t="str">
        <f t="shared" si="34"/>
        <v/>
      </c>
      <c r="X212" s="52" t="str">
        <f t="shared" si="35"/>
        <v/>
      </c>
    </row>
    <row r="213" spans="1:24" x14ac:dyDescent="0.25">
      <c r="A213" s="2"/>
      <c r="B213" s="25"/>
      <c r="C213" s="28"/>
      <c r="D213" s="28"/>
      <c r="E213" s="31"/>
      <c r="F213" s="34" t="str">
        <f t="shared" si="27"/>
        <v/>
      </c>
      <c r="G213" s="37" t="str">
        <f>IF(D213="", "", IF(E213="", "Select Supplier", D213*1.02264*(IF(INDEX('Suppliers &amp; Rates'!$G$7:$G$97, MATCH(E213, 'Suppliers &amp; Rates'!$B$7:$B$97, 0))="", 39.3, INDEX('Suppliers &amp; Rates'!$G$7:$G$97, MATCH(E213, 'Suppliers &amp; Rates'!$B$7:$B$97, 0))))/3.6))</f>
        <v/>
      </c>
      <c r="H213" s="57" t="str">
        <f t="shared" si="28"/>
        <v/>
      </c>
      <c r="I213" s="58" t="str">
        <f t="shared" si="29"/>
        <v/>
      </c>
      <c r="J213" s="58" t="str">
        <f t="shared" si="30"/>
        <v/>
      </c>
      <c r="K213" s="59" t="str">
        <f t="shared" si="31"/>
        <v/>
      </c>
      <c r="L213" s="2"/>
      <c r="N213" s="42" t="str">
        <f>IF($E213="", "", IFERROR(INDEX('Suppliers &amp; Rates'!C$7:C$97, MATCH($E213, 'Suppliers &amp; Rates'!$B$7:$B$97, 0)), ""))</f>
        <v/>
      </c>
      <c r="O213" s="43" t="str">
        <f>IF($E213="", "", IFERROR(INDEX('Suppliers &amp; Rates'!D$7:D$97, MATCH($E213, 'Suppliers &amp; Rates'!$B$7:$B$97, 0)), ""))</f>
        <v/>
      </c>
      <c r="P213" s="43" t="str">
        <f>IF($E213="", "", IFERROR(INDEX('Suppliers &amp; Rates'!E$7:E$97, MATCH($E213, 'Suppliers &amp; Rates'!$B$7:$B$97, 0)), ""))</f>
        <v/>
      </c>
      <c r="Q213" s="44" t="str">
        <f>IF($E213="", "", IFERROR(INDEX('Suppliers &amp; Rates'!F$7:F$97, MATCH($E213, 'Suppliers &amp; Rates'!$B$7:$B$97, 0)), ""))</f>
        <v/>
      </c>
      <c r="S213" s="21" t="str">
        <f t="shared" si="32"/>
        <v/>
      </c>
      <c r="U213" s="21" t="str">
        <f t="shared" si="33"/>
        <v/>
      </c>
      <c r="W213" s="21" t="str">
        <f t="shared" si="34"/>
        <v/>
      </c>
      <c r="X213" s="52" t="str">
        <f t="shared" si="35"/>
        <v/>
      </c>
    </row>
    <row r="214" spans="1:24" x14ac:dyDescent="0.25">
      <c r="A214" s="2"/>
      <c r="B214" s="25"/>
      <c r="C214" s="28"/>
      <c r="D214" s="28"/>
      <c r="E214" s="31"/>
      <c r="F214" s="34" t="str">
        <f t="shared" si="27"/>
        <v/>
      </c>
      <c r="G214" s="37" t="str">
        <f>IF(D214="", "", IF(E214="", "Select Supplier", D214*1.02264*(IF(INDEX('Suppliers &amp; Rates'!$G$7:$G$97, MATCH(E214, 'Suppliers &amp; Rates'!$B$7:$B$97, 0))="", 39.3, INDEX('Suppliers &amp; Rates'!$G$7:$G$97, MATCH(E214, 'Suppliers &amp; Rates'!$B$7:$B$97, 0))))/3.6))</f>
        <v/>
      </c>
      <c r="H214" s="57" t="str">
        <f t="shared" si="28"/>
        <v/>
      </c>
      <c r="I214" s="58" t="str">
        <f t="shared" si="29"/>
        <v/>
      </c>
      <c r="J214" s="58" t="str">
        <f t="shared" si="30"/>
        <v/>
      </c>
      <c r="K214" s="59" t="str">
        <f t="shared" si="31"/>
        <v/>
      </c>
      <c r="L214" s="2"/>
      <c r="N214" s="42" t="str">
        <f>IF($E214="", "", IFERROR(INDEX('Suppliers &amp; Rates'!C$7:C$97, MATCH($E214, 'Suppliers &amp; Rates'!$B$7:$B$97, 0)), ""))</f>
        <v/>
      </c>
      <c r="O214" s="43" t="str">
        <f>IF($E214="", "", IFERROR(INDEX('Suppliers &amp; Rates'!D$7:D$97, MATCH($E214, 'Suppliers &amp; Rates'!$B$7:$B$97, 0)), ""))</f>
        <v/>
      </c>
      <c r="P214" s="43" t="str">
        <f>IF($E214="", "", IFERROR(INDEX('Suppliers &amp; Rates'!E$7:E$97, MATCH($E214, 'Suppliers &amp; Rates'!$B$7:$B$97, 0)), ""))</f>
        <v/>
      </c>
      <c r="Q214" s="44" t="str">
        <f>IF($E214="", "", IFERROR(INDEX('Suppliers &amp; Rates'!F$7:F$97, MATCH($E214, 'Suppliers &amp; Rates'!$B$7:$B$97, 0)), ""))</f>
        <v/>
      </c>
      <c r="S214" s="21" t="str">
        <f t="shared" si="32"/>
        <v/>
      </c>
      <c r="U214" s="21" t="str">
        <f t="shared" si="33"/>
        <v/>
      </c>
      <c r="W214" s="21" t="str">
        <f t="shared" si="34"/>
        <v/>
      </c>
      <c r="X214" s="52" t="str">
        <f t="shared" si="35"/>
        <v/>
      </c>
    </row>
    <row r="215" spans="1:24" x14ac:dyDescent="0.25">
      <c r="A215" s="2"/>
      <c r="B215" s="25"/>
      <c r="C215" s="28"/>
      <c r="D215" s="28"/>
      <c r="E215" s="31"/>
      <c r="F215" s="34" t="str">
        <f t="shared" si="27"/>
        <v/>
      </c>
      <c r="G215" s="37" t="str">
        <f>IF(D215="", "", IF(E215="", "Select Supplier", D215*1.02264*(IF(INDEX('Suppliers &amp; Rates'!$G$7:$G$97, MATCH(E215, 'Suppliers &amp; Rates'!$B$7:$B$97, 0))="", 39.3, INDEX('Suppliers &amp; Rates'!$G$7:$G$97, MATCH(E215, 'Suppliers &amp; Rates'!$B$7:$B$97, 0))))/3.6))</f>
        <v/>
      </c>
      <c r="H215" s="57" t="str">
        <f t="shared" si="28"/>
        <v/>
      </c>
      <c r="I215" s="58" t="str">
        <f t="shared" si="29"/>
        <v/>
      </c>
      <c r="J215" s="58" t="str">
        <f t="shared" si="30"/>
        <v/>
      </c>
      <c r="K215" s="59" t="str">
        <f t="shared" si="31"/>
        <v/>
      </c>
      <c r="L215" s="2"/>
      <c r="N215" s="42" t="str">
        <f>IF($E215="", "", IFERROR(INDEX('Suppliers &amp; Rates'!C$7:C$97, MATCH($E215, 'Suppliers &amp; Rates'!$B$7:$B$97, 0)), ""))</f>
        <v/>
      </c>
      <c r="O215" s="43" t="str">
        <f>IF($E215="", "", IFERROR(INDEX('Suppliers &amp; Rates'!D$7:D$97, MATCH($E215, 'Suppliers &amp; Rates'!$B$7:$B$97, 0)), ""))</f>
        <v/>
      </c>
      <c r="P215" s="43" t="str">
        <f>IF($E215="", "", IFERROR(INDEX('Suppliers &amp; Rates'!E$7:E$97, MATCH($E215, 'Suppliers &amp; Rates'!$B$7:$B$97, 0)), ""))</f>
        <v/>
      </c>
      <c r="Q215" s="44" t="str">
        <f>IF($E215="", "", IFERROR(INDEX('Suppliers &amp; Rates'!F$7:F$97, MATCH($E215, 'Suppliers &amp; Rates'!$B$7:$B$97, 0)), ""))</f>
        <v/>
      </c>
      <c r="S215" s="21" t="str">
        <f t="shared" si="32"/>
        <v/>
      </c>
      <c r="U215" s="21" t="str">
        <f t="shared" si="33"/>
        <v/>
      </c>
      <c r="W215" s="21" t="str">
        <f t="shared" si="34"/>
        <v/>
      </c>
      <c r="X215" s="52" t="str">
        <f t="shared" si="35"/>
        <v/>
      </c>
    </row>
    <row r="216" spans="1:24" x14ac:dyDescent="0.25">
      <c r="A216" s="2"/>
      <c r="B216" s="25"/>
      <c r="C216" s="28"/>
      <c r="D216" s="28"/>
      <c r="E216" s="31"/>
      <c r="F216" s="34" t="str">
        <f t="shared" si="27"/>
        <v/>
      </c>
      <c r="G216" s="37" t="str">
        <f>IF(D216="", "", IF(E216="", "Select Supplier", D216*1.02264*(IF(INDEX('Suppliers &amp; Rates'!$G$7:$G$97, MATCH(E216, 'Suppliers &amp; Rates'!$B$7:$B$97, 0))="", 39.3, INDEX('Suppliers &amp; Rates'!$G$7:$G$97, MATCH(E216, 'Suppliers &amp; Rates'!$B$7:$B$97, 0))))/3.6))</f>
        <v/>
      </c>
      <c r="H216" s="57" t="str">
        <f t="shared" si="28"/>
        <v/>
      </c>
      <c r="I216" s="58" t="str">
        <f t="shared" si="29"/>
        <v/>
      </c>
      <c r="J216" s="58" t="str">
        <f t="shared" si="30"/>
        <v/>
      </c>
      <c r="K216" s="59" t="str">
        <f t="shared" si="31"/>
        <v/>
      </c>
      <c r="L216" s="2"/>
      <c r="N216" s="42" t="str">
        <f>IF($E216="", "", IFERROR(INDEX('Suppliers &amp; Rates'!C$7:C$97, MATCH($E216, 'Suppliers &amp; Rates'!$B$7:$B$97, 0)), ""))</f>
        <v/>
      </c>
      <c r="O216" s="43" t="str">
        <f>IF($E216="", "", IFERROR(INDEX('Suppliers &amp; Rates'!D$7:D$97, MATCH($E216, 'Suppliers &amp; Rates'!$B$7:$B$97, 0)), ""))</f>
        <v/>
      </c>
      <c r="P216" s="43" t="str">
        <f>IF($E216="", "", IFERROR(INDEX('Suppliers &amp; Rates'!E$7:E$97, MATCH($E216, 'Suppliers &amp; Rates'!$B$7:$B$97, 0)), ""))</f>
        <v/>
      </c>
      <c r="Q216" s="44" t="str">
        <f>IF($E216="", "", IFERROR(INDEX('Suppliers &amp; Rates'!F$7:F$97, MATCH($E216, 'Suppliers &amp; Rates'!$B$7:$B$97, 0)), ""))</f>
        <v/>
      </c>
      <c r="S216" s="21" t="str">
        <f t="shared" si="32"/>
        <v/>
      </c>
      <c r="U216" s="21" t="str">
        <f t="shared" si="33"/>
        <v/>
      </c>
      <c r="W216" s="21" t="str">
        <f t="shared" si="34"/>
        <v/>
      </c>
      <c r="X216" s="52" t="str">
        <f t="shared" si="35"/>
        <v/>
      </c>
    </row>
    <row r="217" spans="1:24" x14ac:dyDescent="0.25">
      <c r="A217" s="2"/>
      <c r="B217" s="25"/>
      <c r="C217" s="28"/>
      <c r="D217" s="28"/>
      <c r="E217" s="31"/>
      <c r="F217" s="34" t="str">
        <f t="shared" si="27"/>
        <v/>
      </c>
      <c r="G217" s="37" t="str">
        <f>IF(D217="", "", IF(E217="", "Select Supplier", D217*1.02264*(IF(INDEX('Suppliers &amp; Rates'!$G$7:$G$97, MATCH(E217, 'Suppliers &amp; Rates'!$B$7:$B$97, 0))="", 39.3, INDEX('Suppliers &amp; Rates'!$G$7:$G$97, MATCH(E217, 'Suppliers &amp; Rates'!$B$7:$B$97, 0))))/3.6))</f>
        <v/>
      </c>
      <c r="H217" s="57" t="str">
        <f t="shared" si="28"/>
        <v/>
      </c>
      <c r="I217" s="58" t="str">
        <f t="shared" si="29"/>
        <v/>
      </c>
      <c r="J217" s="58" t="str">
        <f t="shared" si="30"/>
        <v/>
      </c>
      <c r="K217" s="59" t="str">
        <f t="shared" si="31"/>
        <v/>
      </c>
      <c r="L217" s="2"/>
      <c r="N217" s="42" t="str">
        <f>IF($E217="", "", IFERROR(INDEX('Suppliers &amp; Rates'!C$7:C$97, MATCH($E217, 'Suppliers &amp; Rates'!$B$7:$B$97, 0)), ""))</f>
        <v/>
      </c>
      <c r="O217" s="43" t="str">
        <f>IF($E217="", "", IFERROR(INDEX('Suppliers &amp; Rates'!D$7:D$97, MATCH($E217, 'Suppliers &amp; Rates'!$B$7:$B$97, 0)), ""))</f>
        <v/>
      </c>
      <c r="P217" s="43" t="str">
        <f>IF($E217="", "", IFERROR(INDEX('Suppliers &amp; Rates'!E$7:E$97, MATCH($E217, 'Suppliers &amp; Rates'!$B$7:$B$97, 0)), ""))</f>
        <v/>
      </c>
      <c r="Q217" s="44" t="str">
        <f>IF($E217="", "", IFERROR(INDEX('Suppliers &amp; Rates'!F$7:F$97, MATCH($E217, 'Suppliers &amp; Rates'!$B$7:$B$97, 0)), ""))</f>
        <v/>
      </c>
      <c r="S217" s="21" t="str">
        <f t="shared" si="32"/>
        <v/>
      </c>
      <c r="U217" s="21" t="str">
        <f t="shared" si="33"/>
        <v/>
      </c>
      <c r="W217" s="21" t="str">
        <f t="shared" si="34"/>
        <v/>
      </c>
      <c r="X217" s="52" t="str">
        <f t="shared" si="35"/>
        <v/>
      </c>
    </row>
    <row r="218" spans="1:24" x14ac:dyDescent="0.25">
      <c r="A218" s="2"/>
      <c r="B218" s="25"/>
      <c r="C218" s="28"/>
      <c r="D218" s="28"/>
      <c r="E218" s="31"/>
      <c r="F218" s="34" t="str">
        <f t="shared" si="27"/>
        <v/>
      </c>
      <c r="G218" s="37" t="str">
        <f>IF(D218="", "", IF(E218="", "Select Supplier", D218*1.02264*(IF(INDEX('Suppliers &amp; Rates'!$G$7:$G$97, MATCH(E218, 'Suppliers &amp; Rates'!$B$7:$B$97, 0))="", 39.3, INDEX('Suppliers &amp; Rates'!$G$7:$G$97, MATCH(E218, 'Suppliers &amp; Rates'!$B$7:$B$97, 0))))/3.6))</f>
        <v/>
      </c>
      <c r="H218" s="57" t="str">
        <f t="shared" si="28"/>
        <v/>
      </c>
      <c r="I218" s="58" t="str">
        <f t="shared" si="29"/>
        <v/>
      </c>
      <c r="J218" s="58" t="str">
        <f t="shared" si="30"/>
        <v/>
      </c>
      <c r="K218" s="59" t="str">
        <f t="shared" si="31"/>
        <v/>
      </c>
      <c r="L218" s="2"/>
      <c r="N218" s="42" t="str">
        <f>IF($E218="", "", IFERROR(INDEX('Suppliers &amp; Rates'!C$7:C$97, MATCH($E218, 'Suppliers &amp; Rates'!$B$7:$B$97, 0)), ""))</f>
        <v/>
      </c>
      <c r="O218" s="43" t="str">
        <f>IF($E218="", "", IFERROR(INDEX('Suppliers &amp; Rates'!D$7:D$97, MATCH($E218, 'Suppliers &amp; Rates'!$B$7:$B$97, 0)), ""))</f>
        <v/>
      </c>
      <c r="P218" s="43" t="str">
        <f>IF($E218="", "", IFERROR(INDEX('Suppliers &amp; Rates'!E$7:E$97, MATCH($E218, 'Suppliers &amp; Rates'!$B$7:$B$97, 0)), ""))</f>
        <v/>
      </c>
      <c r="Q218" s="44" t="str">
        <f>IF($E218="", "", IFERROR(INDEX('Suppliers &amp; Rates'!F$7:F$97, MATCH($E218, 'Suppliers &amp; Rates'!$B$7:$B$97, 0)), ""))</f>
        <v/>
      </c>
      <c r="S218" s="21" t="str">
        <f t="shared" si="32"/>
        <v/>
      </c>
      <c r="U218" s="21" t="str">
        <f t="shared" si="33"/>
        <v/>
      </c>
      <c r="W218" s="21" t="str">
        <f t="shared" si="34"/>
        <v/>
      </c>
      <c r="X218" s="52" t="str">
        <f t="shared" si="35"/>
        <v/>
      </c>
    </row>
    <row r="219" spans="1:24" x14ac:dyDescent="0.25">
      <c r="A219" s="2"/>
      <c r="B219" s="25"/>
      <c r="C219" s="28"/>
      <c r="D219" s="28"/>
      <c r="E219" s="31"/>
      <c r="F219" s="34" t="str">
        <f t="shared" si="27"/>
        <v/>
      </c>
      <c r="G219" s="37" t="str">
        <f>IF(D219="", "", IF(E219="", "Select Supplier", D219*1.02264*(IF(INDEX('Suppliers &amp; Rates'!$G$7:$G$97, MATCH(E219, 'Suppliers &amp; Rates'!$B$7:$B$97, 0))="", 39.3, INDEX('Suppliers &amp; Rates'!$G$7:$G$97, MATCH(E219, 'Suppliers &amp; Rates'!$B$7:$B$97, 0))))/3.6))</f>
        <v/>
      </c>
      <c r="H219" s="57" t="str">
        <f t="shared" si="28"/>
        <v/>
      </c>
      <c r="I219" s="58" t="str">
        <f t="shared" si="29"/>
        <v/>
      </c>
      <c r="J219" s="58" t="str">
        <f t="shared" si="30"/>
        <v/>
      </c>
      <c r="K219" s="59" t="str">
        <f t="shared" si="31"/>
        <v/>
      </c>
      <c r="L219" s="2"/>
      <c r="N219" s="42" t="str">
        <f>IF($E219="", "", IFERROR(INDEX('Suppliers &amp; Rates'!C$7:C$97, MATCH($E219, 'Suppliers &amp; Rates'!$B$7:$B$97, 0)), ""))</f>
        <v/>
      </c>
      <c r="O219" s="43" t="str">
        <f>IF($E219="", "", IFERROR(INDEX('Suppliers &amp; Rates'!D$7:D$97, MATCH($E219, 'Suppliers &amp; Rates'!$B$7:$B$97, 0)), ""))</f>
        <v/>
      </c>
      <c r="P219" s="43" t="str">
        <f>IF($E219="", "", IFERROR(INDEX('Suppliers &amp; Rates'!E$7:E$97, MATCH($E219, 'Suppliers &amp; Rates'!$B$7:$B$97, 0)), ""))</f>
        <v/>
      </c>
      <c r="Q219" s="44" t="str">
        <f>IF($E219="", "", IFERROR(INDEX('Suppliers &amp; Rates'!F$7:F$97, MATCH($E219, 'Suppliers &amp; Rates'!$B$7:$B$97, 0)), ""))</f>
        <v/>
      </c>
      <c r="S219" s="21" t="str">
        <f t="shared" si="32"/>
        <v/>
      </c>
      <c r="U219" s="21" t="str">
        <f t="shared" si="33"/>
        <v/>
      </c>
      <c r="W219" s="21" t="str">
        <f t="shared" si="34"/>
        <v/>
      </c>
      <c r="X219" s="52" t="str">
        <f t="shared" si="35"/>
        <v/>
      </c>
    </row>
    <row r="220" spans="1:24" x14ac:dyDescent="0.25">
      <c r="A220" s="2"/>
      <c r="B220" s="25"/>
      <c r="C220" s="28"/>
      <c r="D220" s="28"/>
      <c r="E220" s="31"/>
      <c r="F220" s="34" t="str">
        <f t="shared" si="27"/>
        <v/>
      </c>
      <c r="G220" s="37" t="str">
        <f>IF(D220="", "", IF(E220="", "Select Supplier", D220*1.02264*(IF(INDEX('Suppliers &amp; Rates'!$G$7:$G$97, MATCH(E220, 'Suppliers &amp; Rates'!$B$7:$B$97, 0))="", 39.3, INDEX('Suppliers &amp; Rates'!$G$7:$G$97, MATCH(E220, 'Suppliers &amp; Rates'!$B$7:$B$97, 0))))/3.6))</f>
        <v/>
      </c>
      <c r="H220" s="57" t="str">
        <f t="shared" si="28"/>
        <v/>
      </c>
      <c r="I220" s="58" t="str">
        <f t="shared" si="29"/>
        <v/>
      </c>
      <c r="J220" s="58" t="str">
        <f t="shared" si="30"/>
        <v/>
      </c>
      <c r="K220" s="59" t="str">
        <f t="shared" si="31"/>
        <v/>
      </c>
      <c r="L220" s="2"/>
      <c r="N220" s="42" t="str">
        <f>IF($E220="", "", IFERROR(INDEX('Suppliers &amp; Rates'!C$7:C$97, MATCH($E220, 'Suppliers &amp; Rates'!$B$7:$B$97, 0)), ""))</f>
        <v/>
      </c>
      <c r="O220" s="43" t="str">
        <f>IF($E220="", "", IFERROR(INDEX('Suppliers &amp; Rates'!D$7:D$97, MATCH($E220, 'Suppliers &amp; Rates'!$B$7:$B$97, 0)), ""))</f>
        <v/>
      </c>
      <c r="P220" s="43" t="str">
        <f>IF($E220="", "", IFERROR(INDEX('Suppliers &amp; Rates'!E$7:E$97, MATCH($E220, 'Suppliers &amp; Rates'!$B$7:$B$97, 0)), ""))</f>
        <v/>
      </c>
      <c r="Q220" s="44" t="str">
        <f>IF($E220="", "", IFERROR(INDEX('Suppliers &amp; Rates'!F$7:F$97, MATCH($E220, 'Suppliers &amp; Rates'!$B$7:$B$97, 0)), ""))</f>
        <v/>
      </c>
      <c r="S220" s="21" t="str">
        <f t="shared" si="32"/>
        <v/>
      </c>
      <c r="U220" s="21" t="str">
        <f t="shared" si="33"/>
        <v/>
      </c>
      <c r="W220" s="21" t="str">
        <f t="shared" si="34"/>
        <v/>
      </c>
      <c r="X220" s="52" t="str">
        <f t="shared" si="35"/>
        <v/>
      </c>
    </row>
    <row r="221" spans="1:24" x14ac:dyDescent="0.25">
      <c r="A221" s="2"/>
      <c r="B221" s="25"/>
      <c r="C221" s="28"/>
      <c r="D221" s="28"/>
      <c r="E221" s="31"/>
      <c r="F221" s="34" t="str">
        <f t="shared" si="27"/>
        <v/>
      </c>
      <c r="G221" s="37" t="str">
        <f>IF(D221="", "", IF(E221="", "Select Supplier", D221*1.02264*(IF(INDEX('Suppliers &amp; Rates'!$G$7:$G$97, MATCH(E221, 'Suppliers &amp; Rates'!$B$7:$B$97, 0))="", 39.3, INDEX('Suppliers &amp; Rates'!$G$7:$G$97, MATCH(E221, 'Suppliers &amp; Rates'!$B$7:$B$97, 0))))/3.6))</f>
        <v/>
      </c>
      <c r="H221" s="57" t="str">
        <f t="shared" si="28"/>
        <v/>
      </c>
      <c r="I221" s="58" t="str">
        <f t="shared" si="29"/>
        <v/>
      </c>
      <c r="J221" s="58" t="str">
        <f t="shared" si="30"/>
        <v/>
      </c>
      <c r="K221" s="59" t="str">
        <f t="shared" si="31"/>
        <v/>
      </c>
      <c r="L221" s="2"/>
      <c r="N221" s="42" t="str">
        <f>IF($E221="", "", IFERROR(INDEX('Suppliers &amp; Rates'!C$7:C$97, MATCH($E221, 'Suppliers &amp; Rates'!$B$7:$B$97, 0)), ""))</f>
        <v/>
      </c>
      <c r="O221" s="43" t="str">
        <f>IF($E221="", "", IFERROR(INDEX('Suppliers &amp; Rates'!D$7:D$97, MATCH($E221, 'Suppliers &amp; Rates'!$B$7:$B$97, 0)), ""))</f>
        <v/>
      </c>
      <c r="P221" s="43" t="str">
        <f>IF($E221="", "", IFERROR(INDEX('Suppliers &amp; Rates'!E$7:E$97, MATCH($E221, 'Suppliers &amp; Rates'!$B$7:$B$97, 0)), ""))</f>
        <v/>
      </c>
      <c r="Q221" s="44" t="str">
        <f>IF($E221="", "", IFERROR(INDEX('Suppliers &amp; Rates'!F$7:F$97, MATCH($E221, 'Suppliers &amp; Rates'!$B$7:$B$97, 0)), ""))</f>
        <v/>
      </c>
      <c r="S221" s="21" t="str">
        <f t="shared" si="32"/>
        <v/>
      </c>
      <c r="U221" s="21" t="str">
        <f t="shared" si="33"/>
        <v/>
      </c>
      <c r="W221" s="21" t="str">
        <f t="shared" si="34"/>
        <v/>
      </c>
      <c r="X221" s="52" t="str">
        <f t="shared" si="35"/>
        <v/>
      </c>
    </row>
    <row r="222" spans="1:24" x14ac:dyDescent="0.25">
      <c r="A222" s="2"/>
      <c r="B222" s="25"/>
      <c r="C222" s="28"/>
      <c r="D222" s="28"/>
      <c r="E222" s="31"/>
      <c r="F222" s="34" t="str">
        <f t="shared" si="27"/>
        <v/>
      </c>
      <c r="G222" s="37" t="str">
        <f>IF(D222="", "", IF(E222="", "Select Supplier", D222*1.02264*(IF(INDEX('Suppliers &amp; Rates'!$G$7:$G$97, MATCH(E222, 'Suppliers &amp; Rates'!$B$7:$B$97, 0))="", 39.3, INDEX('Suppliers &amp; Rates'!$G$7:$G$97, MATCH(E222, 'Suppliers &amp; Rates'!$B$7:$B$97, 0))))/3.6))</f>
        <v/>
      </c>
      <c r="H222" s="57" t="str">
        <f t="shared" si="28"/>
        <v/>
      </c>
      <c r="I222" s="58" t="str">
        <f t="shared" si="29"/>
        <v/>
      </c>
      <c r="J222" s="58" t="str">
        <f t="shared" si="30"/>
        <v/>
      </c>
      <c r="K222" s="59" t="str">
        <f t="shared" si="31"/>
        <v/>
      </c>
      <c r="L222" s="2"/>
      <c r="N222" s="42" t="str">
        <f>IF($E222="", "", IFERROR(INDEX('Suppliers &amp; Rates'!C$7:C$97, MATCH($E222, 'Suppliers &amp; Rates'!$B$7:$B$97, 0)), ""))</f>
        <v/>
      </c>
      <c r="O222" s="43" t="str">
        <f>IF($E222="", "", IFERROR(INDEX('Suppliers &amp; Rates'!D$7:D$97, MATCH($E222, 'Suppliers &amp; Rates'!$B$7:$B$97, 0)), ""))</f>
        <v/>
      </c>
      <c r="P222" s="43" t="str">
        <f>IF($E222="", "", IFERROR(INDEX('Suppliers &amp; Rates'!E$7:E$97, MATCH($E222, 'Suppliers &amp; Rates'!$B$7:$B$97, 0)), ""))</f>
        <v/>
      </c>
      <c r="Q222" s="44" t="str">
        <f>IF($E222="", "", IFERROR(INDEX('Suppliers &amp; Rates'!F$7:F$97, MATCH($E222, 'Suppliers &amp; Rates'!$B$7:$B$97, 0)), ""))</f>
        <v/>
      </c>
      <c r="S222" s="21" t="str">
        <f t="shared" si="32"/>
        <v/>
      </c>
      <c r="U222" s="21" t="str">
        <f t="shared" si="33"/>
        <v/>
      </c>
      <c r="W222" s="21" t="str">
        <f t="shared" si="34"/>
        <v/>
      </c>
      <c r="X222" s="52" t="str">
        <f t="shared" si="35"/>
        <v/>
      </c>
    </row>
    <row r="223" spans="1:24" x14ac:dyDescent="0.25">
      <c r="A223" s="2"/>
      <c r="B223" s="25"/>
      <c r="C223" s="28"/>
      <c r="D223" s="28"/>
      <c r="E223" s="31"/>
      <c r="F223" s="34" t="str">
        <f t="shared" si="27"/>
        <v/>
      </c>
      <c r="G223" s="37" t="str">
        <f>IF(D223="", "", IF(E223="", "Select Supplier", D223*1.02264*(IF(INDEX('Suppliers &amp; Rates'!$G$7:$G$97, MATCH(E223, 'Suppliers &amp; Rates'!$B$7:$B$97, 0))="", 39.3, INDEX('Suppliers &amp; Rates'!$G$7:$G$97, MATCH(E223, 'Suppliers &amp; Rates'!$B$7:$B$97, 0))))/3.6))</f>
        <v/>
      </c>
      <c r="H223" s="57" t="str">
        <f t="shared" si="28"/>
        <v/>
      </c>
      <c r="I223" s="58" t="str">
        <f t="shared" si="29"/>
        <v/>
      </c>
      <c r="J223" s="58" t="str">
        <f t="shared" si="30"/>
        <v/>
      </c>
      <c r="K223" s="59" t="str">
        <f t="shared" si="31"/>
        <v/>
      </c>
      <c r="L223" s="2"/>
      <c r="N223" s="42" t="str">
        <f>IF($E223="", "", IFERROR(INDEX('Suppliers &amp; Rates'!C$7:C$97, MATCH($E223, 'Suppliers &amp; Rates'!$B$7:$B$97, 0)), ""))</f>
        <v/>
      </c>
      <c r="O223" s="43" t="str">
        <f>IF($E223="", "", IFERROR(INDEX('Suppliers &amp; Rates'!D$7:D$97, MATCH($E223, 'Suppliers &amp; Rates'!$B$7:$B$97, 0)), ""))</f>
        <v/>
      </c>
      <c r="P223" s="43" t="str">
        <f>IF($E223="", "", IFERROR(INDEX('Suppliers &amp; Rates'!E$7:E$97, MATCH($E223, 'Suppliers &amp; Rates'!$B$7:$B$97, 0)), ""))</f>
        <v/>
      </c>
      <c r="Q223" s="44" t="str">
        <f>IF($E223="", "", IFERROR(INDEX('Suppliers &amp; Rates'!F$7:F$97, MATCH($E223, 'Suppliers &amp; Rates'!$B$7:$B$97, 0)), ""))</f>
        <v/>
      </c>
      <c r="S223" s="21" t="str">
        <f t="shared" si="32"/>
        <v/>
      </c>
      <c r="U223" s="21" t="str">
        <f t="shared" si="33"/>
        <v/>
      </c>
      <c r="W223" s="21" t="str">
        <f t="shared" si="34"/>
        <v/>
      </c>
      <c r="X223" s="52" t="str">
        <f t="shared" si="35"/>
        <v/>
      </c>
    </row>
    <row r="224" spans="1:24" x14ac:dyDescent="0.25">
      <c r="A224" s="2"/>
      <c r="B224" s="25"/>
      <c r="C224" s="28"/>
      <c r="D224" s="28"/>
      <c r="E224" s="31"/>
      <c r="F224" s="34" t="str">
        <f t="shared" si="27"/>
        <v/>
      </c>
      <c r="G224" s="37" t="str">
        <f>IF(D224="", "", IF(E224="", "Select Supplier", D224*1.02264*(IF(INDEX('Suppliers &amp; Rates'!$G$7:$G$97, MATCH(E224, 'Suppliers &amp; Rates'!$B$7:$B$97, 0))="", 39.3, INDEX('Suppliers &amp; Rates'!$G$7:$G$97, MATCH(E224, 'Suppliers &amp; Rates'!$B$7:$B$97, 0))))/3.6))</f>
        <v/>
      </c>
      <c r="H224" s="57" t="str">
        <f t="shared" si="28"/>
        <v/>
      </c>
      <c r="I224" s="58" t="str">
        <f t="shared" si="29"/>
        <v/>
      </c>
      <c r="J224" s="58" t="str">
        <f t="shared" si="30"/>
        <v/>
      </c>
      <c r="K224" s="59" t="str">
        <f t="shared" si="31"/>
        <v/>
      </c>
      <c r="L224" s="2"/>
      <c r="N224" s="42" t="str">
        <f>IF($E224="", "", IFERROR(INDEX('Suppliers &amp; Rates'!C$7:C$97, MATCH($E224, 'Suppliers &amp; Rates'!$B$7:$B$97, 0)), ""))</f>
        <v/>
      </c>
      <c r="O224" s="43" t="str">
        <f>IF($E224="", "", IFERROR(INDEX('Suppliers &amp; Rates'!D$7:D$97, MATCH($E224, 'Suppliers &amp; Rates'!$B$7:$B$97, 0)), ""))</f>
        <v/>
      </c>
      <c r="P224" s="43" t="str">
        <f>IF($E224="", "", IFERROR(INDEX('Suppliers &amp; Rates'!E$7:E$97, MATCH($E224, 'Suppliers &amp; Rates'!$B$7:$B$97, 0)), ""))</f>
        <v/>
      </c>
      <c r="Q224" s="44" t="str">
        <f>IF($E224="", "", IFERROR(INDEX('Suppliers &amp; Rates'!F$7:F$97, MATCH($E224, 'Suppliers &amp; Rates'!$B$7:$B$97, 0)), ""))</f>
        <v/>
      </c>
      <c r="S224" s="21" t="str">
        <f t="shared" si="32"/>
        <v/>
      </c>
      <c r="U224" s="21" t="str">
        <f t="shared" si="33"/>
        <v/>
      </c>
      <c r="W224" s="21" t="str">
        <f t="shared" si="34"/>
        <v/>
      </c>
      <c r="X224" s="52" t="str">
        <f t="shared" si="35"/>
        <v/>
      </c>
    </row>
    <row r="225" spans="1:24" x14ac:dyDescent="0.25">
      <c r="A225" s="2"/>
      <c r="B225" s="25"/>
      <c r="C225" s="28"/>
      <c r="D225" s="28"/>
      <c r="E225" s="31"/>
      <c r="F225" s="34" t="str">
        <f t="shared" si="27"/>
        <v/>
      </c>
      <c r="G225" s="37" t="str">
        <f>IF(D225="", "", IF(E225="", "Select Supplier", D225*1.02264*(IF(INDEX('Suppliers &amp; Rates'!$G$7:$G$97, MATCH(E225, 'Suppliers &amp; Rates'!$B$7:$B$97, 0))="", 39.3, INDEX('Suppliers &amp; Rates'!$G$7:$G$97, MATCH(E225, 'Suppliers &amp; Rates'!$B$7:$B$97, 0))))/3.6))</f>
        <v/>
      </c>
      <c r="H225" s="57" t="str">
        <f t="shared" si="28"/>
        <v/>
      </c>
      <c r="I225" s="58" t="str">
        <f t="shared" si="29"/>
        <v/>
      </c>
      <c r="J225" s="58" t="str">
        <f t="shared" si="30"/>
        <v/>
      </c>
      <c r="K225" s="59" t="str">
        <f t="shared" si="31"/>
        <v/>
      </c>
      <c r="L225" s="2"/>
      <c r="N225" s="42" t="str">
        <f>IF($E225="", "", IFERROR(INDEX('Suppliers &amp; Rates'!C$7:C$97, MATCH($E225, 'Suppliers &amp; Rates'!$B$7:$B$97, 0)), ""))</f>
        <v/>
      </c>
      <c r="O225" s="43" t="str">
        <f>IF($E225="", "", IFERROR(INDEX('Suppliers &amp; Rates'!D$7:D$97, MATCH($E225, 'Suppliers &amp; Rates'!$B$7:$B$97, 0)), ""))</f>
        <v/>
      </c>
      <c r="P225" s="43" t="str">
        <f>IF($E225="", "", IFERROR(INDEX('Suppliers &amp; Rates'!E$7:E$97, MATCH($E225, 'Suppliers &amp; Rates'!$B$7:$B$97, 0)), ""))</f>
        <v/>
      </c>
      <c r="Q225" s="44" t="str">
        <f>IF($E225="", "", IFERROR(INDEX('Suppliers &amp; Rates'!F$7:F$97, MATCH($E225, 'Suppliers &amp; Rates'!$B$7:$B$97, 0)), ""))</f>
        <v/>
      </c>
      <c r="S225" s="21" t="str">
        <f t="shared" si="32"/>
        <v/>
      </c>
      <c r="U225" s="21" t="str">
        <f t="shared" si="33"/>
        <v/>
      </c>
      <c r="W225" s="21" t="str">
        <f t="shared" si="34"/>
        <v/>
      </c>
      <c r="X225" s="52" t="str">
        <f t="shared" si="35"/>
        <v/>
      </c>
    </row>
    <row r="226" spans="1:24" x14ac:dyDescent="0.25">
      <c r="A226" s="2"/>
      <c r="B226" s="25"/>
      <c r="C226" s="28"/>
      <c r="D226" s="28"/>
      <c r="E226" s="31"/>
      <c r="F226" s="34" t="str">
        <f t="shared" si="27"/>
        <v/>
      </c>
      <c r="G226" s="37" t="str">
        <f>IF(D226="", "", IF(E226="", "Select Supplier", D226*1.02264*(IF(INDEX('Suppliers &amp; Rates'!$G$7:$G$97, MATCH(E226, 'Suppliers &amp; Rates'!$B$7:$B$97, 0))="", 39.3, INDEX('Suppliers &amp; Rates'!$G$7:$G$97, MATCH(E226, 'Suppliers &amp; Rates'!$B$7:$B$97, 0))))/3.6))</f>
        <v/>
      </c>
      <c r="H226" s="57" t="str">
        <f t="shared" si="28"/>
        <v/>
      </c>
      <c r="I226" s="58" t="str">
        <f t="shared" si="29"/>
        <v/>
      </c>
      <c r="J226" s="58" t="str">
        <f t="shared" si="30"/>
        <v/>
      </c>
      <c r="K226" s="59" t="str">
        <f t="shared" si="31"/>
        <v/>
      </c>
      <c r="L226" s="2"/>
      <c r="N226" s="42" t="str">
        <f>IF($E226="", "", IFERROR(INDEX('Suppliers &amp; Rates'!C$7:C$97, MATCH($E226, 'Suppliers &amp; Rates'!$B$7:$B$97, 0)), ""))</f>
        <v/>
      </c>
      <c r="O226" s="43" t="str">
        <f>IF($E226="", "", IFERROR(INDEX('Suppliers &amp; Rates'!D$7:D$97, MATCH($E226, 'Suppliers &amp; Rates'!$B$7:$B$97, 0)), ""))</f>
        <v/>
      </c>
      <c r="P226" s="43" t="str">
        <f>IF($E226="", "", IFERROR(INDEX('Suppliers &amp; Rates'!E$7:E$97, MATCH($E226, 'Suppliers &amp; Rates'!$B$7:$B$97, 0)), ""))</f>
        <v/>
      </c>
      <c r="Q226" s="44" t="str">
        <f>IF($E226="", "", IFERROR(INDEX('Suppliers &amp; Rates'!F$7:F$97, MATCH($E226, 'Suppliers &amp; Rates'!$B$7:$B$97, 0)), ""))</f>
        <v/>
      </c>
      <c r="S226" s="21" t="str">
        <f t="shared" si="32"/>
        <v/>
      </c>
      <c r="U226" s="21" t="str">
        <f t="shared" si="33"/>
        <v/>
      </c>
      <c r="W226" s="21" t="str">
        <f t="shared" si="34"/>
        <v/>
      </c>
      <c r="X226" s="52" t="str">
        <f t="shared" si="35"/>
        <v/>
      </c>
    </row>
    <row r="227" spans="1:24" x14ac:dyDescent="0.25">
      <c r="A227" s="2"/>
      <c r="B227" s="25"/>
      <c r="C227" s="28"/>
      <c r="D227" s="28"/>
      <c r="E227" s="31"/>
      <c r="F227" s="34" t="str">
        <f t="shared" si="27"/>
        <v/>
      </c>
      <c r="G227" s="37" t="str">
        <f>IF(D227="", "", IF(E227="", "Select Supplier", D227*1.02264*(IF(INDEX('Suppliers &amp; Rates'!$G$7:$G$97, MATCH(E227, 'Suppliers &amp; Rates'!$B$7:$B$97, 0))="", 39.3, INDEX('Suppliers &amp; Rates'!$G$7:$G$97, MATCH(E227, 'Suppliers &amp; Rates'!$B$7:$B$97, 0))))/3.6))</f>
        <v/>
      </c>
      <c r="H227" s="57" t="str">
        <f t="shared" si="28"/>
        <v/>
      </c>
      <c r="I227" s="58" t="str">
        <f t="shared" si="29"/>
        <v/>
      </c>
      <c r="J227" s="58" t="str">
        <f t="shared" si="30"/>
        <v/>
      </c>
      <c r="K227" s="59" t="str">
        <f t="shared" si="31"/>
        <v/>
      </c>
      <c r="L227" s="2"/>
      <c r="N227" s="42" t="str">
        <f>IF($E227="", "", IFERROR(INDEX('Suppliers &amp; Rates'!C$7:C$97, MATCH($E227, 'Suppliers &amp; Rates'!$B$7:$B$97, 0)), ""))</f>
        <v/>
      </c>
      <c r="O227" s="43" t="str">
        <f>IF($E227="", "", IFERROR(INDEX('Suppliers &amp; Rates'!D$7:D$97, MATCH($E227, 'Suppliers &amp; Rates'!$B$7:$B$97, 0)), ""))</f>
        <v/>
      </c>
      <c r="P227" s="43" t="str">
        <f>IF($E227="", "", IFERROR(INDEX('Suppliers &amp; Rates'!E$7:E$97, MATCH($E227, 'Suppliers &amp; Rates'!$B$7:$B$97, 0)), ""))</f>
        <v/>
      </c>
      <c r="Q227" s="44" t="str">
        <f>IF($E227="", "", IFERROR(INDEX('Suppliers &amp; Rates'!F$7:F$97, MATCH($E227, 'Suppliers &amp; Rates'!$B$7:$B$97, 0)), ""))</f>
        <v/>
      </c>
      <c r="S227" s="21" t="str">
        <f t="shared" si="32"/>
        <v/>
      </c>
      <c r="U227" s="21" t="str">
        <f t="shared" si="33"/>
        <v/>
      </c>
      <c r="W227" s="21" t="str">
        <f t="shared" si="34"/>
        <v/>
      </c>
      <c r="X227" s="52" t="str">
        <f t="shared" si="35"/>
        <v/>
      </c>
    </row>
    <row r="228" spans="1:24" x14ac:dyDescent="0.25">
      <c r="A228" s="2"/>
      <c r="B228" s="25"/>
      <c r="C228" s="28"/>
      <c r="D228" s="28"/>
      <c r="E228" s="31"/>
      <c r="F228" s="34" t="str">
        <f t="shared" si="27"/>
        <v/>
      </c>
      <c r="G228" s="37" t="str">
        <f>IF(D228="", "", IF(E228="", "Select Supplier", D228*1.02264*(IF(INDEX('Suppliers &amp; Rates'!$G$7:$G$97, MATCH(E228, 'Suppliers &amp; Rates'!$B$7:$B$97, 0))="", 39.3, INDEX('Suppliers &amp; Rates'!$G$7:$G$97, MATCH(E228, 'Suppliers &amp; Rates'!$B$7:$B$97, 0))))/3.6))</f>
        <v/>
      </c>
      <c r="H228" s="57" t="str">
        <f t="shared" si="28"/>
        <v/>
      </c>
      <c r="I228" s="58" t="str">
        <f t="shared" si="29"/>
        <v/>
      </c>
      <c r="J228" s="58" t="str">
        <f t="shared" si="30"/>
        <v/>
      </c>
      <c r="K228" s="59" t="str">
        <f t="shared" si="31"/>
        <v/>
      </c>
      <c r="L228" s="2"/>
      <c r="N228" s="42" t="str">
        <f>IF($E228="", "", IFERROR(INDEX('Suppliers &amp; Rates'!C$7:C$97, MATCH($E228, 'Suppliers &amp; Rates'!$B$7:$B$97, 0)), ""))</f>
        <v/>
      </c>
      <c r="O228" s="43" t="str">
        <f>IF($E228="", "", IFERROR(INDEX('Suppliers &amp; Rates'!D$7:D$97, MATCH($E228, 'Suppliers &amp; Rates'!$B$7:$B$97, 0)), ""))</f>
        <v/>
      </c>
      <c r="P228" s="43" t="str">
        <f>IF($E228="", "", IFERROR(INDEX('Suppliers &amp; Rates'!E$7:E$97, MATCH($E228, 'Suppliers &amp; Rates'!$B$7:$B$97, 0)), ""))</f>
        <v/>
      </c>
      <c r="Q228" s="44" t="str">
        <f>IF($E228="", "", IFERROR(INDEX('Suppliers &amp; Rates'!F$7:F$97, MATCH($E228, 'Suppliers &amp; Rates'!$B$7:$B$97, 0)), ""))</f>
        <v/>
      </c>
      <c r="S228" s="21" t="str">
        <f t="shared" si="32"/>
        <v/>
      </c>
      <c r="U228" s="21" t="str">
        <f t="shared" si="33"/>
        <v/>
      </c>
      <c r="W228" s="21" t="str">
        <f t="shared" si="34"/>
        <v/>
      </c>
      <c r="X228" s="52" t="str">
        <f t="shared" si="35"/>
        <v/>
      </c>
    </row>
    <row r="229" spans="1:24" x14ac:dyDescent="0.25">
      <c r="A229" s="2"/>
      <c r="B229" s="25"/>
      <c r="C229" s="28"/>
      <c r="D229" s="28"/>
      <c r="E229" s="31"/>
      <c r="F229" s="34" t="str">
        <f t="shared" si="27"/>
        <v/>
      </c>
      <c r="G229" s="37" t="str">
        <f>IF(D229="", "", IF(E229="", "Select Supplier", D229*1.02264*(IF(INDEX('Suppliers &amp; Rates'!$G$7:$G$97, MATCH(E229, 'Suppliers &amp; Rates'!$B$7:$B$97, 0))="", 39.3, INDEX('Suppliers &amp; Rates'!$G$7:$G$97, MATCH(E229, 'Suppliers &amp; Rates'!$B$7:$B$97, 0))))/3.6))</f>
        <v/>
      </c>
      <c r="H229" s="57" t="str">
        <f t="shared" si="28"/>
        <v/>
      </c>
      <c r="I229" s="58" t="str">
        <f t="shared" si="29"/>
        <v/>
      </c>
      <c r="J229" s="58" t="str">
        <f t="shared" si="30"/>
        <v/>
      </c>
      <c r="K229" s="59" t="str">
        <f t="shared" si="31"/>
        <v/>
      </c>
      <c r="L229" s="2"/>
      <c r="N229" s="42" t="str">
        <f>IF($E229="", "", IFERROR(INDEX('Suppliers &amp; Rates'!C$7:C$97, MATCH($E229, 'Suppliers &amp; Rates'!$B$7:$B$97, 0)), ""))</f>
        <v/>
      </c>
      <c r="O229" s="43" t="str">
        <f>IF($E229="", "", IFERROR(INDEX('Suppliers &amp; Rates'!D$7:D$97, MATCH($E229, 'Suppliers &amp; Rates'!$B$7:$B$97, 0)), ""))</f>
        <v/>
      </c>
      <c r="P229" s="43" t="str">
        <f>IF($E229="", "", IFERROR(INDEX('Suppliers &amp; Rates'!E$7:E$97, MATCH($E229, 'Suppliers &amp; Rates'!$B$7:$B$97, 0)), ""))</f>
        <v/>
      </c>
      <c r="Q229" s="44" t="str">
        <f>IF($E229="", "", IFERROR(INDEX('Suppliers &amp; Rates'!F$7:F$97, MATCH($E229, 'Suppliers &amp; Rates'!$B$7:$B$97, 0)), ""))</f>
        <v/>
      </c>
      <c r="S229" s="21" t="str">
        <f t="shared" si="32"/>
        <v/>
      </c>
      <c r="U229" s="21" t="str">
        <f t="shared" si="33"/>
        <v/>
      </c>
      <c r="W229" s="21" t="str">
        <f t="shared" si="34"/>
        <v/>
      </c>
      <c r="X229" s="52" t="str">
        <f t="shared" si="35"/>
        <v/>
      </c>
    </row>
    <row r="230" spans="1:24" x14ac:dyDescent="0.25">
      <c r="A230" s="2"/>
      <c r="B230" s="25"/>
      <c r="C230" s="28"/>
      <c r="D230" s="28"/>
      <c r="E230" s="31"/>
      <c r="F230" s="34" t="str">
        <f t="shared" si="27"/>
        <v/>
      </c>
      <c r="G230" s="37" t="str">
        <f>IF(D230="", "", IF(E230="", "Select Supplier", D230*1.02264*(IF(INDEX('Suppliers &amp; Rates'!$G$7:$G$97, MATCH(E230, 'Suppliers &amp; Rates'!$B$7:$B$97, 0))="", 39.3, INDEX('Suppliers &amp; Rates'!$G$7:$G$97, MATCH(E230, 'Suppliers &amp; Rates'!$B$7:$B$97, 0))))/3.6))</f>
        <v/>
      </c>
      <c r="H230" s="57" t="str">
        <f t="shared" si="28"/>
        <v/>
      </c>
      <c r="I230" s="58" t="str">
        <f t="shared" si="29"/>
        <v/>
      </c>
      <c r="J230" s="58" t="str">
        <f t="shared" si="30"/>
        <v/>
      </c>
      <c r="K230" s="59" t="str">
        <f t="shared" si="31"/>
        <v/>
      </c>
      <c r="L230" s="2"/>
      <c r="N230" s="42" t="str">
        <f>IF($E230="", "", IFERROR(INDEX('Suppliers &amp; Rates'!C$7:C$97, MATCH($E230, 'Suppliers &amp; Rates'!$B$7:$B$97, 0)), ""))</f>
        <v/>
      </c>
      <c r="O230" s="43" t="str">
        <f>IF($E230="", "", IFERROR(INDEX('Suppliers &amp; Rates'!D$7:D$97, MATCH($E230, 'Suppliers &amp; Rates'!$B$7:$B$97, 0)), ""))</f>
        <v/>
      </c>
      <c r="P230" s="43" t="str">
        <f>IF($E230="", "", IFERROR(INDEX('Suppliers &amp; Rates'!E$7:E$97, MATCH($E230, 'Suppliers &amp; Rates'!$B$7:$B$97, 0)), ""))</f>
        <v/>
      </c>
      <c r="Q230" s="44" t="str">
        <f>IF($E230="", "", IFERROR(INDEX('Suppliers &amp; Rates'!F$7:F$97, MATCH($E230, 'Suppliers &amp; Rates'!$B$7:$B$97, 0)), ""))</f>
        <v/>
      </c>
      <c r="S230" s="21" t="str">
        <f t="shared" si="32"/>
        <v/>
      </c>
      <c r="U230" s="21" t="str">
        <f t="shared" si="33"/>
        <v/>
      </c>
      <c r="W230" s="21" t="str">
        <f t="shared" si="34"/>
        <v/>
      </c>
      <c r="X230" s="52" t="str">
        <f t="shared" si="35"/>
        <v/>
      </c>
    </row>
    <row r="231" spans="1:24" x14ac:dyDescent="0.25">
      <c r="A231" s="2"/>
      <c r="B231" s="25"/>
      <c r="C231" s="28"/>
      <c r="D231" s="28"/>
      <c r="E231" s="31"/>
      <c r="F231" s="34" t="str">
        <f t="shared" si="27"/>
        <v/>
      </c>
      <c r="G231" s="37" t="str">
        <f>IF(D231="", "", IF(E231="", "Select Supplier", D231*1.02264*(IF(INDEX('Suppliers &amp; Rates'!$G$7:$G$97, MATCH(E231, 'Suppliers &amp; Rates'!$B$7:$B$97, 0))="", 39.3, INDEX('Suppliers &amp; Rates'!$G$7:$G$97, MATCH(E231, 'Suppliers &amp; Rates'!$B$7:$B$97, 0))))/3.6))</f>
        <v/>
      </c>
      <c r="H231" s="57" t="str">
        <f t="shared" si="28"/>
        <v/>
      </c>
      <c r="I231" s="58" t="str">
        <f t="shared" si="29"/>
        <v/>
      </c>
      <c r="J231" s="58" t="str">
        <f t="shared" si="30"/>
        <v/>
      </c>
      <c r="K231" s="59" t="str">
        <f t="shared" si="31"/>
        <v/>
      </c>
      <c r="L231" s="2"/>
      <c r="N231" s="42" t="str">
        <f>IF($E231="", "", IFERROR(INDEX('Suppliers &amp; Rates'!C$7:C$97, MATCH($E231, 'Suppliers &amp; Rates'!$B$7:$B$97, 0)), ""))</f>
        <v/>
      </c>
      <c r="O231" s="43" t="str">
        <f>IF($E231="", "", IFERROR(INDEX('Suppliers &amp; Rates'!D$7:D$97, MATCH($E231, 'Suppliers &amp; Rates'!$B$7:$B$97, 0)), ""))</f>
        <v/>
      </c>
      <c r="P231" s="43" t="str">
        <f>IF($E231="", "", IFERROR(INDEX('Suppliers &amp; Rates'!E$7:E$97, MATCH($E231, 'Suppliers &amp; Rates'!$B$7:$B$97, 0)), ""))</f>
        <v/>
      </c>
      <c r="Q231" s="44" t="str">
        <f>IF($E231="", "", IFERROR(INDEX('Suppliers &amp; Rates'!F$7:F$97, MATCH($E231, 'Suppliers &amp; Rates'!$B$7:$B$97, 0)), ""))</f>
        <v/>
      </c>
      <c r="S231" s="21" t="str">
        <f t="shared" si="32"/>
        <v/>
      </c>
      <c r="U231" s="21" t="str">
        <f t="shared" si="33"/>
        <v/>
      </c>
      <c r="W231" s="21" t="str">
        <f t="shared" si="34"/>
        <v/>
      </c>
      <c r="X231" s="52" t="str">
        <f t="shared" si="35"/>
        <v/>
      </c>
    </row>
    <row r="232" spans="1:24" x14ac:dyDescent="0.25">
      <c r="A232" s="2"/>
      <c r="B232" s="25"/>
      <c r="C232" s="28"/>
      <c r="D232" s="28"/>
      <c r="E232" s="31"/>
      <c r="F232" s="34" t="str">
        <f t="shared" si="27"/>
        <v/>
      </c>
      <c r="G232" s="37" t="str">
        <f>IF(D232="", "", IF(E232="", "Select Supplier", D232*1.02264*(IF(INDEX('Suppliers &amp; Rates'!$G$7:$G$97, MATCH(E232, 'Suppliers &amp; Rates'!$B$7:$B$97, 0))="", 39.3, INDEX('Suppliers &amp; Rates'!$G$7:$G$97, MATCH(E232, 'Suppliers &amp; Rates'!$B$7:$B$97, 0))))/3.6))</f>
        <v/>
      </c>
      <c r="H232" s="57" t="str">
        <f t="shared" si="28"/>
        <v/>
      </c>
      <c r="I232" s="58" t="str">
        <f t="shared" si="29"/>
        <v/>
      </c>
      <c r="J232" s="58" t="str">
        <f t="shared" si="30"/>
        <v/>
      </c>
      <c r="K232" s="59" t="str">
        <f t="shared" si="31"/>
        <v/>
      </c>
      <c r="L232" s="2"/>
      <c r="N232" s="42" t="str">
        <f>IF($E232="", "", IFERROR(INDEX('Suppliers &amp; Rates'!C$7:C$97, MATCH($E232, 'Suppliers &amp; Rates'!$B$7:$B$97, 0)), ""))</f>
        <v/>
      </c>
      <c r="O232" s="43" t="str">
        <f>IF($E232="", "", IFERROR(INDEX('Suppliers &amp; Rates'!D$7:D$97, MATCH($E232, 'Suppliers &amp; Rates'!$B$7:$B$97, 0)), ""))</f>
        <v/>
      </c>
      <c r="P232" s="43" t="str">
        <f>IF($E232="", "", IFERROR(INDEX('Suppliers &amp; Rates'!E$7:E$97, MATCH($E232, 'Suppliers &amp; Rates'!$B$7:$B$97, 0)), ""))</f>
        <v/>
      </c>
      <c r="Q232" s="44" t="str">
        <f>IF($E232="", "", IFERROR(INDEX('Suppliers &amp; Rates'!F$7:F$97, MATCH($E232, 'Suppliers &amp; Rates'!$B$7:$B$97, 0)), ""))</f>
        <v/>
      </c>
      <c r="S232" s="21" t="str">
        <f t="shared" si="32"/>
        <v/>
      </c>
      <c r="U232" s="21" t="str">
        <f t="shared" si="33"/>
        <v/>
      </c>
      <c r="W232" s="21" t="str">
        <f t="shared" si="34"/>
        <v/>
      </c>
      <c r="X232" s="52" t="str">
        <f t="shared" si="35"/>
        <v/>
      </c>
    </row>
    <row r="233" spans="1:24" x14ac:dyDescent="0.25">
      <c r="A233" s="2"/>
      <c r="B233" s="25"/>
      <c r="C233" s="28"/>
      <c r="D233" s="28"/>
      <c r="E233" s="31"/>
      <c r="F233" s="34" t="str">
        <f t="shared" si="27"/>
        <v/>
      </c>
      <c r="G233" s="37" t="str">
        <f>IF(D233="", "", IF(E233="", "Select Supplier", D233*1.02264*(IF(INDEX('Suppliers &amp; Rates'!$G$7:$G$97, MATCH(E233, 'Suppliers &amp; Rates'!$B$7:$B$97, 0))="", 39.3, INDEX('Suppliers &amp; Rates'!$G$7:$G$97, MATCH(E233, 'Suppliers &amp; Rates'!$B$7:$B$97, 0))))/3.6))</f>
        <v/>
      </c>
      <c r="H233" s="57" t="str">
        <f t="shared" si="28"/>
        <v/>
      </c>
      <c r="I233" s="58" t="str">
        <f t="shared" si="29"/>
        <v/>
      </c>
      <c r="J233" s="58" t="str">
        <f t="shared" si="30"/>
        <v/>
      </c>
      <c r="K233" s="59" t="str">
        <f t="shared" si="31"/>
        <v/>
      </c>
      <c r="L233" s="2"/>
      <c r="N233" s="42" t="str">
        <f>IF($E233="", "", IFERROR(INDEX('Suppliers &amp; Rates'!C$7:C$97, MATCH($E233, 'Suppliers &amp; Rates'!$B$7:$B$97, 0)), ""))</f>
        <v/>
      </c>
      <c r="O233" s="43" t="str">
        <f>IF($E233="", "", IFERROR(INDEX('Suppliers &amp; Rates'!D$7:D$97, MATCH($E233, 'Suppliers &amp; Rates'!$B$7:$B$97, 0)), ""))</f>
        <v/>
      </c>
      <c r="P233" s="43" t="str">
        <f>IF($E233="", "", IFERROR(INDEX('Suppliers &amp; Rates'!E$7:E$97, MATCH($E233, 'Suppliers &amp; Rates'!$B$7:$B$97, 0)), ""))</f>
        <v/>
      </c>
      <c r="Q233" s="44" t="str">
        <f>IF($E233="", "", IFERROR(INDEX('Suppliers &amp; Rates'!F$7:F$97, MATCH($E233, 'Suppliers &amp; Rates'!$B$7:$B$97, 0)), ""))</f>
        <v/>
      </c>
      <c r="S233" s="21" t="str">
        <f t="shared" si="32"/>
        <v/>
      </c>
      <c r="U233" s="21" t="str">
        <f t="shared" si="33"/>
        <v/>
      </c>
      <c r="W233" s="21" t="str">
        <f t="shared" si="34"/>
        <v/>
      </c>
      <c r="X233" s="52" t="str">
        <f t="shared" si="35"/>
        <v/>
      </c>
    </row>
    <row r="234" spans="1:24" x14ac:dyDescent="0.25">
      <c r="A234" s="2"/>
      <c r="B234" s="25"/>
      <c r="C234" s="28"/>
      <c r="D234" s="28"/>
      <c r="E234" s="31"/>
      <c r="F234" s="34" t="str">
        <f t="shared" si="27"/>
        <v/>
      </c>
      <c r="G234" s="37" t="str">
        <f>IF(D234="", "", IF(E234="", "Select Supplier", D234*1.02264*(IF(INDEX('Suppliers &amp; Rates'!$G$7:$G$97, MATCH(E234, 'Suppliers &amp; Rates'!$B$7:$B$97, 0))="", 39.3, INDEX('Suppliers &amp; Rates'!$G$7:$G$97, MATCH(E234, 'Suppliers &amp; Rates'!$B$7:$B$97, 0))))/3.6))</f>
        <v/>
      </c>
      <c r="H234" s="57" t="str">
        <f t="shared" si="28"/>
        <v/>
      </c>
      <c r="I234" s="58" t="str">
        <f t="shared" si="29"/>
        <v/>
      </c>
      <c r="J234" s="58" t="str">
        <f t="shared" si="30"/>
        <v/>
      </c>
      <c r="K234" s="59" t="str">
        <f t="shared" si="31"/>
        <v/>
      </c>
      <c r="L234" s="2"/>
      <c r="N234" s="42" t="str">
        <f>IF($E234="", "", IFERROR(INDEX('Suppliers &amp; Rates'!C$7:C$97, MATCH($E234, 'Suppliers &amp; Rates'!$B$7:$B$97, 0)), ""))</f>
        <v/>
      </c>
      <c r="O234" s="43" t="str">
        <f>IF($E234="", "", IFERROR(INDEX('Suppliers &amp; Rates'!D$7:D$97, MATCH($E234, 'Suppliers &amp; Rates'!$B$7:$B$97, 0)), ""))</f>
        <v/>
      </c>
      <c r="P234" s="43" t="str">
        <f>IF($E234="", "", IFERROR(INDEX('Suppliers &amp; Rates'!E$7:E$97, MATCH($E234, 'Suppliers &amp; Rates'!$B$7:$B$97, 0)), ""))</f>
        <v/>
      </c>
      <c r="Q234" s="44" t="str">
        <f>IF($E234="", "", IFERROR(INDEX('Suppliers &amp; Rates'!F$7:F$97, MATCH($E234, 'Suppliers &amp; Rates'!$B$7:$B$97, 0)), ""))</f>
        <v/>
      </c>
      <c r="S234" s="21" t="str">
        <f t="shared" si="32"/>
        <v/>
      </c>
      <c r="U234" s="21" t="str">
        <f t="shared" si="33"/>
        <v/>
      </c>
      <c r="W234" s="21" t="str">
        <f t="shared" si="34"/>
        <v/>
      </c>
      <c r="X234" s="52" t="str">
        <f t="shared" si="35"/>
        <v/>
      </c>
    </row>
    <row r="235" spans="1:24" x14ac:dyDescent="0.25">
      <c r="A235" s="2"/>
      <c r="B235" s="25"/>
      <c r="C235" s="28"/>
      <c r="D235" s="28"/>
      <c r="E235" s="31"/>
      <c r="F235" s="34" t="str">
        <f t="shared" si="27"/>
        <v/>
      </c>
      <c r="G235" s="37" t="str">
        <f>IF(D235="", "", IF(E235="", "Select Supplier", D235*1.02264*(IF(INDEX('Suppliers &amp; Rates'!$G$7:$G$97, MATCH(E235, 'Suppliers &amp; Rates'!$B$7:$B$97, 0))="", 39.3, INDEX('Suppliers &amp; Rates'!$G$7:$G$97, MATCH(E235, 'Suppliers &amp; Rates'!$B$7:$B$97, 0))))/3.6))</f>
        <v/>
      </c>
      <c r="H235" s="57" t="str">
        <f t="shared" si="28"/>
        <v/>
      </c>
      <c r="I235" s="58" t="str">
        <f t="shared" si="29"/>
        <v/>
      </c>
      <c r="J235" s="58" t="str">
        <f t="shared" si="30"/>
        <v/>
      </c>
      <c r="K235" s="59" t="str">
        <f t="shared" si="31"/>
        <v/>
      </c>
      <c r="L235" s="2"/>
      <c r="N235" s="42" t="str">
        <f>IF($E235="", "", IFERROR(INDEX('Suppliers &amp; Rates'!C$7:C$97, MATCH($E235, 'Suppliers &amp; Rates'!$B$7:$B$97, 0)), ""))</f>
        <v/>
      </c>
      <c r="O235" s="43" t="str">
        <f>IF($E235="", "", IFERROR(INDEX('Suppliers &amp; Rates'!D$7:D$97, MATCH($E235, 'Suppliers &amp; Rates'!$B$7:$B$97, 0)), ""))</f>
        <v/>
      </c>
      <c r="P235" s="43" t="str">
        <f>IF($E235="", "", IFERROR(INDEX('Suppliers &amp; Rates'!E$7:E$97, MATCH($E235, 'Suppliers &amp; Rates'!$B$7:$B$97, 0)), ""))</f>
        <v/>
      </c>
      <c r="Q235" s="44" t="str">
        <f>IF($E235="", "", IFERROR(INDEX('Suppliers &amp; Rates'!F$7:F$97, MATCH($E235, 'Suppliers &amp; Rates'!$B$7:$B$97, 0)), ""))</f>
        <v/>
      </c>
      <c r="S235" s="21" t="str">
        <f t="shared" si="32"/>
        <v/>
      </c>
      <c r="U235" s="21" t="str">
        <f t="shared" si="33"/>
        <v/>
      </c>
      <c r="W235" s="21" t="str">
        <f t="shared" si="34"/>
        <v/>
      </c>
      <c r="X235" s="52" t="str">
        <f t="shared" si="35"/>
        <v/>
      </c>
    </row>
    <row r="236" spans="1:24" x14ac:dyDescent="0.25">
      <c r="A236" s="2"/>
      <c r="B236" s="25"/>
      <c r="C236" s="28"/>
      <c r="D236" s="28"/>
      <c r="E236" s="31"/>
      <c r="F236" s="34" t="str">
        <f t="shared" si="27"/>
        <v/>
      </c>
      <c r="G236" s="37" t="str">
        <f>IF(D236="", "", IF(E236="", "Select Supplier", D236*1.02264*(IF(INDEX('Suppliers &amp; Rates'!$G$7:$G$97, MATCH(E236, 'Suppliers &amp; Rates'!$B$7:$B$97, 0))="", 39.3, INDEX('Suppliers &amp; Rates'!$G$7:$G$97, MATCH(E236, 'Suppliers &amp; Rates'!$B$7:$B$97, 0))))/3.6))</f>
        <v/>
      </c>
      <c r="H236" s="57" t="str">
        <f t="shared" si="28"/>
        <v/>
      </c>
      <c r="I236" s="58" t="str">
        <f t="shared" si="29"/>
        <v/>
      </c>
      <c r="J236" s="58" t="str">
        <f t="shared" si="30"/>
        <v/>
      </c>
      <c r="K236" s="59" t="str">
        <f t="shared" si="31"/>
        <v/>
      </c>
      <c r="L236" s="2"/>
      <c r="N236" s="42" t="str">
        <f>IF($E236="", "", IFERROR(INDEX('Suppliers &amp; Rates'!C$7:C$97, MATCH($E236, 'Suppliers &amp; Rates'!$B$7:$B$97, 0)), ""))</f>
        <v/>
      </c>
      <c r="O236" s="43" t="str">
        <f>IF($E236="", "", IFERROR(INDEX('Suppliers &amp; Rates'!D$7:D$97, MATCH($E236, 'Suppliers &amp; Rates'!$B$7:$B$97, 0)), ""))</f>
        <v/>
      </c>
      <c r="P236" s="43" t="str">
        <f>IF($E236="", "", IFERROR(INDEX('Suppliers &amp; Rates'!E$7:E$97, MATCH($E236, 'Suppliers &amp; Rates'!$B$7:$B$97, 0)), ""))</f>
        <v/>
      </c>
      <c r="Q236" s="44" t="str">
        <f>IF($E236="", "", IFERROR(INDEX('Suppliers &amp; Rates'!F$7:F$97, MATCH($E236, 'Suppliers &amp; Rates'!$B$7:$B$97, 0)), ""))</f>
        <v/>
      </c>
      <c r="S236" s="21" t="str">
        <f t="shared" si="32"/>
        <v/>
      </c>
      <c r="U236" s="21" t="str">
        <f t="shared" si="33"/>
        <v/>
      </c>
      <c r="W236" s="21" t="str">
        <f t="shared" si="34"/>
        <v/>
      </c>
      <c r="X236" s="52" t="str">
        <f t="shared" si="35"/>
        <v/>
      </c>
    </row>
    <row r="237" spans="1:24" x14ac:dyDescent="0.25">
      <c r="A237" s="2"/>
      <c r="B237" s="25"/>
      <c r="C237" s="28"/>
      <c r="D237" s="28"/>
      <c r="E237" s="31"/>
      <c r="F237" s="34" t="str">
        <f t="shared" si="27"/>
        <v/>
      </c>
      <c r="G237" s="37" t="str">
        <f>IF(D237="", "", IF(E237="", "Select Supplier", D237*1.02264*(IF(INDEX('Suppliers &amp; Rates'!$G$7:$G$97, MATCH(E237, 'Suppliers &amp; Rates'!$B$7:$B$97, 0))="", 39.3, INDEX('Suppliers &amp; Rates'!$G$7:$G$97, MATCH(E237, 'Suppliers &amp; Rates'!$B$7:$B$97, 0))))/3.6))</f>
        <v/>
      </c>
      <c r="H237" s="57" t="str">
        <f t="shared" si="28"/>
        <v/>
      </c>
      <c r="I237" s="58" t="str">
        <f t="shared" si="29"/>
        <v/>
      </c>
      <c r="J237" s="58" t="str">
        <f t="shared" si="30"/>
        <v/>
      </c>
      <c r="K237" s="59" t="str">
        <f t="shared" si="31"/>
        <v/>
      </c>
      <c r="L237" s="2"/>
      <c r="N237" s="42" t="str">
        <f>IF($E237="", "", IFERROR(INDEX('Suppliers &amp; Rates'!C$7:C$97, MATCH($E237, 'Suppliers &amp; Rates'!$B$7:$B$97, 0)), ""))</f>
        <v/>
      </c>
      <c r="O237" s="43" t="str">
        <f>IF($E237="", "", IFERROR(INDEX('Suppliers &amp; Rates'!D$7:D$97, MATCH($E237, 'Suppliers &amp; Rates'!$B$7:$B$97, 0)), ""))</f>
        <v/>
      </c>
      <c r="P237" s="43" t="str">
        <f>IF($E237="", "", IFERROR(INDEX('Suppliers &amp; Rates'!E$7:E$97, MATCH($E237, 'Suppliers &amp; Rates'!$B$7:$B$97, 0)), ""))</f>
        <v/>
      </c>
      <c r="Q237" s="44" t="str">
        <f>IF($E237="", "", IFERROR(INDEX('Suppliers &amp; Rates'!F$7:F$97, MATCH($E237, 'Suppliers &amp; Rates'!$B$7:$B$97, 0)), ""))</f>
        <v/>
      </c>
      <c r="S237" s="21" t="str">
        <f t="shared" si="32"/>
        <v/>
      </c>
      <c r="U237" s="21" t="str">
        <f t="shared" si="33"/>
        <v/>
      </c>
      <c r="W237" s="21" t="str">
        <f t="shared" si="34"/>
        <v/>
      </c>
      <c r="X237" s="52" t="str">
        <f t="shared" si="35"/>
        <v/>
      </c>
    </row>
    <row r="238" spans="1:24" x14ac:dyDescent="0.25">
      <c r="A238" s="2"/>
      <c r="B238" s="25"/>
      <c r="C238" s="28"/>
      <c r="D238" s="28"/>
      <c r="E238" s="31"/>
      <c r="F238" s="34" t="str">
        <f t="shared" si="27"/>
        <v/>
      </c>
      <c r="G238" s="37" t="str">
        <f>IF(D238="", "", IF(E238="", "Select Supplier", D238*1.02264*(IF(INDEX('Suppliers &amp; Rates'!$G$7:$G$97, MATCH(E238, 'Suppliers &amp; Rates'!$B$7:$B$97, 0))="", 39.3, INDEX('Suppliers &amp; Rates'!$G$7:$G$97, MATCH(E238, 'Suppliers &amp; Rates'!$B$7:$B$97, 0))))/3.6))</f>
        <v/>
      </c>
      <c r="H238" s="57" t="str">
        <f t="shared" si="28"/>
        <v/>
      </c>
      <c r="I238" s="58" t="str">
        <f t="shared" si="29"/>
        <v/>
      </c>
      <c r="J238" s="58" t="str">
        <f t="shared" si="30"/>
        <v/>
      </c>
      <c r="K238" s="59" t="str">
        <f t="shared" si="31"/>
        <v/>
      </c>
      <c r="L238" s="2"/>
      <c r="N238" s="42" t="str">
        <f>IF($E238="", "", IFERROR(INDEX('Suppliers &amp; Rates'!C$7:C$97, MATCH($E238, 'Suppliers &amp; Rates'!$B$7:$B$97, 0)), ""))</f>
        <v/>
      </c>
      <c r="O238" s="43" t="str">
        <f>IF($E238="", "", IFERROR(INDEX('Suppliers &amp; Rates'!D$7:D$97, MATCH($E238, 'Suppliers &amp; Rates'!$B$7:$B$97, 0)), ""))</f>
        <v/>
      </c>
      <c r="P238" s="43" t="str">
        <f>IF($E238="", "", IFERROR(INDEX('Suppliers &amp; Rates'!E$7:E$97, MATCH($E238, 'Suppliers &amp; Rates'!$B$7:$B$97, 0)), ""))</f>
        <v/>
      </c>
      <c r="Q238" s="44" t="str">
        <f>IF($E238="", "", IFERROR(INDEX('Suppliers &amp; Rates'!F$7:F$97, MATCH($E238, 'Suppliers &amp; Rates'!$B$7:$B$97, 0)), ""))</f>
        <v/>
      </c>
      <c r="S238" s="21" t="str">
        <f t="shared" si="32"/>
        <v/>
      </c>
      <c r="U238" s="21" t="str">
        <f t="shared" si="33"/>
        <v/>
      </c>
      <c r="W238" s="21" t="str">
        <f t="shared" si="34"/>
        <v/>
      </c>
      <c r="X238" s="52" t="str">
        <f t="shared" si="35"/>
        <v/>
      </c>
    </row>
    <row r="239" spans="1:24" x14ac:dyDescent="0.25">
      <c r="A239" s="2"/>
      <c r="B239" s="25"/>
      <c r="C239" s="28"/>
      <c r="D239" s="28"/>
      <c r="E239" s="31"/>
      <c r="F239" s="34" t="str">
        <f t="shared" si="27"/>
        <v/>
      </c>
      <c r="G239" s="37" t="str">
        <f>IF(D239="", "", IF(E239="", "Select Supplier", D239*1.02264*(IF(INDEX('Suppliers &amp; Rates'!$G$7:$G$97, MATCH(E239, 'Suppliers &amp; Rates'!$B$7:$B$97, 0))="", 39.3, INDEX('Suppliers &amp; Rates'!$G$7:$G$97, MATCH(E239, 'Suppliers &amp; Rates'!$B$7:$B$97, 0))))/3.6))</f>
        <v/>
      </c>
      <c r="H239" s="57" t="str">
        <f t="shared" si="28"/>
        <v/>
      </c>
      <c r="I239" s="58" t="str">
        <f t="shared" si="29"/>
        <v/>
      </c>
      <c r="J239" s="58" t="str">
        <f t="shared" si="30"/>
        <v/>
      </c>
      <c r="K239" s="59" t="str">
        <f t="shared" si="31"/>
        <v/>
      </c>
      <c r="L239" s="2"/>
      <c r="N239" s="42" t="str">
        <f>IF($E239="", "", IFERROR(INDEX('Suppliers &amp; Rates'!C$7:C$97, MATCH($E239, 'Suppliers &amp; Rates'!$B$7:$B$97, 0)), ""))</f>
        <v/>
      </c>
      <c r="O239" s="43" t="str">
        <f>IF($E239="", "", IFERROR(INDEX('Suppliers &amp; Rates'!D$7:D$97, MATCH($E239, 'Suppliers &amp; Rates'!$B$7:$B$97, 0)), ""))</f>
        <v/>
      </c>
      <c r="P239" s="43" t="str">
        <f>IF($E239="", "", IFERROR(INDEX('Suppliers &amp; Rates'!E$7:E$97, MATCH($E239, 'Suppliers &amp; Rates'!$B$7:$B$97, 0)), ""))</f>
        <v/>
      </c>
      <c r="Q239" s="44" t="str">
        <f>IF($E239="", "", IFERROR(INDEX('Suppliers &amp; Rates'!F$7:F$97, MATCH($E239, 'Suppliers &amp; Rates'!$B$7:$B$97, 0)), ""))</f>
        <v/>
      </c>
      <c r="S239" s="21" t="str">
        <f t="shared" si="32"/>
        <v/>
      </c>
      <c r="U239" s="21" t="str">
        <f t="shared" si="33"/>
        <v/>
      </c>
      <c r="W239" s="21" t="str">
        <f t="shared" si="34"/>
        <v/>
      </c>
      <c r="X239" s="52" t="str">
        <f t="shared" si="35"/>
        <v/>
      </c>
    </row>
    <row r="240" spans="1:24" x14ac:dyDescent="0.25">
      <c r="A240" s="2"/>
      <c r="B240" s="25"/>
      <c r="C240" s="28"/>
      <c r="D240" s="28"/>
      <c r="E240" s="31"/>
      <c r="F240" s="34" t="str">
        <f t="shared" si="27"/>
        <v/>
      </c>
      <c r="G240" s="37" t="str">
        <f>IF(D240="", "", IF(E240="", "Select Supplier", D240*1.02264*(IF(INDEX('Suppliers &amp; Rates'!$G$7:$G$97, MATCH(E240, 'Suppliers &amp; Rates'!$B$7:$B$97, 0))="", 39.3, INDEX('Suppliers &amp; Rates'!$G$7:$G$97, MATCH(E240, 'Suppliers &amp; Rates'!$B$7:$B$97, 0))))/3.6))</f>
        <v/>
      </c>
      <c r="H240" s="57" t="str">
        <f t="shared" si="28"/>
        <v/>
      </c>
      <c r="I240" s="58" t="str">
        <f t="shared" si="29"/>
        <v/>
      </c>
      <c r="J240" s="58" t="str">
        <f t="shared" si="30"/>
        <v/>
      </c>
      <c r="K240" s="59" t="str">
        <f t="shared" si="31"/>
        <v/>
      </c>
      <c r="L240" s="2"/>
      <c r="N240" s="42" t="str">
        <f>IF($E240="", "", IFERROR(INDEX('Suppliers &amp; Rates'!C$7:C$97, MATCH($E240, 'Suppliers &amp; Rates'!$B$7:$B$97, 0)), ""))</f>
        <v/>
      </c>
      <c r="O240" s="43" t="str">
        <f>IF($E240="", "", IFERROR(INDEX('Suppliers &amp; Rates'!D$7:D$97, MATCH($E240, 'Suppliers &amp; Rates'!$B$7:$B$97, 0)), ""))</f>
        <v/>
      </c>
      <c r="P240" s="43" t="str">
        <f>IF($E240="", "", IFERROR(INDEX('Suppliers &amp; Rates'!E$7:E$97, MATCH($E240, 'Suppliers &amp; Rates'!$B$7:$B$97, 0)), ""))</f>
        <v/>
      </c>
      <c r="Q240" s="44" t="str">
        <f>IF($E240="", "", IFERROR(INDEX('Suppliers &amp; Rates'!F$7:F$97, MATCH($E240, 'Suppliers &amp; Rates'!$B$7:$B$97, 0)), ""))</f>
        <v/>
      </c>
      <c r="S240" s="21" t="str">
        <f t="shared" si="32"/>
        <v/>
      </c>
      <c r="U240" s="21" t="str">
        <f t="shared" si="33"/>
        <v/>
      </c>
      <c r="W240" s="21" t="str">
        <f t="shared" si="34"/>
        <v/>
      </c>
      <c r="X240" s="52" t="str">
        <f t="shared" si="35"/>
        <v/>
      </c>
    </row>
    <row r="241" spans="1:24" x14ac:dyDescent="0.25">
      <c r="A241" s="2"/>
      <c r="B241" s="25"/>
      <c r="C241" s="28"/>
      <c r="D241" s="28"/>
      <c r="E241" s="31"/>
      <c r="F241" s="34" t="str">
        <f t="shared" si="27"/>
        <v/>
      </c>
      <c r="G241" s="37" t="str">
        <f>IF(D241="", "", IF(E241="", "Select Supplier", D241*1.02264*(IF(INDEX('Suppliers &amp; Rates'!$G$7:$G$97, MATCH(E241, 'Suppliers &amp; Rates'!$B$7:$B$97, 0))="", 39.3, INDEX('Suppliers &amp; Rates'!$G$7:$G$97, MATCH(E241, 'Suppliers &amp; Rates'!$B$7:$B$97, 0))))/3.6))</f>
        <v/>
      </c>
      <c r="H241" s="57" t="str">
        <f t="shared" si="28"/>
        <v/>
      </c>
      <c r="I241" s="58" t="str">
        <f t="shared" si="29"/>
        <v/>
      </c>
      <c r="J241" s="58" t="str">
        <f t="shared" si="30"/>
        <v/>
      </c>
      <c r="K241" s="59" t="str">
        <f t="shared" si="31"/>
        <v/>
      </c>
      <c r="L241" s="2"/>
      <c r="N241" s="42" t="str">
        <f>IF($E241="", "", IFERROR(INDEX('Suppliers &amp; Rates'!C$7:C$97, MATCH($E241, 'Suppliers &amp; Rates'!$B$7:$B$97, 0)), ""))</f>
        <v/>
      </c>
      <c r="O241" s="43" t="str">
        <f>IF($E241="", "", IFERROR(INDEX('Suppliers &amp; Rates'!D$7:D$97, MATCH($E241, 'Suppliers &amp; Rates'!$B$7:$B$97, 0)), ""))</f>
        <v/>
      </c>
      <c r="P241" s="43" t="str">
        <f>IF($E241="", "", IFERROR(INDEX('Suppliers &amp; Rates'!E$7:E$97, MATCH($E241, 'Suppliers &amp; Rates'!$B$7:$B$97, 0)), ""))</f>
        <v/>
      </c>
      <c r="Q241" s="44" t="str">
        <f>IF($E241="", "", IFERROR(INDEX('Suppliers &amp; Rates'!F$7:F$97, MATCH($E241, 'Suppliers &amp; Rates'!$B$7:$B$97, 0)), ""))</f>
        <v/>
      </c>
      <c r="S241" s="21" t="str">
        <f t="shared" si="32"/>
        <v/>
      </c>
      <c r="U241" s="21" t="str">
        <f t="shared" si="33"/>
        <v/>
      </c>
      <c r="W241" s="21" t="str">
        <f t="shared" si="34"/>
        <v/>
      </c>
      <c r="X241" s="52" t="str">
        <f t="shared" si="35"/>
        <v/>
      </c>
    </row>
    <row r="242" spans="1:24" x14ac:dyDescent="0.25">
      <c r="A242" s="2"/>
      <c r="B242" s="25"/>
      <c r="C242" s="28"/>
      <c r="D242" s="28"/>
      <c r="E242" s="31"/>
      <c r="F242" s="34" t="str">
        <f t="shared" si="27"/>
        <v/>
      </c>
      <c r="G242" s="37" t="str">
        <f>IF(D242="", "", IF(E242="", "Select Supplier", D242*1.02264*(IF(INDEX('Suppliers &amp; Rates'!$G$7:$G$97, MATCH(E242, 'Suppliers &amp; Rates'!$B$7:$B$97, 0))="", 39.3, INDEX('Suppliers &amp; Rates'!$G$7:$G$97, MATCH(E242, 'Suppliers &amp; Rates'!$B$7:$B$97, 0))))/3.6))</f>
        <v/>
      </c>
      <c r="H242" s="57" t="str">
        <f t="shared" si="28"/>
        <v/>
      </c>
      <c r="I242" s="58" t="str">
        <f t="shared" si="29"/>
        <v/>
      </c>
      <c r="J242" s="58" t="str">
        <f t="shared" si="30"/>
        <v/>
      </c>
      <c r="K242" s="59" t="str">
        <f t="shared" si="31"/>
        <v/>
      </c>
      <c r="L242" s="2"/>
      <c r="N242" s="42" t="str">
        <f>IF($E242="", "", IFERROR(INDEX('Suppliers &amp; Rates'!C$7:C$97, MATCH($E242, 'Suppliers &amp; Rates'!$B$7:$B$97, 0)), ""))</f>
        <v/>
      </c>
      <c r="O242" s="43" t="str">
        <f>IF($E242="", "", IFERROR(INDEX('Suppliers &amp; Rates'!D$7:D$97, MATCH($E242, 'Suppliers &amp; Rates'!$B$7:$B$97, 0)), ""))</f>
        <v/>
      </c>
      <c r="P242" s="43" t="str">
        <f>IF($E242="", "", IFERROR(INDEX('Suppliers &amp; Rates'!E$7:E$97, MATCH($E242, 'Suppliers &amp; Rates'!$B$7:$B$97, 0)), ""))</f>
        <v/>
      </c>
      <c r="Q242" s="44" t="str">
        <f>IF($E242="", "", IFERROR(INDEX('Suppliers &amp; Rates'!F$7:F$97, MATCH($E242, 'Suppliers &amp; Rates'!$B$7:$B$97, 0)), ""))</f>
        <v/>
      </c>
      <c r="S242" s="21" t="str">
        <f t="shared" si="32"/>
        <v/>
      </c>
      <c r="U242" s="21" t="str">
        <f t="shared" si="33"/>
        <v/>
      </c>
      <c r="W242" s="21" t="str">
        <f t="shared" si="34"/>
        <v/>
      </c>
      <c r="X242" s="52" t="str">
        <f t="shared" si="35"/>
        <v/>
      </c>
    </row>
    <row r="243" spans="1:24" x14ac:dyDescent="0.25">
      <c r="A243" s="2"/>
      <c r="B243" s="25"/>
      <c r="C243" s="28"/>
      <c r="D243" s="28"/>
      <c r="E243" s="31"/>
      <c r="F243" s="34" t="str">
        <f t="shared" si="27"/>
        <v/>
      </c>
      <c r="G243" s="37" t="str">
        <f>IF(D243="", "", IF(E243="", "Select Supplier", D243*1.02264*(IF(INDEX('Suppliers &amp; Rates'!$G$7:$G$97, MATCH(E243, 'Suppliers &amp; Rates'!$B$7:$B$97, 0))="", 39.3, INDEX('Suppliers &amp; Rates'!$G$7:$G$97, MATCH(E243, 'Suppliers &amp; Rates'!$B$7:$B$97, 0))))/3.6))</f>
        <v/>
      </c>
      <c r="H243" s="57" t="str">
        <f t="shared" si="28"/>
        <v/>
      </c>
      <c r="I243" s="58" t="str">
        <f t="shared" si="29"/>
        <v/>
      </c>
      <c r="J243" s="58" t="str">
        <f t="shared" si="30"/>
        <v/>
      </c>
      <c r="K243" s="59" t="str">
        <f t="shared" si="31"/>
        <v/>
      </c>
      <c r="L243" s="2"/>
      <c r="N243" s="42" t="str">
        <f>IF($E243="", "", IFERROR(INDEX('Suppliers &amp; Rates'!C$7:C$97, MATCH($E243, 'Suppliers &amp; Rates'!$B$7:$B$97, 0)), ""))</f>
        <v/>
      </c>
      <c r="O243" s="43" t="str">
        <f>IF($E243="", "", IFERROR(INDEX('Suppliers &amp; Rates'!D$7:D$97, MATCH($E243, 'Suppliers &amp; Rates'!$B$7:$B$97, 0)), ""))</f>
        <v/>
      </c>
      <c r="P243" s="43" t="str">
        <f>IF($E243="", "", IFERROR(INDEX('Suppliers &amp; Rates'!E$7:E$97, MATCH($E243, 'Suppliers &amp; Rates'!$B$7:$B$97, 0)), ""))</f>
        <v/>
      </c>
      <c r="Q243" s="44" t="str">
        <f>IF($E243="", "", IFERROR(INDEX('Suppliers &amp; Rates'!F$7:F$97, MATCH($E243, 'Suppliers &amp; Rates'!$B$7:$B$97, 0)), ""))</f>
        <v/>
      </c>
      <c r="S243" s="21" t="str">
        <f t="shared" si="32"/>
        <v/>
      </c>
      <c r="U243" s="21" t="str">
        <f t="shared" si="33"/>
        <v/>
      </c>
      <c r="W243" s="21" t="str">
        <f t="shared" si="34"/>
        <v/>
      </c>
      <c r="X243" s="52" t="str">
        <f t="shared" si="35"/>
        <v/>
      </c>
    </row>
    <row r="244" spans="1:24" x14ac:dyDescent="0.25">
      <c r="A244" s="2"/>
      <c r="B244" s="25"/>
      <c r="C244" s="28"/>
      <c r="D244" s="28"/>
      <c r="E244" s="31"/>
      <c r="F244" s="34" t="str">
        <f t="shared" si="27"/>
        <v/>
      </c>
      <c r="G244" s="37" t="str">
        <f>IF(D244="", "", IF(E244="", "Select Supplier", D244*1.02264*(IF(INDEX('Suppliers &amp; Rates'!$G$7:$G$97, MATCH(E244, 'Suppliers &amp; Rates'!$B$7:$B$97, 0))="", 39.3, INDEX('Suppliers &amp; Rates'!$G$7:$G$97, MATCH(E244, 'Suppliers &amp; Rates'!$B$7:$B$97, 0))))/3.6))</f>
        <v/>
      </c>
      <c r="H244" s="57" t="str">
        <f t="shared" si="28"/>
        <v/>
      </c>
      <c r="I244" s="58" t="str">
        <f t="shared" si="29"/>
        <v/>
      </c>
      <c r="J244" s="58" t="str">
        <f t="shared" si="30"/>
        <v/>
      </c>
      <c r="K244" s="59" t="str">
        <f t="shared" si="31"/>
        <v/>
      </c>
      <c r="L244" s="2"/>
      <c r="N244" s="42" t="str">
        <f>IF($E244="", "", IFERROR(INDEX('Suppliers &amp; Rates'!C$7:C$97, MATCH($E244, 'Suppliers &amp; Rates'!$B$7:$B$97, 0)), ""))</f>
        <v/>
      </c>
      <c r="O244" s="43" t="str">
        <f>IF($E244="", "", IFERROR(INDEX('Suppliers &amp; Rates'!D$7:D$97, MATCH($E244, 'Suppliers &amp; Rates'!$B$7:$B$97, 0)), ""))</f>
        <v/>
      </c>
      <c r="P244" s="43" t="str">
        <f>IF($E244="", "", IFERROR(INDEX('Suppliers &amp; Rates'!E$7:E$97, MATCH($E244, 'Suppliers &amp; Rates'!$B$7:$B$97, 0)), ""))</f>
        <v/>
      </c>
      <c r="Q244" s="44" t="str">
        <f>IF($E244="", "", IFERROR(INDEX('Suppliers &amp; Rates'!F$7:F$97, MATCH($E244, 'Suppliers &amp; Rates'!$B$7:$B$97, 0)), ""))</f>
        <v/>
      </c>
      <c r="S244" s="21" t="str">
        <f t="shared" si="32"/>
        <v/>
      </c>
      <c r="U244" s="21" t="str">
        <f t="shared" si="33"/>
        <v/>
      </c>
      <c r="W244" s="21" t="str">
        <f t="shared" si="34"/>
        <v/>
      </c>
      <c r="X244" s="52" t="str">
        <f t="shared" si="35"/>
        <v/>
      </c>
    </row>
    <row r="245" spans="1:24" x14ac:dyDescent="0.25">
      <c r="A245" s="2"/>
      <c r="B245" s="25"/>
      <c r="C245" s="28"/>
      <c r="D245" s="28"/>
      <c r="E245" s="31"/>
      <c r="F245" s="34" t="str">
        <f t="shared" si="27"/>
        <v/>
      </c>
      <c r="G245" s="37" t="str">
        <f>IF(D245="", "", IF(E245="", "Select Supplier", D245*1.02264*(IF(INDEX('Suppliers &amp; Rates'!$G$7:$G$97, MATCH(E245, 'Suppliers &amp; Rates'!$B$7:$B$97, 0))="", 39.3, INDEX('Suppliers &amp; Rates'!$G$7:$G$97, MATCH(E245, 'Suppliers &amp; Rates'!$B$7:$B$97, 0))))/3.6))</f>
        <v/>
      </c>
      <c r="H245" s="57" t="str">
        <f t="shared" si="28"/>
        <v/>
      </c>
      <c r="I245" s="58" t="str">
        <f t="shared" si="29"/>
        <v/>
      </c>
      <c r="J245" s="58" t="str">
        <f t="shared" si="30"/>
        <v/>
      </c>
      <c r="K245" s="59" t="str">
        <f t="shared" si="31"/>
        <v/>
      </c>
      <c r="L245" s="2"/>
      <c r="N245" s="42" t="str">
        <f>IF($E245="", "", IFERROR(INDEX('Suppliers &amp; Rates'!C$7:C$97, MATCH($E245, 'Suppliers &amp; Rates'!$B$7:$B$97, 0)), ""))</f>
        <v/>
      </c>
      <c r="O245" s="43" t="str">
        <f>IF($E245="", "", IFERROR(INDEX('Suppliers &amp; Rates'!D$7:D$97, MATCH($E245, 'Suppliers &amp; Rates'!$B$7:$B$97, 0)), ""))</f>
        <v/>
      </c>
      <c r="P245" s="43" t="str">
        <f>IF($E245="", "", IFERROR(INDEX('Suppliers &amp; Rates'!E$7:E$97, MATCH($E245, 'Suppliers &amp; Rates'!$B$7:$B$97, 0)), ""))</f>
        <v/>
      </c>
      <c r="Q245" s="44" t="str">
        <f>IF($E245="", "", IFERROR(INDEX('Suppliers &amp; Rates'!F$7:F$97, MATCH($E245, 'Suppliers &amp; Rates'!$B$7:$B$97, 0)), ""))</f>
        <v/>
      </c>
      <c r="S245" s="21" t="str">
        <f t="shared" si="32"/>
        <v/>
      </c>
      <c r="U245" s="21" t="str">
        <f t="shared" si="33"/>
        <v/>
      </c>
      <c r="W245" s="21" t="str">
        <f t="shared" si="34"/>
        <v/>
      </c>
      <c r="X245" s="52" t="str">
        <f t="shared" si="35"/>
        <v/>
      </c>
    </row>
    <row r="246" spans="1:24" x14ac:dyDescent="0.25">
      <c r="A246" s="2"/>
      <c r="B246" s="25"/>
      <c r="C246" s="28"/>
      <c r="D246" s="28"/>
      <c r="E246" s="31"/>
      <c r="F246" s="34" t="str">
        <f t="shared" si="27"/>
        <v/>
      </c>
      <c r="G246" s="37" t="str">
        <f>IF(D246="", "", IF(E246="", "Select Supplier", D246*1.02264*(IF(INDEX('Suppliers &amp; Rates'!$G$7:$G$97, MATCH(E246, 'Suppliers &amp; Rates'!$B$7:$B$97, 0))="", 39.3, INDEX('Suppliers &amp; Rates'!$G$7:$G$97, MATCH(E246, 'Suppliers &amp; Rates'!$B$7:$B$97, 0))))/3.6))</f>
        <v/>
      </c>
      <c r="H246" s="57" t="str">
        <f t="shared" si="28"/>
        <v/>
      </c>
      <c r="I246" s="58" t="str">
        <f t="shared" si="29"/>
        <v/>
      </c>
      <c r="J246" s="58" t="str">
        <f t="shared" si="30"/>
        <v/>
      </c>
      <c r="K246" s="59" t="str">
        <f t="shared" si="31"/>
        <v/>
      </c>
      <c r="L246" s="2"/>
      <c r="N246" s="42" t="str">
        <f>IF($E246="", "", IFERROR(INDEX('Suppliers &amp; Rates'!C$7:C$97, MATCH($E246, 'Suppliers &amp; Rates'!$B$7:$B$97, 0)), ""))</f>
        <v/>
      </c>
      <c r="O246" s="43" t="str">
        <f>IF($E246="", "", IFERROR(INDEX('Suppliers &amp; Rates'!D$7:D$97, MATCH($E246, 'Suppliers &amp; Rates'!$B$7:$B$97, 0)), ""))</f>
        <v/>
      </c>
      <c r="P246" s="43" t="str">
        <f>IF($E246="", "", IFERROR(INDEX('Suppliers &amp; Rates'!E$7:E$97, MATCH($E246, 'Suppliers &amp; Rates'!$B$7:$B$97, 0)), ""))</f>
        <v/>
      </c>
      <c r="Q246" s="44" t="str">
        <f>IF($E246="", "", IFERROR(INDEX('Suppliers &amp; Rates'!F$7:F$97, MATCH($E246, 'Suppliers &amp; Rates'!$B$7:$B$97, 0)), ""))</f>
        <v/>
      </c>
      <c r="S246" s="21" t="str">
        <f t="shared" si="32"/>
        <v/>
      </c>
      <c r="U246" s="21" t="str">
        <f t="shared" si="33"/>
        <v/>
      </c>
      <c r="W246" s="21" t="str">
        <f t="shared" si="34"/>
        <v/>
      </c>
      <c r="X246" s="52" t="str">
        <f t="shared" si="35"/>
        <v/>
      </c>
    </row>
    <row r="247" spans="1:24" x14ac:dyDescent="0.25">
      <c r="A247" s="2"/>
      <c r="B247" s="25"/>
      <c r="C247" s="28"/>
      <c r="D247" s="28"/>
      <c r="E247" s="31"/>
      <c r="F247" s="34" t="str">
        <f t="shared" si="27"/>
        <v/>
      </c>
      <c r="G247" s="37" t="str">
        <f>IF(D247="", "", IF(E247="", "Select Supplier", D247*1.02264*(IF(INDEX('Suppliers &amp; Rates'!$G$7:$G$97, MATCH(E247, 'Suppliers &amp; Rates'!$B$7:$B$97, 0))="", 39.3, INDEX('Suppliers &amp; Rates'!$G$7:$G$97, MATCH(E247, 'Suppliers &amp; Rates'!$B$7:$B$97, 0))))/3.6))</f>
        <v/>
      </c>
      <c r="H247" s="57" t="str">
        <f t="shared" si="28"/>
        <v/>
      </c>
      <c r="I247" s="58" t="str">
        <f t="shared" si="29"/>
        <v/>
      </c>
      <c r="J247" s="58" t="str">
        <f t="shared" si="30"/>
        <v/>
      </c>
      <c r="K247" s="59" t="str">
        <f t="shared" si="31"/>
        <v/>
      </c>
      <c r="L247" s="2"/>
      <c r="N247" s="42" t="str">
        <f>IF($E247="", "", IFERROR(INDEX('Suppliers &amp; Rates'!C$7:C$97, MATCH($E247, 'Suppliers &amp; Rates'!$B$7:$B$97, 0)), ""))</f>
        <v/>
      </c>
      <c r="O247" s="43" t="str">
        <f>IF($E247="", "", IFERROR(INDEX('Suppliers &amp; Rates'!D$7:D$97, MATCH($E247, 'Suppliers &amp; Rates'!$B$7:$B$97, 0)), ""))</f>
        <v/>
      </c>
      <c r="P247" s="43" t="str">
        <f>IF($E247="", "", IFERROR(INDEX('Suppliers &amp; Rates'!E$7:E$97, MATCH($E247, 'Suppliers &amp; Rates'!$B$7:$B$97, 0)), ""))</f>
        <v/>
      </c>
      <c r="Q247" s="44" t="str">
        <f>IF($E247="", "", IFERROR(INDEX('Suppliers &amp; Rates'!F$7:F$97, MATCH($E247, 'Suppliers &amp; Rates'!$B$7:$B$97, 0)), ""))</f>
        <v/>
      </c>
      <c r="S247" s="21" t="str">
        <f t="shared" si="32"/>
        <v/>
      </c>
      <c r="U247" s="21" t="str">
        <f t="shared" si="33"/>
        <v/>
      </c>
      <c r="W247" s="21" t="str">
        <f t="shared" si="34"/>
        <v/>
      </c>
      <c r="X247" s="52" t="str">
        <f t="shared" si="35"/>
        <v/>
      </c>
    </row>
    <row r="248" spans="1:24" x14ac:dyDescent="0.25">
      <c r="A248" s="2"/>
      <c r="B248" s="25"/>
      <c r="C248" s="28"/>
      <c r="D248" s="28"/>
      <c r="E248" s="31"/>
      <c r="F248" s="34" t="str">
        <f t="shared" si="27"/>
        <v/>
      </c>
      <c r="G248" s="37" t="str">
        <f>IF(D248="", "", IF(E248="", "Select Supplier", D248*1.02264*(IF(INDEX('Suppliers &amp; Rates'!$G$7:$G$97, MATCH(E248, 'Suppliers &amp; Rates'!$B$7:$B$97, 0))="", 39.3, INDEX('Suppliers &amp; Rates'!$G$7:$G$97, MATCH(E248, 'Suppliers &amp; Rates'!$B$7:$B$97, 0))))/3.6))</f>
        <v/>
      </c>
      <c r="H248" s="57" t="str">
        <f t="shared" si="28"/>
        <v/>
      </c>
      <c r="I248" s="58" t="str">
        <f t="shared" si="29"/>
        <v/>
      </c>
      <c r="J248" s="58" t="str">
        <f t="shared" si="30"/>
        <v/>
      </c>
      <c r="K248" s="59" t="str">
        <f t="shared" si="31"/>
        <v/>
      </c>
      <c r="L248" s="2"/>
      <c r="N248" s="42" t="str">
        <f>IF($E248="", "", IFERROR(INDEX('Suppliers &amp; Rates'!C$7:C$97, MATCH($E248, 'Suppliers &amp; Rates'!$B$7:$B$97, 0)), ""))</f>
        <v/>
      </c>
      <c r="O248" s="43" t="str">
        <f>IF($E248="", "", IFERROR(INDEX('Suppliers &amp; Rates'!D$7:D$97, MATCH($E248, 'Suppliers &amp; Rates'!$B$7:$B$97, 0)), ""))</f>
        <v/>
      </c>
      <c r="P248" s="43" t="str">
        <f>IF($E248="", "", IFERROR(INDEX('Suppliers &amp; Rates'!E$7:E$97, MATCH($E248, 'Suppliers &amp; Rates'!$B$7:$B$97, 0)), ""))</f>
        <v/>
      </c>
      <c r="Q248" s="44" t="str">
        <f>IF($E248="", "", IFERROR(INDEX('Suppliers &amp; Rates'!F$7:F$97, MATCH($E248, 'Suppliers &amp; Rates'!$B$7:$B$97, 0)), ""))</f>
        <v/>
      </c>
      <c r="S248" s="21" t="str">
        <f t="shared" si="32"/>
        <v/>
      </c>
      <c r="U248" s="21" t="str">
        <f t="shared" si="33"/>
        <v/>
      </c>
      <c r="W248" s="21" t="str">
        <f t="shared" si="34"/>
        <v/>
      </c>
      <c r="X248" s="52" t="str">
        <f t="shared" si="35"/>
        <v/>
      </c>
    </row>
    <row r="249" spans="1:24" x14ac:dyDescent="0.25">
      <c r="A249" s="2"/>
      <c r="B249" s="25"/>
      <c r="C249" s="28"/>
      <c r="D249" s="28"/>
      <c r="E249" s="31"/>
      <c r="F249" s="34" t="str">
        <f t="shared" si="27"/>
        <v/>
      </c>
      <c r="G249" s="37" t="str">
        <f>IF(D249="", "", IF(E249="", "Select Supplier", D249*1.02264*(IF(INDEX('Suppliers &amp; Rates'!$G$7:$G$97, MATCH(E249, 'Suppliers &amp; Rates'!$B$7:$B$97, 0))="", 39.3, INDEX('Suppliers &amp; Rates'!$G$7:$G$97, MATCH(E249, 'Suppliers &amp; Rates'!$B$7:$B$97, 0))))/3.6))</f>
        <v/>
      </c>
      <c r="H249" s="57" t="str">
        <f t="shared" si="28"/>
        <v/>
      </c>
      <c r="I249" s="58" t="str">
        <f t="shared" si="29"/>
        <v/>
      </c>
      <c r="J249" s="58" t="str">
        <f t="shared" si="30"/>
        <v/>
      </c>
      <c r="K249" s="59" t="str">
        <f t="shared" si="31"/>
        <v/>
      </c>
      <c r="L249" s="2"/>
      <c r="N249" s="42" t="str">
        <f>IF($E249="", "", IFERROR(INDEX('Suppliers &amp; Rates'!C$7:C$97, MATCH($E249, 'Suppliers &amp; Rates'!$B$7:$B$97, 0)), ""))</f>
        <v/>
      </c>
      <c r="O249" s="43" t="str">
        <f>IF($E249="", "", IFERROR(INDEX('Suppliers &amp; Rates'!D$7:D$97, MATCH($E249, 'Suppliers &amp; Rates'!$B$7:$B$97, 0)), ""))</f>
        <v/>
      </c>
      <c r="P249" s="43" t="str">
        <f>IF($E249="", "", IFERROR(INDEX('Suppliers &amp; Rates'!E$7:E$97, MATCH($E249, 'Suppliers &amp; Rates'!$B$7:$B$97, 0)), ""))</f>
        <v/>
      </c>
      <c r="Q249" s="44" t="str">
        <f>IF($E249="", "", IFERROR(INDEX('Suppliers &amp; Rates'!F$7:F$97, MATCH($E249, 'Suppliers &amp; Rates'!$B$7:$B$97, 0)), ""))</f>
        <v/>
      </c>
      <c r="S249" s="21" t="str">
        <f t="shared" si="32"/>
        <v/>
      </c>
      <c r="U249" s="21" t="str">
        <f t="shared" si="33"/>
        <v/>
      </c>
      <c r="W249" s="21" t="str">
        <f t="shared" si="34"/>
        <v/>
      </c>
      <c r="X249" s="52" t="str">
        <f t="shared" si="35"/>
        <v/>
      </c>
    </row>
    <row r="250" spans="1:24" x14ac:dyDescent="0.25">
      <c r="A250" s="2"/>
      <c r="B250" s="25"/>
      <c r="C250" s="28"/>
      <c r="D250" s="28"/>
      <c r="E250" s="31"/>
      <c r="F250" s="34" t="str">
        <f t="shared" si="27"/>
        <v/>
      </c>
      <c r="G250" s="37" t="str">
        <f>IF(D250="", "", IF(E250="", "Select Supplier", D250*1.02264*(IF(INDEX('Suppliers &amp; Rates'!$G$7:$G$97, MATCH(E250, 'Suppliers &amp; Rates'!$B$7:$B$97, 0))="", 39.3, INDEX('Suppliers &amp; Rates'!$G$7:$G$97, MATCH(E250, 'Suppliers &amp; Rates'!$B$7:$B$97, 0))))/3.6))</f>
        <v/>
      </c>
      <c r="H250" s="57" t="str">
        <f t="shared" si="28"/>
        <v/>
      </c>
      <c r="I250" s="58" t="str">
        <f t="shared" si="29"/>
        <v/>
      </c>
      <c r="J250" s="58" t="str">
        <f t="shared" si="30"/>
        <v/>
      </c>
      <c r="K250" s="59" t="str">
        <f t="shared" si="31"/>
        <v/>
      </c>
      <c r="L250" s="2"/>
      <c r="N250" s="42" t="str">
        <f>IF($E250="", "", IFERROR(INDEX('Suppliers &amp; Rates'!C$7:C$97, MATCH($E250, 'Suppliers &amp; Rates'!$B$7:$B$97, 0)), ""))</f>
        <v/>
      </c>
      <c r="O250" s="43" t="str">
        <f>IF($E250="", "", IFERROR(INDEX('Suppliers &amp; Rates'!D$7:D$97, MATCH($E250, 'Suppliers &amp; Rates'!$B$7:$B$97, 0)), ""))</f>
        <v/>
      </c>
      <c r="P250" s="43" t="str">
        <f>IF($E250="", "", IFERROR(INDEX('Suppliers &amp; Rates'!E$7:E$97, MATCH($E250, 'Suppliers &amp; Rates'!$B$7:$B$97, 0)), ""))</f>
        <v/>
      </c>
      <c r="Q250" s="44" t="str">
        <f>IF($E250="", "", IFERROR(INDEX('Suppliers &amp; Rates'!F$7:F$97, MATCH($E250, 'Suppliers &amp; Rates'!$B$7:$B$97, 0)), ""))</f>
        <v/>
      </c>
      <c r="S250" s="21" t="str">
        <f t="shared" si="32"/>
        <v/>
      </c>
      <c r="U250" s="21" t="str">
        <f t="shared" si="33"/>
        <v/>
      </c>
      <c r="W250" s="21" t="str">
        <f t="shared" si="34"/>
        <v/>
      </c>
      <c r="X250" s="52" t="str">
        <f t="shared" si="35"/>
        <v/>
      </c>
    </row>
    <row r="251" spans="1:24" x14ac:dyDescent="0.25">
      <c r="A251" s="2"/>
      <c r="B251" s="25"/>
      <c r="C251" s="28"/>
      <c r="D251" s="28"/>
      <c r="E251" s="31"/>
      <c r="F251" s="34" t="str">
        <f t="shared" si="27"/>
        <v/>
      </c>
      <c r="G251" s="37" t="str">
        <f>IF(D251="", "", IF(E251="", "Select Supplier", D251*1.02264*(IF(INDEX('Suppliers &amp; Rates'!$G$7:$G$97, MATCH(E251, 'Suppliers &amp; Rates'!$B$7:$B$97, 0))="", 39.3, INDEX('Suppliers &amp; Rates'!$G$7:$G$97, MATCH(E251, 'Suppliers &amp; Rates'!$B$7:$B$97, 0))))/3.6))</f>
        <v/>
      </c>
      <c r="H251" s="57" t="str">
        <f t="shared" si="28"/>
        <v/>
      </c>
      <c r="I251" s="58" t="str">
        <f t="shared" si="29"/>
        <v/>
      </c>
      <c r="J251" s="58" t="str">
        <f t="shared" si="30"/>
        <v/>
      </c>
      <c r="K251" s="59" t="str">
        <f t="shared" si="31"/>
        <v/>
      </c>
      <c r="L251" s="2"/>
      <c r="N251" s="42" t="str">
        <f>IF($E251="", "", IFERROR(INDEX('Suppliers &amp; Rates'!C$7:C$97, MATCH($E251, 'Suppliers &amp; Rates'!$B$7:$B$97, 0)), ""))</f>
        <v/>
      </c>
      <c r="O251" s="43" t="str">
        <f>IF($E251="", "", IFERROR(INDEX('Suppliers &amp; Rates'!D$7:D$97, MATCH($E251, 'Suppliers &amp; Rates'!$B$7:$B$97, 0)), ""))</f>
        <v/>
      </c>
      <c r="P251" s="43" t="str">
        <f>IF($E251="", "", IFERROR(INDEX('Suppliers &amp; Rates'!E$7:E$97, MATCH($E251, 'Suppliers &amp; Rates'!$B$7:$B$97, 0)), ""))</f>
        <v/>
      </c>
      <c r="Q251" s="44" t="str">
        <f>IF($E251="", "", IFERROR(INDEX('Suppliers &amp; Rates'!F$7:F$97, MATCH($E251, 'Suppliers &amp; Rates'!$B$7:$B$97, 0)), ""))</f>
        <v/>
      </c>
      <c r="S251" s="21" t="str">
        <f t="shared" si="32"/>
        <v/>
      </c>
      <c r="U251" s="21" t="str">
        <f t="shared" si="33"/>
        <v/>
      </c>
      <c r="W251" s="21" t="str">
        <f t="shared" si="34"/>
        <v/>
      </c>
      <c r="X251" s="52" t="str">
        <f t="shared" si="35"/>
        <v/>
      </c>
    </row>
    <row r="252" spans="1:24" x14ac:dyDescent="0.25">
      <c r="A252" s="2"/>
      <c r="B252" s="25"/>
      <c r="C252" s="28"/>
      <c r="D252" s="28"/>
      <c r="E252" s="31"/>
      <c r="F252" s="34" t="str">
        <f t="shared" si="27"/>
        <v/>
      </c>
      <c r="G252" s="37" t="str">
        <f>IF(D252="", "", IF(E252="", "Select Supplier", D252*1.02264*(IF(INDEX('Suppliers &amp; Rates'!$G$7:$G$97, MATCH(E252, 'Suppliers &amp; Rates'!$B$7:$B$97, 0))="", 39.3, INDEX('Suppliers &amp; Rates'!$G$7:$G$97, MATCH(E252, 'Suppliers &amp; Rates'!$B$7:$B$97, 0))))/3.6))</f>
        <v/>
      </c>
      <c r="H252" s="57" t="str">
        <f t="shared" si="28"/>
        <v/>
      </c>
      <c r="I252" s="58" t="str">
        <f t="shared" si="29"/>
        <v/>
      </c>
      <c r="J252" s="58" t="str">
        <f t="shared" si="30"/>
        <v/>
      </c>
      <c r="K252" s="59" t="str">
        <f t="shared" si="31"/>
        <v/>
      </c>
      <c r="L252" s="2"/>
      <c r="N252" s="42" t="str">
        <f>IF($E252="", "", IFERROR(INDEX('Suppliers &amp; Rates'!C$7:C$97, MATCH($E252, 'Suppliers &amp; Rates'!$B$7:$B$97, 0)), ""))</f>
        <v/>
      </c>
      <c r="O252" s="43" t="str">
        <f>IF($E252="", "", IFERROR(INDEX('Suppliers &amp; Rates'!D$7:D$97, MATCH($E252, 'Suppliers &amp; Rates'!$B$7:$B$97, 0)), ""))</f>
        <v/>
      </c>
      <c r="P252" s="43" t="str">
        <f>IF($E252="", "", IFERROR(INDEX('Suppliers &amp; Rates'!E$7:E$97, MATCH($E252, 'Suppliers &amp; Rates'!$B$7:$B$97, 0)), ""))</f>
        <v/>
      </c>
      <c r="Q252" s="44" t="str">
        <f>IF($E252="", "", IFERROR(INDEX('Suppliers &amp; Rates'!F$7:F$97, MATCH($E252, 'Suppliers &amp; Rates'!$B$7:$B$97, 0)), ""))</f>
        <v/>
      </c>
      <c r="S252" s="21" t="str">
        <f t="shared" si="32"/>
        <v/>
      </c>
      <c r="U252" s="21" t="str">
        <f t="shared" si="33"/>
        <v/>
      </c>
      <c r="W252" s="21" t="str">
        <f t="shared" si="34"/>
        <v/>
      </c>
      <c r="X252" s="52" t="str">
        <f t="shared" si="35"/>
        <v/>
      </c>
    </row>
    <row r="253" spans="1:24" x14ac:dyDescent="0.25">
      <c r="A253" s="2"/>
      <c r="B253" s="25"/>
      <c r="C253" s="28"/>
      <c r="D253" s="28"/>
      <c r="E253" s="31"/>
      <c r="F253" s="34" t="str">
        <f t="shared" si="27"/>
        <v/>
      </c>
      <c r="G253" s="37" t="str">
        <f>IF(D253="", "", IF(E253="", "Select Supplier", D253*1.02264*(IF(INDEX('Suppliers &amp; Rates'!$G$7:$G$97, MATCH(E253, 'Suppliers &amp; Rates'!$B$7:$B$97, 0))="", 39.3, INDEX('Suppliers &amp; Rates'!$G$7:$G$97, MATCH(E253, 'Suppliers &amp; Rates'!$B$7:$B$97, 0))))/3.6))</f>
        <v/>
      </c>
      <c r="H253" s="57" t="str">
        <f t="shared" si="28"/>
        <v/>
      </c>
      <c r="I253" s="58" t="str">
        <f t="shared" si="29"/>
        <v/>
      </c>
      <c r="J253" s="58" t="str">
        <f t="shared" si="30"/>
        <v/>
      </c>
      <c r="K253" s="59" t="str">
        <f t="shared" si="31"/>
        <v/>
      </c>
      <c r="L253" s="2"/>
      <c r="N253" s="42" t="str">
        <f>IF($E253="", "", IFERROR(INDEX('Suppliers &amp; Rates'!C$7:C$97, MATCH($E253, 'Suppliers &amp; Rates'!$B$7:$B$97, 0)), ""))</f>
        <v/>
      </c>
      <c r="O253" s="43" t="str">
        <f>IF($E253="", "", IFERROR(INDEX('Suppliers &amp; Rates'!D$7:D$97, MATCH($E253, 'Suppliers &amp; Rates'!$B$7:$B$97, 0)), ""))</f>
        <v/>
      </c>
      <c r="P253" s="43" t="str">
        <f>IF($E253="", "", IFERROR(INDEX('Suppliers &amp; Rates'!E$7:E$97, MATCH($E253, 'Suppliers &amp; Rates'!$B$7:$B$97, 0)), ""))</f>
        <v/>
      </c>
      <c r="Q253" s="44" t="str">
        <f>IF($E253="", "", IFERROR(INDEX('Suppliers &amp; Rates'!F$7:F$97, MATCH($E253, 'Suppliers &amp; Rates'!$B$7:$B$97, 0)), ""))</f>
        <v/>
      </c>
      <c r="S253" s="21" t="str">
        <f t="shared" si="32"/>
        <v/>
      </c>
      <c r="U253" s="21" t="str">
        <f t="shared" si="33"/>
        <v/>
      </c>
      <c r="W253" s="21" t="str">
        <f t="shared" si="34"/>
        <v/>
      </c>
      <c r="X253" s="52" t="str">
        <f t="shared" si="35"/>
        <v/>
      </c>
    </row>
    <row r="254" spans="1:24" x14ac:dyDescent="0.25">
      <c r="A254" s="2"/>
      <c r="B254" s="25"/>
      <c r="C254" s="28"/>
      <c r="D254" s="28"/>
      <c r="E254" s="31"/>
      <c r="F254" s="34" t="str">
        <f t="shared" si="27"/>
        <v/>
      </c>
      <c r="G254" s="37" t="str">
        <f>IF(D254="", "", IF(E254="", "Select Supplier", D254*1.02264*(IF(INDEX('Suppliers &amp; Rates'!$G$7:$G$97, MATCH(E254, 'Suppliers &amp; Rates'!$B$7:$B$97, 0))="", 39.3, INDEX('Suppliers &amp; Rates'!$G$7:$G$97, MATCH(E254, 'Suppliers &amp; Rates'!$B$7:$B$97, 0))))/3.6))</f>
        <v/>
      </c>
      <c r="H254" s="57" t="str">
        <f t="shared" si="28"/>
        <v/>
      </c>
      <c r="I254" s="58" t="str">
        <f t="shared" si="29"/>
        <v/>
      </c>
      <c r="J254" s="58" t="str">
        <f t="shared" si="30"/>
        <v/>
      </c>
      <c r="K254" s="59" t="str">
        <f t="shared" si="31"/>
        <v/>
      </c>
      <c r="L254" s="2"/>
      <c r="N254" s="42" t="str">
        <f>IF($E254="", "", IFERROR(INDEX('Suppliers &amp; Rates'!C$7:C$97, MATCH($E254, 'Suppliers &amp; Rates'!$B$7:$B$97, 0)), ""))</f>
        <v/>
      </c>
      <c r="O254" s="43" t="str">
        <f>IF($E254="", "", IFERROR(INDEX('Suppliers &amp; Rates'!D$7:D$97, MATCH($E254, 'Suppliers &amp; Rates'!$B$7:$B$97, 0)), ""))</f>
        <v/>
      </c>
      <c r="P254" s="43" t="str">
        <f>IF($E254="", "", IFERROR(INDEX('Suppliers &amp; Rates'!E$7:E$97, MATCH($E254, 'Suppliers &amp; Rates'!$B$7:$B$97, 0)), ""))</f>
        <v/>
      </c>
      <c r="Q254" s="44" t="str">
        <f>IF($E254="", "", IFERROR(INDEX('Suppliers &amp; Rates'!F$7:F$97, MATCH($E254, 'Suppliers &amp; Rates'!$B$7:$B$97, 0)), ""))</f>
        <v/>
      </c>
      <c r="S254" s="21" t="str">
        <f t="shared" si="32"/>
        <v/>
      </c>
      <c r="U254" s="21" t="str">
        <f t="shared" si="33"/>
        <v/>
      </c>
      <c r="W254" s="21" t="str">
        <f t="shared" si="34"/>
        <v/>
      </c>
      <c r="X254" s="52" t="str">
        <f t="shared" si="35"/>
        <v/>
      </c>
    </row>
    <row r="255" spans="1:24" x14ac:dyDescent="0.25">
      <c r="A255" s="2"/>
      <c r="B255" s="25"/>
      <c r="C255" s="28"/>
      <c r="D255" s="28"/>
      <c r="E255" s="31"/>
      <c r="F255" s="34" t="str">
        <f t="shared" si="27"/>
        <v/>
      </c>
      <c r="G255" s="37" t="str">
        <f>IF(D255="", "", IF(E255="", "Select Supplier", D255*1.02264*(IF(INDEX('Suppliers &amp; Rates'!$G$7:$G$97, MATCH(E255, 'Suppliers &amp; Rates'!$B$7:$B$97, 0))="", 39.3, INDEX('Suppliers &amp; Rates'!$G$7:$G$97, MATCH(E255, 'Suppliers &amp; Rates'!$B$7:$B$97, 0))))/3.6))</f>
        <v/>
      </c>
      <c r="H255" s="57" t="str">
        <f t="shared" si="28"/>
        <v/>
      </c>
      <c r="I255" s="58" t="str">
        <f t="shared" si="29"/>
        <v/>
      </c>
      <c r="J255" s="58" t="str">
        <f t="shared" si="30"/>
        <v/>
      </c>
      <c r="K255" s="59" t="str">
        <f t="shared" si="31"/>
        <v/>
      </c>
      <c r="L255" s="2"/>
      <c r="N255" s="42" t="str">
        <f>IF($E255="", "", IFERROR(INDEX('Suppliers &amp; Rates'!C$7:C$97, MATCH($E255, 'Suppliers &amp; Rates'!$B$7:$B$97, 0)), ""))</f>
        <v/>
      </c>
      <c r="O255" s="43" t="str">
        <f>IF($E255="", "", IFERROR(INDEX('Suppliers &amp; Rates'!D$7:D$97, MATCH($E255, 'Suppliers &amp; Rates'!$B$7:$B$97, 0)), ""))</f>
        <v/>
      </c>
      <c r="P255" s="43" t="str">
        <f>IF($E255="", "", IFERROR(INDEX('Suppliers &amp; Rates'!E$7:E$97, MATCH($E255, 'Suppliers &amp; Rates'!$B$7:$B$97, 0)), ""))</f>
        <v/>
      </c>
      <c r="Q255" s="44" t="str">
        <f>IF($E255="", "", IFERROR(INDEX('Suppliers &amp; Rates'!F$7:F$97, MATCH($E255, 'Suppliers &amp; Rates'!$B$7:$B$97, 0)), ""))</f>
        <v/>
      </c>
      <c r="S255" s="21" t="str">
        <f t="shared" si="32"/>
        <v/>
      </c>
      <c r="U255" s="21" t="str">
        <f t="shared" si="33"/>
        <v/>
      </c>
      <c r="W255" s="21" t="str">
        <f t="shared" si="34"/>
        <v/>
      </c>
      <c r="X255" s="52" t="str">
        <f t="shared" si="35"/>
        <v/>
      </c>
    </row>
    <row r="256" spans="1:24" x14ac:dyDescent="0.25">
      <c r="A256" s="2"/>
      <c r="B256" s="25"/>
      <c r="C256" s="28"/>
      <c r="D256" s="28"/>
      <c r="E256" s="31"/>
      <c r="F256" s="34" t="str">
        <f t="shared" si="27"/>
        <v/>
      </c>
      <c r="G256" s="37" t="str">
        <f>IF(D256="", "", IF(E256="", "Select Supplier", D256*1.02264*(IF(INDEX('Suppliers &amp; Rates'!$G$7:$G$97, MATCH(E256, 'Suppliers &amp; Rates'!$B$7:$B$97, 0))="", 39.3, INDEX('Suppliers &amp; Rates'!$G$7:$G$97, MATCH(E256, 'Suppliers &amp; Rates'!$B$7:$B$97, 0))))/3.6))</f>
        <v/>
      </c>
      <c r="H256" s="57" t="str">
        <f t="shared" si="28"/>
        <v/>
      </c>
      <c r="I256" s="58" t="str">
        <f t="shared" si="29"/>
        <v/>
      </c>
      <c r="J256" s="58" t="str">
        <f t="shared" si="30"/>
        <v/>
      </c>
      <c r="K256" s="59" t="str">
        <f t="shared" si="31"/>
        <v/>
      </c>
      <c r="L256" s="2"/>
      <c r="N256" s="42" t="str">
        <f>IF($E256="", "", IFERROR(INDEX('Suppliers &amp; Rates'!C$7:C$97, MATCH($E256, 'Suppliers &amp; Rates'!$B$7:$B$97, 0)), ""))</f>
        <v/>
      </c>
      <c r="O256" s="43" t="str">
        <f>IF($E256="", "", IFERROR(INDEX('Suppliers &amp; Rates'!D$7:D$97, MATCH($E256, 'Suppliers &amp; Rates'!$B$7:$B$97, 0)), ""))</f>
        <v/>
      </c>
      <c r="P256" s="43" t="str">
        <f>IF($E256="", "", IFERROR(INDEX('Suppliers &amp; Rates'!E$7:E$97, MATCH($E256, 'Suppliers &amp; Rates'!$B$7:$B$97, 0)), ""))</f>
        <v/>
      </c>
      <c r="Q256" s="44" t="str">
        <f>IF($E256="", "", IFERROR(INDEX('Suppliers &amp; Rates'!F$7:F$97, MATCH($E256, 'Suppliers &amp; Rates'!$B$7:$B$97, 0)), ""))</f>
        <v/>
      </c>
      <c r="S256" s="21" t="str">
        <f t="shared" si="32"/>
        <v/>
      </c>
      <c r="U256" s="21" t="str">
        <f t="shared" si="33"/>
        <v/>
      </c>
      <c r="W256" s="21" t="str">
        <f t="shared" si="34"/>
        <v/>
      </c>
      <c r="X256" s="52" t="str">
        <f t="shared" si="35"/>
        <v/>
      </c>
    </row>
    <row r="257" spans="1:24" x14ac:dyDescent="0.25">
      <c r="A257" s="2"/>
      <c r="B257" s="25"/>
      <c r="C257" s="28"/>
      <c r="D257" s="28"/>
      <c r="E257" s="31"/>
      <c r="F257" s="34" t="str">
        <f t="shared" si="27"/>
        <v/>
      </c>
      <c r="G257" s="37" t="str">
        <f>IF(D257="", "", IF(E257="", "Select Supplier", D257*1.02264*(IF(INDEX('Suppliers &amp; Rates'!$G$7:$G$97, MATCH(E257, 'Suppliers &amp; Rates'!$B$7:$B$97, 0))="", 39.3, INDEX('Suppliers &amp; Rates'!$G$7:$G$97, MATCH(E257, 'Suppliers &amp; Rates'!$B$7:$B$97, 0))))/3.6))</f>
        <v/>
      </c>
      <c r="H257" s="57" t="str">
        <f t="shared" si="28"/>
        <v/>
      </c>
      <c r="I257" s="58" t="str">
        <f t="shared" si="29"/>
        <v/>
      </c>
      <c r="J257" s="58" t="str">
        <f t="shared" si="30"/>
        <v/>
      </c>
      <c r="K257" s="59" t="str">
        <f t="shared" si="31"/>
        <v/>
      </c>
      <c r="L257" s="2"/>
      <c r="N257" s="42" t="str">
        <f>IF($E257="", "", IFERROR(INDEX('Suppliers &amp; Rates'!C$7:C$97, MATCH($E257, 'Suppliers &amp; Rates'!$B$7:$B$97, 0)), ""))</f>
        <v/>
      </c>
      <c r="O257" s="43" t="str">
        <f>IF($E257="", "", IFERROR(INDEX('Suppliers &amp; Rates'!D$7:D$97, MATCH($E257, 'Suppliers &amp; Rates'!$B$7:$B$97, 0)), ""))</f>
        <v/>
      </c>
      <c r="P257" s="43" t="str">
        <f>IF($E257="", "", IFERROR(INDEX('Suppliers &amp; Rates'!E$7:E$97, MATCH($E257, 'Suppliers &amp; Rates'!$B$7:$B$97, 0)), ""))</f>
        <v/>
      </c>
      <c r="Q257" s="44" t="str">
        <f>IF($E257="", "", IFERROR(INDEX('Suppliers &amp; Rates'!F$7:F$97, MATCH($E257, 'Suppliers &amp; Rates'!$B$7:$B$97, 0)), ""))</f>
        <v/>
      </c>
      <c r="S257" s="21" t="str">
        <f t="shared" si="32"/>
        <v/>
      </c>
      <c r="U257" s="21" t="str">
        <f t="shared" si="33"/>
        <v/>
      </c>
      <c r="W257" s="21" t="str">
        <f t="shared" si="34"/>
        <v/>
      </c>
      <c r="X257" s="52" t="str">
        <f t="shared" si="35"/>
        <v/>
      </c>
    </row>
    <row r="258" spans="1:24" x14ac:dyDescent="0.25">
      <c r="A258" s="2"/>
      <c r="B258" s="25"/>
      <c r="C258" s="28"/>
      <c r="D258" s="28"/>
      <c r="E258" s="31"/>
      <c r="F258" s="34" t="str">
        <f t="shared" si="27"/>
        <v/>
      </c>
      <c r="G258" s="37" t="str">
        <f>IF(D258="", "", IF(E258="", "Select Supplier", D258*1.02264*(IF(INDEX('Suppliers &amp; Rates'!$G$7:$G$97, MATCH(E258, 'Suppliers &amp; Rates'!$B$7:$B$97, 0))="", 39.3, INDEX('Suppliers &amp; Rates'!$G$7:$G$97, MATCH(E258, 'Suppliers &amp; Rates'!$B$7:$B$97, 0))))/3.6))</f>
        <v/>
      </c>
      <c r="H258" s="57" t="str">
        <f t="shared" si="28"/>
        <v/>
      </c>
      <c r="I258" s="58" t="str">
        <f t="shared" si="29"/>
        <v/>
      </c>
      <c r="J258" s="58" t="str">
        <f t="shared" si="30"/>
        <v/>
      </c>
      <c r="K258" s="59" t="str">
        <f t="shared" si="31"/>
        <v/>
      </c>
      <c r="L258" s="2"/>
      <c r="N258" s="42" t="str">
        <f>IF($E258="", "", IFERROR(INDEX('Suppliers &amp; Rates'!C$7:C$97, MATCH($E258, 'Suppliers &amp; Rates'!$B$7:$B$97, 0)), ""))</f>
        <v/>
      </c>
      <c r="O258" s="43" t="str">
        <f>IF($E258="", "", IFERROR(INDEX('Suppliers &amp; Rates'!D$7:D$97, MATCH($E258, 'Suppliers &amp; Rates'!$B$7:$B$97, 0)), ""))</f>
        <v/>
      </c>
      <c r="P258" s="43" t="str">
        <f>IF($E258="", "", IFERROR(INDEX('Suppliers &amp; Rates'!E$7:E$97, MATCH($E258, 'Suppliers &amp; Rates'!$B$7:$B$97, 0)), ""))</f>
        <v/>
      </c>
      <c r="Q258" s="44" t="str">
        <f>IF($E258="", "", IFERROR(INDEX('Suppliers &amp; Rates'!F$7:F$97, MATCH($E258, 'Suppliers &amp; Rates'!$B$7:$B$97, 0)), ""))</f>
        <v/>
      </c>
      <c r="S258" s="21" t="str">
        <f t="shared" si="32"/>
        <v/>
      </c>
      <c r="U258" s="21" t="str">
        <f t="shared" si="33"/>
        <v/>
      </c>
      <c r="W258" s="21" t="str">
        <f t="shared" si="34"/>
        <v/>
      </c>
      <c r="X258" s="52" t="str">
        <f t="shared" si="35"/>
        <v/>
      </c>
    </row>
    <row r="259" spans="1:24" x14ac:dyDescent="0.25">
      <c r="A259" s="2"/>
      <c r="B259" s="25"/>
      <c r="C259" s="28"/>
      <c r="D259" s="28"/>
      <c r="E259" s="31"/>
      <c r="F259" s="34" t="str">
        <f t="shared" si="27"/>
        <v/>
      </c>
      <c r="G259" s="37" t="str">
        <f>IF(D259="", "", IF(E259="", "Select Supplier", D259*1.02264*(IF(INDEX('Suppliers &amp; Rates'!$G$7:$G$97, MATCH(E259, 'Suppliers &amp; Rates'!$B$7:$B$97, 0))="", 39.3, INDEX('Suppliers &amp; Rates'!$G$7:$G$97, MATCH(E259, 'Suppliers &amp; Rates'!$B$7:$B$97, 0))))/3.6))</f>
        <v/>
      </c>
      <c r="H259" s="57" t="str">
        <f t="shared" si="28"/>
        <v/>
      </c>
      <c r="I259" s="58" t="str">
        <f t="shared" si="29"/>
        <v/>
      </c>
      <c r="J259" s="58" t="str">
        <f t="shared" si="30"/>
        <v/>
      </c>
      <c r="K259" s="59" t="str">
        <f t="shared" si="31"/>
        <v/>
      </c>
      <c r="L259" s="2"/>
      <c r="N259" s="42" t="str">
        <f>IF($E259="", "", IFERROR(INDEX('Suppliers &amp; Rates'!C$7:C$97, MATCH($E259, 'Suppliers &amp; Rates'!$B$7:$B$97, 0)), ""))</f>
        <v/>
      </c>
      <c r="O259" s="43" t="str">
        <f>IF($E259="", "", IFERROR(INDEX('Suppliers &amp; Rates'!D$7:D$97, MATCH($E259, 'Suppliers &amp; Rates'!$B$7:$B$97, 0)), ""))</f>
        <v/>
      </c>
      <c r="P259" s="43" t="str">
        <f>IF($E259="", "", IFERROR(INDEX('Suppliers &amp; Rates'!E$7:E$97, MATCH($E259, 'Suppliers &amp; Rates'!$B$7:$B$97, 0)), ""))</f>
        <v/>
      </c>
      <c r="Q259" s="44" t="str">
        <f>IF($E259="", "", IFERROR(INDEX('Suppliers &amp; Rates'!F$7:F$97, MATCH($E259, 'Suppliers &amp; Rates'!$B$7:$B$97, 0)), ""))</f>
        <v/>
      </c>
      <c r="S259" s="21" t="str">
        <f t="shared" si="32"/>
        <v/>
      </c>
      <c r="U259" s="21" t="str">
        <f t="shared" si="33"/>
        <v/>
      </c>
      <c r="W259" s="21" t="str">
        <f t="shared" si="34"/>
        <v/>
      </c>
      <c r="X259" s="52" t="str">
        <f t="shared" si="35"/>
        <v/>
      </c>
    </row>
    <row r="260" spans="1:24" x14ac:dyDescent="0.25">
      <c r="A260" s="2"/>
      <c r="B260" s="25"/>
      <c r="C260" s="28"/>
      <c r="D260" s="28"/>
      <c r="E260" s="31"/>
      <c r="F260" s="34" t="str">
        <f t="shared" si="27"/>
        <v/>
      </c>
      <c r="G260" s="37" t="str">
        <f>IF(D260="", "", IF(E260="", "Select Supplier", D260*1.02264*(IF(INDEX('Suppliers &amp; Rates'!$G$7:$G$97, MATCH(E260, 'Suppliers &amp; Rates'!$B$7:$B$97, 0))="", 39.3, INDEX('Suppliers &amp; Rates'!$G$7:$G$97, MATCH(E260, 'Suppliers &amp; Rates'!$B$7:$B$97, 0))))/3.6))</f>
        <v/>
      </c>
      <c r="H260" s="57" t="str">
        <f t="shared" si="28"/>
        <v/>
      </c>
      <c r="I260" s="58" t="str">
        <f t="shared" si="29"/>
        <v/>
      </c>
      <c r="J260" s="58" t="str">
        <f t="shared" si="30"/>
        <v/>
      </c>
      <c r="K260" s="59" t="str">
        <f t="shared" si="31"/>
        <v/>
      </c>
      <c r="L260" s="2"/>
      <c r="N260" s="42" t="str">
        <f>IF($E260="", "", IFERROR(INDEX('Suppliers &amp; Rates'!C$7:C$97, MATCH($E260, 'Suppliers &amp; Rates'!$B$7:$B$97, 0)), ""))</f>
        <v/>
      </c>
      <c r="O260" s="43" t="str">
        <f>IF($E260="", "", IFERROR(INDEX('Suppliers &amp; Rates'!D$7:D$97, MATCH($E260, 'Suppliers &amp; Rates'!$B$7:$B$97, 0)), ""))</f>
        <v/>
      </c>
      <c r="P260" s="43" t="str">
        <f>IF($E260="", "", IFERROR(INDEX('Suppliers &amp; Rates'!E$7:E$97, MATCH($E260, 'Suppliers &amp; Rates'!$B$7:$B$97, 0)), ""))</f>
        <v/>
      </c>
      <c r="Q260" s="44" t="str">
        <f>IF($E260="", "", IFERROR(INDEX('Suppliers &amp; Rates'!F$7:F$97, MATCH($E260, 'Suppliers &amp; Rates'!$B$7:$B$97, 0)), ""))</f>
        <v/>
      </c>
      <c r="S260" s="21" t="str">
        <f t="shared" si="32"/>
        <v/>
      </c>
      <c r="U260" s="21" t="str">
        <f t="shared" si="33"/>
        <v/>
      </c>
      <c r="W260" s="21" t="str">
        <f t="shared" si="34"/>
        <v/>
      </c>
      <c r="X260" s="52" t="str">
        <f t="shared" si="35"/>
        <v/>
      </c>
    </row>
    <row r="261" spans="1:24" x14ac:dyDescent="0.25">
      <c r="A261" s="2"/>
      <c r="B261" s="25"/>
      <c r="C261" s="28"/>
      <c r="D261" s="28"/>
      <c r="E261" s="31"/>
      <c r="F261" s="34" t="str">
        <f t="shared" si="27"/>
        <v/>
      </c>
      <c r="G261" s="37" t="str">
        <f>IF(D261="", "", IF(E261="", "Select Supplier", D261*1.02264*(IF(INDEX('Suppliers &amp; Rates'!$G$7:$G$97, MATCH(E261, 'Suppliers &amp; Rates'!$B$7:$B$97, 0))="", 39.3, INDEX('Suppliers &amp; Rates'!$G$7:$G$97, MATCH(E261, 'Suppliers &amp; Rates'!$B$7:$B$97, 0))))/3.6))</f>
        <v/>
      </c>
      <c r="H261" s="57" t="str">
        <f t="shared" si="28"/>
        <v/>
      </c>
      <c r="I261" s="58" t="str">
        <f t="shared" si="29"/>
        <v/>
      </c>
      <c r="J261" s="58" t="str">
        <f t="shared" si="30"/>
        <v/>
      </c>
      <c r="K261" s="59" t="str">
        <f t="shared" si="31"/>
        <v/>
      </c>
      <c r="L261" s="2"/>
      <c r="N261" s="42" t="str">
        <f>IF($E261="", "", IFERROR(INDEX('Suppliers &amp; Rates'!C$7:C$97, MATCH($E261, 'Suppliers &amp; Rates'!$B$7:$B$97, 0)), ""))</f>
        <v/>
      </c>
      <c r="O261" s="43" t="str">
        <f>IF($E261="", "", IFERROR(INDEX('Suppliers &amp; Rates'!D$7:D$97, MATCH($E261, 'Suppliers &amp; Rates'!$B$7:$B$97, 0)), ""))</f>
        <v/>
      </c>
      <c r="P261" s="43" t="str">
        <f>IF($E261="", "", IFERROR(INDEX('Suppliers &amp; Rates'!E$7:E$97, MATCH($E261, 'Suppliers &amp; Rates'!$B$7:$B$97, 0)), ""))</f>
        <v/>
      </c>
      <c r="Q261" s="44" t="str">
        <f>IF($E261="", "", IFERROR(INDEX('Suppliers &amp; Rates'!F$7:F$97, MATCH($E261, 'Suppliers &amp; Rates'!$B$7:$B$97, 0)), ""))</f>
        <v/>
      </c>
      <c r="S261" s="21" t="str">
        <f t="shared" si="32"/>
        <v/>
      </c>
      <c r="U261" s="21" t="str">
        <f t="shared" si="33"/>
        <v/>
      </c>
      <c r="W261" s="21" t="str">
        <f t="shared" si="34"/>
        <v/>
      </c>
      <c r="X261" s="52" t="str">
        <f t="shared" si="35"/>
        <v/>
      </c>
    </row>
    <row r="262" spans="1:24" x14ac:dyDescent="0.25">
      <c r="A262" s="2"/>
      <c r="B262" s="25"/>
      <c r="C262" s="28"/>
      <c r="D262" s="28"/>
      <c r="E262" s="31"/>
      <c r="F262" s="34" t="str">
        <f t="shared" si="27"/>
        <v/>
      </c>
      <c r="G262" s="37" t="str">
        <f>IF(D262="", "", IF(E262="", "Select Supplier", D262*1.02264*(IF(INDEX('Suppliers &amp; Rates'!$G$7:$G$97, MATCH(E262, 'Suppliers &amp; Rates'!$B$7:$B$97, 0))="", 39.3, INDEX('Suppliers &amp; Rates'!$G$7:$G$97, MATCH(E262, 'Suppliers &amp; Rates'!$B$7:$B$97, 0))))/3.6))</f>
        <v/>
      </c>
      <c r="H262" s="57" t="str">
        <f t="shared" si="28"/>
        <v/>
      </c>
      <c r="I262" s="58" t="str">
        <f t="shared" si="29"/>
        <v/>
      </c>
      <c r="J262" s="58" t="str">
        <f t="shared" si="30"/>
        <v/>
      </c>
      <c r="K262" s="59" t="str">
        <f t="shared" si="31"/>
        <v/>
      </c>
      <c r="L262" s="2"/>
      <c r="N262" s="42" t="str">
        <f>IF($E262="", "", IFERROR(INDEX('Suppliers &amp; Rates'!C$7:C$97, MATCH($E262, 'Suppliers &amp; Rates'!$B$7:$B$97, 0)), ""))</f>
        <v/>
      </c>
      <c r="O262" s="43" t="str">
        <f>IF($E262="", "", IFERROR(INDEX('Suppliers &amp; Rates'!D$7:D$97, MATCH($E262, 'Suppliers &amp; Rates'!$B$7:$B$97, 0)), ""))</f>
        <v/>
      </c>
      <c r="P262" s="43" t="str">
        <f>IF($E262="", "", IFERROR(INDEX('Suppliers &amp; Rates'!E$7:E$97, MATCH($E262, 'Suppliers &amp; Rates'!$B$7:$B$97, 0)), ""))</f>
        <v/>
      </c>
      <c r="Q262" s="44" t="str">
        <f>IF($E262="", "", IFERROR(INDEX('Suppliers &amp; Rates'!F$7:F$97, MATCH($E262, 'Suppliers &amp; Rates'!$B$7:$B$97, 0)), ""))</f>
        <v/>
      </c>
      <c r="S262" s="21" t="str">
        <f t="shared" si="32"/>
        <v/>
      </c>
      <c r="U262" s="21" t="str">
        <f t="shared" si="33"/>
        <v/>
      </c>
      <c r="W262" s="21" t="str">
        <f t="shared" si="34"/>
        <v/>
      </c>
      <c r="X262" s="52" t="str">
        <f t="shared" si="35"/>
        <v/>
      </c>
    </row>
    <row r="263" spans="1:24" x14ac:dyDescent="0.25">
      <c r="A263" s="2"/>
      <c r="B263" s="25"/>
      <c r="C263" s="28"/>
      <c r="D263" s="28"/>
      <c r="E263" s="31"/>
      <c r="F263" s="34" t="str">
        <f t="shared" si="27"/>
        <v/>
      </c>
      <c r="G263" s="37" t="str">
        <f>IF(D263="", "", IF(E263="", "Select Supplier", D263*1.02264*(IF(INDEX('Suppliers &amp; Rates'!$G$7:$G$97, MATCH(E263, 'Suppliers &amp; Rates'!$B$7:$B$97, 0))="", 39.3, INDEX('Suppliers &amp; Rates'!$G$7:$G$97, MATCH(E263, 'Suppliers &amp; Rates'!$B$7:$B$97, 0))))/3.6))</f>
        <v/>
      </c>
      <c r="H263" s="57" t="str">
        <f t="shared" si="28"/>
        <v/>
      </c>
      <c r="I263" s="58" t="str">
        <f t="shared" si="29"/>
        <v/>
      </c>
      <c r="J263" s="58" t="str">
        <f t="shared" si="30"/>
        <v/>
      </c>
      <c r="K263" s="59" t="str">
        <f t="shared" si="31"/>
        <v/>
      </c>
      <c r="L263" s="2"/>
      <c r="N263" s="42" t="str">
        <f>IF($E263="", "", IFERROR(INDEX('Suppliers &amp; Rates'!C$7:C$97, MATCH($E263, 'Suppliers &amp; Rates'!$B$7:$B$97, 0)), ""))</f>
        <v/>
      </c>
      <c r="O263" s="43" t="str">
        <f>IF($E263="", "", IFERROR(INDEX('Suppliers &amp; Rates'!D$7:D$97, MATCH($E263, 'Suppliers &amp; Rates'!$B$7:$B$97, 0)), ""))</f>
        <v/>
      </c>
      <c r="P263" s="43" t="str">
        <f>IF($E263="", "", IFERROR(INDEX('Suppliers &amp; Rates'!E$7:E$97, MATCH($E263, 'Suppliers &amp; Rates'!$B$7:$B$97, 0)), ""))</f>
        <v/>
      </c>
      <c r="Q263" s="44" t="str">
        <f>IF($E263="", "", IFERROR(INDEX('Suppliers &amp; Rates'!F$7:F$97, MATCH($E263, 'Suppliers &amp; Rates'!$B$7:$B$97, 0)), ""))</f>
        <v/>
      </c>
      <c r="S263" s="21" t="str">
        <f t="shared" si="32"/>
        <v/>
      </c>
      <c r="U263" s="21" t="str">
        <f t="shared" si="33"/>
        <v/>
      </c>
      <c r="W263" s="21" t="str">
        <f t="shared" si="34"/>
        <v/>
      </c>
      <c r="X263" s="52" t="str">
        <f t="shared" si="35"/>
        <v/>
      </c>
    </row>
    <row r="264" spans="1:24" x14ac:dyDescent="0.25">
      <c r="A264" s="2"/>
      <c r="B264" s="25"/>
      <c r="C264" s="28"/>
      <c r="D264" s="28"/>
      <c r="E264" s="31"/>
      <c r="F264" s="34" t="str">
        <f t="shared" si="27"/>
        <v/>
      </c>
      <c r="G264" s="37" t="str">
        <f>IF(D264="", "", IF(E264="", "Select Supplier", D264*1.02264*(IF(INDEX('Suppliers &amp; Rates'!$G$7:$G$97, MATCH(E264, 'Suppliers &amp; Rates'!$B$7:$B$97, 0))="", 39.3, INDEX('Suppliers &amp; Rates'!$G$7:$G$97, MATCH(E264, 'Suppliers &amp; Rates'!$B$7:$B$97, 0))))/3.6))</f>
        <v/>
      </c>
      <c r="H264" s="57" t="str">
        <f t="shared" si="28"/>
        <v/>
      </c>
      <c r="I264" s="58" t="str">
        <f t="shared" si="29"/>
        <v/>
      </c>
      <c r="J264" s="58" t="str">
        <f t="shared" si="30"/>
        <v/>
      </c>
      <c r="K264" s="59" t="str">
        <f t="shared" si="31"/>
        <v/>
      </c>
      <c r="L264" s="2"/>
      <c r="N264" s="42" t="str">
        <f>IF($E264="", "", IFERROR(INDEX('Suppliers &amp; Rates'!C$7:C$97, MATCH($E264, 'Suppliers &amp; Rates'!$B$7:$B$97, 0)), ""))</f>
        <v/>
      </c>
      <c r="O264" s="43" t="str">
        <f>IF($E264="", "", IFERROR(INDEX('Suppliers &amp; Rates'!D$7:D$97, MATCH($E264, 'Suppliers &amp; Rates'!$B$7:$B$97, 0)), ""))</f>
        <v/>
      </c>
      <c r="P264" s="43" t="str">
        <f>IF($E264="", "", IFERROR(INDEX('Suppliers &amp; Rates'!E$7:E$97, MATCH($E264, 'Suppliers &amp; Rates'!$B$7:$B$97, 0)), ""))</f>
        <v/>
      </c>
      <c r="Q264" s="44" t="str">
        <f>IF($E264="", "", IFERROR(INDEX('Suppliers &amp; Rates'!F$7:F$97, MATCH($E264, 'Suppliers &amp; Rates'!$B$7:$B$97, 0)), ""))</f>
        <v/>
      </c>
      <c r="S264" s="21" t="str">
        <f t="shared" si="32"/>
        <v/>
      </c>
      <c r="U264" s="21" t="str">
        <f t="shared" si="33"/>
        <v/>
      </c>
      <c r="W264" s="21" t="str">
        <f t="shared" si="34"/>
        <v/>
      </c>
      <c r="X264" s="52" t="str">
        <f t="shared" si="35"/>
        <v/>
      </c>
    </row>
    <row r="265" spans="1:24" x14ac:dyDescent="0.25">
      <c r="A265" s="2"/>
      <c r="B265" s="25"/>
      <c r="C265" s="28"/>
      <c r="D265" s="28"/>
      <c r="E265" s="31"/>
      <c r="F265" s="34" t="str">
        <f t="shared" ref="F265:F328" si="36">IF(C265="", "", C265)</f>
        <v/>
      </c>
      <c r="G265" s="37" t="str">
        <f>IF(D265="", "", IF(E265="", "Select Supplier", D265*1.02264*(IF(INDEX('Suppliers &amp; Rates'!$G$7:$G$97, MATCH(E265, 'Suppliers &amp; Rates'!$B$7:$B$97, 0))="", 39.3, INDEX('Suppliers &amp; Rates'!$G$7:$G$97, MATCH(E265, 'Suppliers &amp; Rates'!$B$7:$B$97, 0))))/3.6))</f>
        <v/>
      </c>
      <c r="H265" s="57" t="str">
        <f t="shared" si="28"/>
        <v/>
      </c>
      <c r="I265" s="58" t="str">
        <f t="shared" si="29"/>
        <v/>
      </c>
      <c r="J265" s="58" t="str">
        <f t="shared" si="30"/>
        <v/>
      </c>
      <c r="K265" s="59" t="str">
        <f t="shared" si="31"/>
        <v/>
      </c>
      <c r="L265" s="2"/>
      <c r="N265" s="42" t="str">
        <f>IF($E265="", "", IFERROR(INDEX('Suppliers &amp; Rates'!C$7:C$97, MATCH($E265, 'Suppliers &amp; Rates'!$B$7:$B$97, 0)), ""))</f>
        <v/>
      </c>
      <c r="O265" s="43" t="str">
        <f>IF($E265="", "", IFERROR(INDEX('Suppliers &amp; Rates'!D$7:D$97, MATCH($E265, 'Suppliers &amp; Rates'!$B$7:$B$97, 0)), ""))</f>
        <v/>
      </c>
      <c r="P265" s="43" t="str">
        <f>IF($E265="", "", IFERROR(INDEX('Suppliers &amp; Rates'!E$7:E$97, MATCH($E265, 'Suppliers &amp; Rates'!$B$7:$B$97, 0)), ""))</f>
        <v/>
      </c>
      <c r="Q265" s="44" t="str">
        <f>IF($E265="", "", IFERROR(INDEX('Suppliers &amp; Rates'!F$7:F$97, MATCH($E265, 'Suppliers &amp; Rates'!$B$7:$B$97, 0)), ""))</f>
        <v/>
      </c>
      <c r="S265" s="21" t="str">
        <f t="shared" si="32"/>
        <v/>
      </c>
      <c r="U265" s="21" t="str">
        <f t="shared" si="33"/>
        <v/>
      </c>
      <c r="W265" s="21" t="str">
        <f t="shared" si="34"/>
        <v/>
      </c>
      <c r="X265" s="52" t="str">
        <f t="shared" si="35"/>
        <v/>
      </c>
    </row>
    <row r="266" spans="1:24" x14ac:dyDescent="0.25">
      <c r="A266" s="2"/>
      <c r="B266" s="25"/>
      <c r="C266" s="28"/>
      <c r="D266" s="28"/>
      <c r="E266" s="31"/>
      <c r="F266" s="34" t="str">
        <f t="shared" si="36"/>
        <v/>
      </c>
      <c r="G266" s="37" t="str">
        <f>IF(D266="", "", IF(E266="", "Select Supplier", D266*1.02264*(IF(INDEX('Suppliers &amp; Rates'!$G$7:$G$97, MATCH(E266, 'Suppliers &amp; Rates'!$B$7:$B$97, 0))="", 39.3, INDEX('Suppliers &amp; Rates'!$G$7:$G$97, MATCH(E266, 'Suppliers &amp; Rates'!$B$7:$B$97, 0))))/3.6))</f>
        <v/>
      </c>
      <c r="H266" s="57" t="str">
        <f t="shared" ref="H266:H329" si="37">IF(OR($U266="", $U266=FALSE), "", ROUND(($N266*$S266)+($O266*$W266), 2)/100)</f>
        <v/>
      </c>
      <c r="I266" s="58" t="str">
        <f t="shared" ref="I266:I329" si="38">IF(OR($U266="", $U266=FALSE), "", ROUND(($P266*$S266)+($Q266*$X266), 2)/100)</f>
        <v/>
      </c>
      <c r="J266" s="58" t="str">
        <f t="shared" ref="J266:J329" si="39">IF(OR(H266="", I266=""), "", H266+I266)</f>
        <v/>
      </c>
      <c r="K266" s="59" t="str">
        <f t="shared" ref="K266:K329" si="40">IF(U266=TRUE, IFERROR(J266/S266, ""), "")</f>
        <v/>
      </c>
      <c r="L266" s="2"/>
      <c r="N266" s="42" t="str">
        <f>IF($E266="", "", IFERROR(INDEX('Suppliers &amp; Rates'!C$7:C$97, MATCH($E266, 'Suppliers &amp; Rates'!$B$7:$B$97, 0)), ""))</f>
        <v/>
      </c>
      <c r="O266" s="43" t="str">
        <f>IF($E266="", "", IFERROR(INDEX('Suppliers &amp; Rates'!D$7:D$97, MATCH($E266, 'Suppliers &amp; Rates'!$B$7:$B$97, 0)), ""))</f>
        <v/>
      </c>
      <c r="P266" s="43" t="str">
        <f>IF($E266="", "", IFERROR(INDEX('Suppliers &amp; Rates'!E$7:E$97, MATCH($E266, 'Suppliers &amp; Rates'!$B$7:$B$97, 0)), ""))</f>
        <v/>
      </c>
      <c r="Q266" s="44" t="str">
        <f>IF($E266="", "", IFERROR(INDEX('Suppliers &amp; Rates'!F$7:F$97, MATCH($E266, 'Suppliers &amp; Rates'!$B$7:$B$97, 0)), ""))</f>
        <v/>
      </c>
      <c r="S266" s="21" t="str">
        <f t="shared" ref="S266:S329" si="41">IF(B266="", "", B266-B265)</f>
        <v/>
      </c>
      <c r="U266" s="21" t="str">
        <f t="shared" ref="U266:U329" si="42">IF(OR(B266="", B265="", C266="", C265="", D266="", D265=""), "", IF($E265=$E266, TRUE, FALSE))</f>
        <v/>
      </c>
      <c r="W266" s="21" t="str">
        <f t="shared" ref="W266:W329" si="43">IF(OR(F265="", F266=""), "", F266-F265)</f>
        <v/>
      </c>
      <c r="X266" s="52" t="str">
        <f t="shared" ref="X266:X329" si="44">IF(OR(G265="", G266=""), "", G266-G265)</f>
        <v/>
      </c>
    </row>
    <row r="267" spans="1:24" x14ac:dyDescent="0.25">
      <c r="A267" s="2"/>
      <c r="B267" s="25"/>
      <c r="C267" s="28"/>
      <c r="D267" s="28"/>
      <c r="E267" s="31"/>
      <c r="F267" s="34" t="str">
        <f t="shared" si="36"/>
        <v/>
      </c>
      <c r="G267" s="37" t="str">
        <f>IF(D267="", "", IF(E267="", "Select Supplier", D267*1.02264*(IF(INDEX('Suppliers &amp; Rates'!$G$7:$G$97, MATCH(E267, 'Suppliers &amp; Rates'!$B$7:$B$97, 0))="", 39.3, INDEX('Suppliers &amp; Rates'!$G$7:$G$97, MATCH(E267, 'Suppliers &amp; Rates'!$B$7:$B$97, 0))))/3.6))</f>
        <v/>
      </c>
      <c r="H267" s="57" t="str">
        <f t="shared" si="37"/>
        <v/>
      </c>
      <c r="I267" s="58" t="str">
        <f t="shared" si="38"/>
        <v/>
      </c>
      <c r="J267" s="58" t="str">
        <f t="shared" si="39"/>
        <v/>
      </c>
      <c r="K267" s="59" t="str">
        <f t="shared" si="40"/>
        <v/>
      </c>
      <c r="L267" s="2"/>
      <c r="N267" s="42" t="str">
        <f>IF($E267="", "", IFERROR(INDEX('Suppliers &amp; Rates'!C$7:C$97, MATCH($E267, 'Suppliers &amp; Rates'!$B$7:$B$97, 0)), ""))</f>
        <v/>
      </c>
      <c r="O267" s="43" t="str">
        <f>IF($E267="", "", IFERROR(INDEX('Suppliers &amp; Rates'!D$7:D$97, MATCH($E267, 'Suppliers &amp; Rates'!$B$7:$B$97, 0)), ""))</f>
        <v/>
      </c>
      <c r="P267" s="43" t="str">
        <f>IF($E267="", "", IFERROR(INDEX('Suppliers &amp; Rates'!E$7:E$97, MATCH($E267, 'Suppliers &amp; Rates'!$B$7:$B$97, 0)), ""))</f>
        <v/>
      </c>
      <c r="Q267" s="44" t="str">
        <f>IF($E267="", "", IFERROR(INDEX('Suppliers &amp; Rates'!F$7:F$97, MATCH($E267, 'Suppliers &amp; Rates'!$B$7:$B$97, 0)), ""))</f>
        <v/>
      </c>
      <c r="S267" s="21" t="str">
        <f t="shared" si="41"/>
        <v/>
      </c>
      <c r="U267" s="21" t="str">
        <f t="shared" si="42"/>
        <v/>
      </c>
      <c r="W267" s="21" t="str">
        <f t="shared" si="43"/>
        <v/>
      </c>
      <c r="X267" s="52" t="str">
        <f t="shared" si="44"/>
        <v/>
      </c>
    </row>
    <row r="268" spans="1:24" x14ac:dyDescent="0.25">
      <c r="A268" s="2"/>
      <c r="B268" s="25"/>
      <c r="C268" s="28"/>
      <c r="D268" s="28"/>
      <c r="E268" s="31"/>
      <c r="F268" s="34" t="str">
        <f t="shared" si="36"/>
        <v/>
      </c>
      <c r="G268" s="37" t="str">
        <f>IF(D268="", "", IF(E268="", "Select Supplier", D268*1.02264*(IF(INDEX('Suppliers &amp; Rates'!$G$7:$G$97, MATCH(E268, 'Suppliers &amp; Rates'!$B$7:$B$97, 0))="", 39.3, INDEX('Suppliers &amp; Rates'!$G$7:$G$97, MATCH(E268, 'Suppliers &amp; Rates'!$B$7:$B$97, 0))))/3.6))</f>
        <v/>
      </c>
      <c r="H268" s="57" t="str">
        <f t="shared" si="37"/>
        <v/>
      </c>
      <c r="I268" s="58" t="str">
        <f t="shared" si="38"/>
        <v/>
      </c>
      <c r="J268" s="58" t="str">
        <f t="shared" si="39"/>
        <v/>
      </c>
      <c r="K268" s="59" t="str">
        <f t="shared" si="40"/>
        <v/>
      </c>
      <c r="L268" s="2"/>
      <c r="N268" s="42" t="str">
        <f>IF($E268="", "", IFERROR(INDEX('Suppliers &amp; Rates'!C$7:C$97, MATCH($E268, 'Suppliers &amp; Rates'!$B$7:$B$97, 0)), ""))</f>
        <v/>
      </c>
      <c r="O268" s="43" t="str">
        <f>IF($E268="", "", IFERROR(INDEX('Suppliers &amp; Rates'!D$7:D$97, MATCH($E268, 'Suppliers &amp; Rates'!$B$7:$B$97, 0)), ""))</f>
        <v/>
      </c>
      <c r="P268" s="43" t="str">
        <f>IF($E268="", "", IFERROR(INDEX('Suppliers &amp; Rates'!E$7:E$97, MATCH($E268, 'Suppliers &amp; Rates'!$B$7:$B$97, 0)), ""))</f>
        <v/>
      </c>
      <c r="Q268" s="44" t="str">
        <f>IF($E268="", "", IFERROR(INDEX('Suppliers &amp; Rates'!F$7:F$97, MATCH($E268, 'Suppliers &amp; Rates'!$B$7:$B$97, 0)), ""))</f>
        <v/>
      </c>
      <c r="S268" s="21" t="str">
        <f t="shared" si="41"/>
        <v/>
      </c>
      <c r="U268" s="21" t="str">
        <f t="shared" si="42"/>
        <v/>
      </c>
      <c r="W268" s="21" t="str">
        <f t="shared" si="43"/>
        <v/>
      </c>
      <c r="X268" s="52" t="str">
        <f t="shared" si="44"/>
        <v/>
      </c>
    </row>
    <row r="269" spans="1:24" x14ac:dyDescent="0.25">
      <c r="A269" s="2"/>
      <c r="B269" s="25"/>
      <c r="C269" s="28"/>
      <c r="D269" s="28"/>
      <c r="E269" s="31"/>
      <c r="F269" s="34" t="str">
        <f t="shared" si="36"/>
        <v/>
      </c>
      <c r="G269" s="37" t="str">
        <f>IF(D269="", "", IF(E269="", "Select Supplier", D269*1.02264*(IF(INDEX('Suppliers &amp; Rates'!$G$7:$G$97, MATCH(E269, 'Suppliers &amp; Rates'!$B$7:$B$97, 0))="", 39.3, INDEX('Suppliers &amp; Rates'!$G$7:$G$97, MATCH(E269, 'Suppliers &amp; Rates'!$B$7:$B$97, 0))))/3.6))</f>
        <v/>
      </c>
      <c r="H269" s="57" t="str">
        <f t="shared" si="37"/>
        <v/>
      </c>
      <c r="I269" s="58" t="str">
        <f t="shared" si="38"/>
        <v/>
      </c>
      <c r="J269" s="58" t="str">
        <f t="shared" si="39"/>
        <v/>
      </c>
      <c r="K269" s="59" t="str">
        <f t="shared" si="40"/>
        <v/>
      </c>
      <c r="L269" s="2"/>
      <c r="N269" s="42" t="str">
        <f>IF($E269="", "", IFERROR(INDEX('Suppliers &amp; Rates'!C$7:C$97, MATCH($E269, 'Suppliers &amp; Rates'!$B$7:$B$97, 0)), ""))</f>
        <v/>
      </c>
      <c r="O269" s="43" t="str">
        <f>IF($E269="", "", IFERROR(INDEX('Suppliers &amp; Rates'!D$7:D$97, MATCH($E269, 'Suppliers &amp; Rates'!$B$7:$B$97, 0)), ""))</f>
        <v/>
      </c>
      <c r="P269" s="43" t="str">
        <f>IF($E269="", "", IFERROR(INDEX('Suppliers &amp; Rates'!E$7:E$97, MATCH($E269, 'Suppliers &amp; Rates'!$B$7:$B$97, 0)), ""))</f>
        <v/>
      </c>
      <c r="Q269" s="44" t="str">
        <f>IF($E269="", "", IFERROR(INDEX('Suppliers &amp; Rates'!F$7:F$97, MATCH($E269, 'Suppliers &amp; Rates'!$B$7:$B$97, 0)), ""))</f>
        <v/>
      </c>
      <c r="S269" s="21" t="str">
        <f t="shared" si="41"/>
        <v/>
      </c>
      <c r="U269" s="21" t="str">
        <f t="shared" si="42"/>
        <v/>
      </c>
      <c r="W269" s="21" t="str">
        <f t="shared" si="43"/>
        <v/>
      </c>
      <c r="X269" s="52" t="str">
        <f t="shared" si="44"/>
        <v/>
      </c>
    </row>
    <row r="270" spans="1:24" x14ac:dyDescent="0.25">
      <c r="A270" s="2"/>
      <c r="B270" s="25"/>
      <c r="C270" s="28"/>
      <c r="D270" s="28"/>
      <c r="E270" s="31"/>
      <c r="F270" s="34" t="str">
        <f t="shared" si="36"/>
        <v/>
      </c>
      <c r="G270" s="37" t="str">
        <f>IF(D270="", "", IF(E270="", "Select Supplier", D270*1.02264*(IF(INDEX('Suppliers &amp; Rates'!$G$7:$G$97, MATCH(E270, 'Suppliers &amp; Rates'!$B$7:$B$97, 0))="", 39.3, INDEX('Suppliers &amp; Rates'!$G$7:$G$97, MATCH(E270, 'Suppliers &amp; Rates'!$B$7:$B$97, 0))))/3.6))</f>
        <v/>
      </c>
      <c r="H270" s="57" t="str">
        <f t="shared" si="37"/>
        <v/>
      </c>
      <c r="I270" s="58" t="str">
        <f t="shared" si="38"/>
        <v/>
      </c>
      <c r="J270" s="58" t="str">
        <f t="shared" si="39"/>
        <v/>
      </c>
      <c r="K270" s="59" t="str">
        <f t="shared" si="40"/>
        <v/>
      </c>
      <c r="L270" s="2"/>
      <c r="N270" s="42" t="str">
        <f>IF($E270="", "", IFERROR(INDEX('Suppliers &amp; Rates'!C$7:C$97, MATCH($E270, 'Suppliers &amp; Rates'!$B$7:$B$97, 0)), ""))</f>
        <v/>
      </c>
      <c r="O270" s="43" t="str">
        <f>IF($E270="", "", IFERROR(INDEX('Suppliers &amp; Rates'!D$7:D$97, MATCH($E270, 'Suppliers &amp; Rates'!$B$7:$B$97, 0)), ""))</f>
        <v/>
      </c>
      <c r="P270" s="43" t="str">
        <f>IF($E270="", "", IFERROR(INDEX('Suppliers &amp; Rates'!E$7:E$97, MATCH($E270, 'Suppliers &amp; Rates'!$B$7:$B$97, 0)), ""))</f>
        <v/>
      </c>
      <c r="Q270" s="44" t="str">
        <f>IF($E270="", "", IFERROR(INDEX('Suppliers &amp; Rates'!F$7:F$97, MATCH($E270, 'Suppliers &amp; Rates'!$B$7:$B$97, 0)), ""))</f>
        <v/>
      </c>
      <c r="S270" s="21" t="str">
        <f t="shared" si="41"/>
        <v/>
      </c>
      <c r="U270" s="21" t="str">
        <f t="shared" si="42"/>
        <v/>
      </c>
      <c r="W270" s="21" t="str">
        <f t="shared" si="43"/>
        <v/>
      </c>
      <c r="X270" s="52" t="str">
        <f t="shared" si="44"/>
        <v/>
      </c>
    </row>
    <row r="271" spans="1:24" x14ac:dyDescent="0.25">
      <c r="A271" s="2"/>
      <c r="B271" s="25"/>
      <c r="C271" s="28"/>
      <c r="D271" s="28"/>
      <c r="E271" s="31"/>
      <c r="F271" s="34" t="str">
        <f t="shared" si="36"/>
        <v/>
      </c>
      <c r="G271" s="37" t="str">
        <f>IF(D271="", "", IF(E271="", "Select Supplier", D271*1.02264*(IF(INDEX('Suppliers &amp; Rates'!$G$7:$G$97, MATCH(E271, 'Suppliers &amp; Rates'!$B$7:$B$97, 0))="", 39.3, INDEX('Suppliers &amp; Rates'!$G$7:$G$97, MATCH(E271, 'Suppliers &amp; Rates'!$B$7:$B$97, 0))))/3.6))</f>
        <v/>
      </c>
      <c r="H271" s="57" t="str">
        <f t="shared" si="37"/>
        <v/>
      </c>
      <c r="I271" s="58" t="str">
        <f t="shared" si="38"/>
        <v/>
      </c>
      <c r="J271" s="58" t="str">
        <f t="shared" si="39"/>
        <v/>
      </c>
      <c r="K271" s="59" t="str">
        <f t="shared" si="40"/>
        <v/>
      </c>
      <c r="L271" s="2"/>
      <c r="N271" s="42" t="str">
        <f>IF($E271="", "", IFERROR(INDEX('Suppliers &amp; Rates'!C$7:C$97, MATCH($E271, 'Suppliers &amp; Rates'!$B$7:$B$97, 0)), ""))</f>
        <v/>
      </c>
      <c r="O271" s="43" t="str">
        <f>IF($E271="", "", IFERROR(INDEX('Suppliers &amp; Rates'!D$7:D$97, MATCH($E271, 'Suppliers &amp; Rates'!$B$7:$B$97, 0)), ""))</f>
        <v/>
      </c>
      <c r="P271" s="43" t="str">
        <f>IF($E271="", "", IFERROR(INDEX('Suppliers &amp; Rates'!E$7:E$97, MATCH($E271, 'Suppliers &amp; Rates'!$B$7:$B$97, 0)), ""))</f>
        <v/>
      </c>
      <c r="Q271" s="44" t="str">
        <f>IF($E271="", "", IFERROR(INDEX('Suppliers &amp; Rates'!F$7:F$97, MATCH($E271, 'Suppliers &amp; Rates'!$B$7:$B$97, 0)), ""))</f>
        <v/>
      </c>
      <c r="S271" s="21" t="str">
        <f t="shared" si="41"/>
        <v/>
      </c>
      <c r="U271" s="21" t="str">
        <f t="shared" si="42"/>
        <v/>
      </c>
      <c r="W271" s="21" t="str">
        <f t="shared" si="43"/>
        <v/>
      </c>
      <c r="X271" s="52" t="str">
        <f t="shared" si="44"/>
        <v/>
      </c>
    </row>
    <row r="272" spans="1:24" x14ac:dyDescent="0.25">
      <c r="A272" s="2"/>
      <c r="B272" s="25"/>
      <c r="C272" s="28"/>
      <c r="D272" s="28"/>
      <c r="E272" s="31"/>
      <c r="F272" s="34" t="str">
        <f t="shared" si="36"/>
        <v/>
      </c>
      <c r="G272" s="37" t="str">
        <f>IF(D272="", "", IF(E272="", "Select Supplier", D272*1.02264*(IF(INDEX('Suppliers &amp; Rates'!$G$7:$G$97, MATCH(E272, 'Suppliers &amp; Rates'!$B$7:$B$97, 0))="", 39.3, INDEX('Suppliers &amp; Rates'!$G$7:$G$97, MATCH(E272, 'Suppliers &amp; Rates'!$B$7:$B$97, 0))))/3.6))</f>
        <v/>
      </c>
      <c r="H272" s="57" t="str">
        <f t="shared" si="37"/>
        <v/>
      </c>
      <c r="I272" s="58" t="str">
        <f t="shared" si="38"/>
        <v/>
      </c>
      <c r="J272" s="58" t="str">
        <f t="shared" si="39"/>
        <v/>
      </c>
      <c r="K272" s="59" t="str">
        <f t="shared" si="40"/>
        <v/>
      </c>
      <c r="L272" s="2"/>
      <c r="N272" s="42" t="str">
        <f>IF($E272="", "", IFERROR(INDEX('Suppliers &amp; Rates'!C$7:C$97, MATCH($E272, 'Suppliers &amp; Rates'!$B$7:$B$97, 0)), ""))</f>
        <v/>
      </c>
      <c r="O272" s="43" t="str">
        <f>IF($E272="", "", IFERROR(INDEX('Suppliers &amp; Rates'!D$7:D$97, MATCH($E272, 'Suppliers &amp; Rates'!$B$7:$B$97, 0)), ""))</f>
        <v/>
      </c>
      <c r="P272" s="43" t="str">
        <f>IF($E272="", "", IFERROR(INDEX('Suppliers &amp; Rates'!E$7:E$97, MATCH($E272, 'Suppliers &amp; Rates'!$B$7:$B$97, 0)), ""))</f>
        <v/>
      </c>
      <c r="Q272" s="44" t="str">
        <f>IF($E272="", "", IFERROR(INDEX('Suppliers &amp; Rates'!F$7:F$97, MATCH($E272, 'Suppliers &amp; Rates'!$B$7:$B$97, 0)), ""))</f>
        <v/>
      </c>
      <c r="S272" s="21" t="str">
        <f t="shared" si="41"/>
        <v/>
      </c>
      <c r="U272" s="21" t="str">
        <f t="shared" si="42"/>
        <v/>
      </c>
      <c r="W272" s="21" t="str">
        <f t="shared" si="43"/>
        <v/>
      </c>
      <c r="X272" s="52" t="str">
        <f t="shared" si="44"/>
        <v/>
      </c>
    </row>
    <row r="273" spans="1:24" x14ac:dyDescent="0.25">
      <c r="A273" s="2"/>
      <c r="B273" s="25"/>
      <c r="C273" s="28"/>
      <c r="D273" s="28"/>
      <c r="E273" s="31"/>
      <c r="F273" s="34" t="str">
        <f t="shared" si="36"/>
        <v/>
      </c>
      <c r="G273" s="37" t="str">
        <f>IF(D273="", "", IF(E273="", "Select Supplier", D273*1.02264*(IF(INDEX('Suppliers &amp; Rates'!$G$7:$G$97, MATCH(E273, 'Suppliers &amp; Rates'!$B$7:$B$97, 0))="", 39.3, INDEX('Suppliers &amp; Rates'!$G$7:$G$97, MATCH(E273, 'Suppliers &amp; Rates'!$B$7:$B$97, 0))))/3.6))</f>
        <v/>
      </c>
      <c r="H273" s="57" t="str">
        <f t="shared" si="37"/>
        <v/>
      </c>
      <c r="I273" s="58" t="str">
        <f t="shared" si="38"/>
        <v/>
      </c>
      <c r="J273" s="58" t="str">
        <f t="shared" si="39"/>
        <v/>
      </c>
      <c r="K273" s="59" t="str">
        <f t="shared" si="40"/>
        <v/>
      </c>
      <c r="L273" s="2"/>
      <c r="N273" s="42" t="str">
        <f>IF($E273="", "", IFERROR(INDEX('Suppliers &amp; Rates'!C$7:C$97, MATCH($E273, 'Suppliers &amp; Rates'!$B$7:$B$97, 0)), ""))</f>
        <v/>
      </c>
      <c r="O273" s="43" t="str">
        <f>IF($E273="", "", IFERROR(INDEX('Suppliers &amp; Rates'!D$7:D$97, MATCH($E273, 'Suppliers &amp; Rates'!$B$7:$B$97, 0)), ""))</f>
        <v/>
      </c>
      <c r="P273" s="43" t="str">
        <f>IF($E273="", "", IFERROR(INDEX('Suppliers &amp; Rates'!E$7:E$97, MATCH($E273, 'Suppliers &amp; Rates'!$B$7:$B$97, 0)), ""))</f>
        <v/>
      </c>
      <c r="Q273" s="44" t="str">
        <f>IF($E273="", "", IFERROR(INDEX('Suppliers &amp; Rates'!F$7:F$97, MATCH($E273, 'Suppliers &amp; Rates'!$B$7:$B$97, 0)), ""))</f>
        <v/>
      </c>
      <c r="S273" s="21" t="str">
        <f t="shared" si="41"/>
        <v/>
      </c>
      <c r="U273" s="21" t="str">
        <f t="shared" si="42"/>
        <v/>
      </c>
      <c r="W273" s="21" t="str">
        <f t="shared" si="43"/>
        <v/>
      </c>
      <c r="X273" s="52" t="str">
        <f t="shared" si="44"/>
        <v/>
      </c>
    </row>
    <row r="274" spans="1:24" x14ac:dyDescent="0.25">
      <c r="A274" s="2"/>
      <c r="B274" s="25"/>
      <c r="C274" s="28"/>
      <c r="D274" s="28"/>
      <c r="E274" s="31"/>
      <c r="F274" s="34" t="str">
        <f t="shared" si="36"/>
        <v/>
      </c>
      <c r="G274" s="37" t="str">
        <f>IF(D274="", "", IF(E274="", "Select Supplier", D274*1.02264*(IF(INDEX('Suppliers &amp; Rates'!$G$7:$G$97, MATCH(E274, 'Suppliers &amp; Rates'!$B$7:$B$97, 0))="", 39.3, INDEX('Suppliers &amp; Rates'!$G$7:$G$97, MATCH(E274, 'Suppliers &amp; Rates'!$B$7:$B$97, 0))))/3.6))</f>
        <v/>
      </c>
      <c r="H274" s="57" t="str">
        <f t="shared" si="37"/>
        <v/>
      </c>
      <c r="I274" s="58" t="str">
        <f t="shared" si="38"/>
        <v/>
      </c>
      <c r="J274" s="58" t="str">
        <f t="shared" si="39"/>
        <v/>
      </c>
      <c r="K274" s="59" t="str">
        <f t="shared" si="40"/>
        <v/>
      </c>
      <c r="L274" s="2"/>
      <c r="N274" s="42" t="str">
        <f>IF($E274="", "", IFERROR(INDEX('Suppliers &amp; Rates'!C$7:C$97, MATCH($E274, 'Suppliers &amp; Rates'!$B$7:$B$97, 0)), ""))</f>
        <v/>
      </c>
      <c r="O274" s="43" t="str">
        <f>IF($E274="", "", IFERROR(INDEX('Suppliers &amp; Rates'!D$7:D$97, MATCH($E274, 'Suppliers &amp; Rates'!$B$7:$B$97, 0)), ""))</f>
        <v/>
      </c>
      <c r="P274" s="43" t="str">
        <f>IF($E274="", "", IFERROR(INDEX('Suppliers &amp; Rates'!E$7:E$97, MATCH($E274, 'Suppliers &amp; Rates'!$B$7:$B$97, 0)), ""))</f>
        <v/>
      </c>
      <c r="Q274" s="44" t="str">
        <f>IF($E274="", "", IFERROR(INDEX('Suppliers &amp; Rates'!F$7:F$97, MATCH($E274, 'Suppliers &amp; Rates'!$B$7:$B$97, 0)), ""))</f>
        <v/>
      </c>
      <c r="S274" s="21" t="str">
        <f t="shared" si="41"/>
        <v/>
      </c>
      <c r="U274" s="21" t="str">
        <f t="shared" si="42"/>
        <v/>
      </c>
      <c r="W274" s="21" t="str">
        <f t="shared" si="43"/>
        <v/>
      </c>
      <c r="X274" s="52" t="str">
        <f t="shared" si="44"/>
        <v/>
      </c>
    </row>
    <row r="275" spans="1:24" x14ac:dyDescent="0.25">
      <c r="A275" s="2"/>
      <c r="B275" s="25"/>
      <c r="C275" s="28"/>
      <c r="D275" s="28"/>
      <c r="E275" s="31"/>
      <c r="F275" s="34" t="str">
        <f t="shared" si="36"/>
        <v/>
      </c>
      <c r="G275" s="37" t="str">
        <f>IF(D275="", "", IF(E275="", "Select Supplier", D275*1.02264*(IF(INDEX('Suppliers &amp; Rates'!$G$7:$G$97, MATCH(E275, 'Suppliers &amp; Rates'!$B$7:$B$97, 0))="", 39.3, INDEX('Suppliers &amp; Rates'!$G$7:$G$97, MATCH(E275, 'Suppliers &amp; Rates'!$B$7:$B$97, 0))))/3.6))</f>
        <v/>
      </c>
      <c r="H275" s="57" t="str">
        <f t="shared" si="37"/>
        <v/>
      </c>
      <c r="I275" s="58" t="str">
        <f t="shared" si="38"/>
        <v/>
      </c>
      <c r="J275" s="58" t="str">
        <f t="shared" si="39"/>
        <v/>
      </c>
      <c r="K275" s="59" t="str">
        <f t="shared" si="40"/>
        <v/>
      </c>
      <c r="L275" s="2"/>
      <c r="N275" s="42" t="str">
        <f>IF($E275="", "", IFERROR(INDEX('Suppliers &amp; Rates'!C$7:C$97, MATCH($E275, 'Suppliers &amp; Rates'!$B$7:$B$97, 0)), ""))</f>
        <v/>
      </c>
      <c r="O275" s="43" t="str">
        <f>IF($E275="", "", IFERROR(INDEX('Suppliers &amp; Rates'!D$7:D$97, MATCH($E275, 'Suppliers &amp; Rates'!$B$7:$B$97, 0)), ""))</f>
        <v/>
      </c>
      <c r="P275" s="43" t="str">
        <f>IF($E275="", "", IFERROR(INDEX('Suppliers &amp; Rates'!E$7:E$97, MATCH($E275, 'Suppliers &amp; Rates'!$B$7:$B$97, 0)), ""))</f>
        <v/>
      </c>
      <c r="Q275" s="44" t="str">
        <f>IF($E275="", "", IFERROR(INDEX('Suppliers &amp; Rates'!F$7:F$97, MATCH($E275, 'Suppliers &amp; Rates'!$B$7:$B$97, 0)), ""))</f>
        <v/>
      </c>
      <c r="S275" s="21" t="str">
        <f t="shared" si="41"/>
        <v/>
      </c>
      <c r="U275" s="21" t="str">
        <f t="shared" si="42"/>
        <v/>
      </c>
      <c r="W275" s="21" t="str">
        <f t="shared" si="43"/>
        <v/>
      </c>
      <c r="X275" s="52" t="str">
        <f t="shared" si="44"/>
        <v/>
      </c>
    </row>
    <row r="276" spans="1:24" x14ac:dyDescent="0.25">
      <c r="A276" s="2"/>
      <c r="B276" s="25"/>
      <c r="C276" s="28"/>
      <c r="D276" s="28"/>
      <c r="E276" s="31"/>
      <c r="F276" s="34" t="str">
        <f t="shared" si="36"/>
        <v/>
      </c>
      <c r="G276" s="37" t="str">
        <f>IF(D276="", "", IF(E276="", "Select Supplier", D276*1.02264*(IF(INDEX('Suppliers &amp; Rates'!$G$7:$G$97, MATCH(E276, 'Suppliers &amp; Rates'!$B$7:$B$97, 0))="", 39.3, INDEX('Suppliers &amp; Rates'!$G$7:$G$97, MATCH(E276, 'Suppliers &amp; Rates'!$B$7:$B$97, 0))))/3.6))</f>
        <v/>
      </c>
      <c r="H276" s="57" t="str">
        <f t="shared" si="37"/>
        <v/>
      </c>
      <c r="I276" s="58" t="str">
        <f t="shared" si="38"/>
        <v/>
      </c>
      <c r="J276" s="58" t="str">
        <f t="shared" si="39"/>
        <v/>
      </c>
      <c r="K276" s="59" t="str">
        <f t="shared" si="40"/>
        <v/>
      </c>
      <c r="L276" s="2"/>
      <c r="N276" s="42" t="str">
        <f>IF($E276="", "", IFERROR(INDEX('Suppliers &amp; Rates'!C$7:C$97, MATCH($E276, 'Suppliers &amp; Rates'!$B$7:$B$97, 0)), ""))</f>
        <v/>
      </c>
      <c r="O276" s="43" t="str">
        <f>IF($E276="", "", IFERROR(INDEX('Suppliers &amp; Rates'!D$7:D$97, MATCH($E276, 'Suppliers &amp; Rates'!$B$7:$B$97, 0)), ""))</f>
        <v/>
      </c>
      <c r="P276" s="43" t="str">
        <f>IF($E276="", "", IFERROR(INDEX('Suppliers &amp; Rates'!E$7:E$97, MATCH($E276, 'Suppliers &amp; Rates'!$B$7:$B$97, 0)), ""))</f>
        <v/>
      </c>
      <c r="Q276" s="44" t="str">
        <f>IF($E276="", "", IFERROR(INDEX('Suppliers &amp; Rates'!F$7:F$97, MATCH($E276, 'Suppliers &amp; Rates'!$B$7:$B$97, 0)), ""))</f>
        <v/>
      </c>
      <c r="S276" s="21" t="str">
        <f t="shared" si="41"/>
        <v/>
      </c>
      <c r="U276" s="21" t="str">
        <f t="shared" si="42"/>
        <v/>
      </c>
      <c r="W276" s="21" t="str">
        <f t="shared" si="43"/>
        <v/>
      </c>
      <c r="X276" s="52" t="str">
        <f t="shared" si="44"/>
        <v/>
      </c>
    </row>
    <row r="277" spans="1:24" x14ac:dyDescent="0.25">
      <c r="A277" s="2"/>
      <c r="B277" s="25"/>
      <c r="C277" s="28"/>
      <c r="D277" s="28"/>
      <c r="E277" s="31"/>
      <c r="F277" s="34" t="str">
        <f t="shared" si="36"/>
        <v/>
      </c>
      <c r="G277" s="37" t="str">
        <f>IF(D277="", "", IF(E277="", "Select Supplier", D277*1.02264*(IF(INDEX('Suppliers &amp; Rates'!$G$7:$G$97, MATCH(E277, 'Suppliers &amp; Rates'!$B$7:$B$97, 0))="", 39.3, INDEX('Suppliers &amp; Rates'!$G$7:$G$97, MATCH(E277, 'Suppliers &amp; Rates'!$B$7:$B$97, 0))))/3.6))</f>
        <v/>
      </c>
      <c r="H277" s="57" t="str">
        <f t="shared" si="37"/>
        <v/>
      </c>
      <c r="I277" s="58" t="str">
        <f t="shared" si="38"/>
        <v/>
      </c>
      <c r="J277" s="58" t="str">
        <f t="shared" si="39"/>
        <v/>
      </c>
      <c r="K277" s="59" t="str">
        <f t="shared" si="40"/>
        <v/>
      </c>
      <c r="L277" s="2"/>
      <c r="N277" s="42" t="str">
        <f>IF($E277="", "", IFERROR(INDEX('Suppliers &amp; Rates'!C$7:C$97, MATCH($E277, 'Suppliers &amp; Rates'!$B$7:$B$97, 0)), ""))</f>
        <v/>
      </c>
      <c r="O277" s="43" t="str">
        <f>IF($E277="", "", IFERROR(INDEX('Suppliers &amp; Rates'!D$7:D$97, MATCH($E277, 'Suppliers &amp; Rates'!$B$7:$B$97, 0)), ""))</f>
        <v/>
      </c>
      <c r="P277" s="43" t="str">
        <f>IF($E277="", "", IFERROR(INDEX('Suppliers &amp; Rates'!E$7:E$97, MATCH($E277, 'Suppliers &amp; Rates'!$B$7:$B$97, 0)), ""))</f>
        <v/>
      </c>
      <c r="Q277" s="44" t="str">
        <f>IF($E277="", "", IFERROR(INDEX('Suppliers &amp; Rates'!F$7:F$97, MATCH($E277, 'Suppliers &amp; Rates'!$B$7:$B$97, 0)), ""))</f>
        <v/>
      </c>
      <c r="S277" s="21" t="str">
        <f t="shared" si="41"/>
        <v/>
      </c>
      <c r="U277" s="21" t="str">
        <f t="shared" si="42"/>
        <v/>
      </c>
      <c r="W277" s="21" t="str">
        <f t="shared" si="43"/>
        <v/>
      </c>
      <c r="X277" s="52" t="str">
        <f t="shared" si="44"/>
        <v/>
      </c>
    </row>
    <row r="278" spans="1:24" x14ac:dyDescent="0.25">
      <c r="A278" s="2"/>
      <c r="B278" s="25"/>
      <c r="C278" s="28"/>
      <c r="D278" s="28"/>
      <c r="E278" s="31"/>
      <c r="F278" s="34" t="str">
        <f t="shared" si="36"/>
        <v/>
      </c>
      <c r="G278" s="37" t="str">
        <f>IF(D278="", "", IF(E278="", "Select Supplier", D278*1.02264*(IF(INDEX('Suppliers &amp; Rates'!$G$7:$G$97, MATCH(E278, 'Suppliers &amp; Rates'!$B$7:$B$97, 0))="", 39.3, INDEX('Suppliers &amp; Rates'!$G$7:$G$97, MATCH(E278, 'Suppliers &amp; Rates'!$B$7:$B$97, 0))))/3.6))</f>
        <v/>
      </c>
      <c r="H278" s="57" t="str">
        <f t="shared" si="37"/>
        <v/>
      </c>
      <c r="I278" s="58" t="str">
        <f t="shared" si="38"/>
        <v/>
      </c>
      <c r="J278" s="58" t="str">
        <f t="shared" si="39"/>
        <v/>
      </c>
      <c r="K278" s="59" t="str">
        <f t="shared" si="40"/>
        <v/>
      </c>
      <c r="L278" s="2"/>
      <c r="N278" s="42" t="str">
        <f>IF($E278="", "", IFERROR(INDEX('Suppliers &amp; Rates'!C$7:C$97, MATCH($E278, 'Suppliers &amp; Rates'!$B$7:$B$97, 0)), ""))</f>
        <v/>
      </c>
      <c r="O278" s="43" t="str">
        <f>IF($E278="", "", IFERROR(INDEX('Suppliers &amp; Rates'!D$7:D$97, MATCH($E278, 'Suppliers &amp; Rates'!$B$7:$B$97, 0)), ""))</f>
        <v/>
      </c>
      <c r="P278" s="43" t="str">
        <f>IF($E278="", "", IFERROR(INDEX('Suppliers &amp; Rates'!E$7:E$97, MATCH($E278, 'Suppliers &amp; Rates'!$B$7:$B$97, 0)), ""))</f>
        <v/>
      </c>
      <c r="Q278" s="44" t="str">
        <f>IF($E278="", "", IFERROR(INDEX('Suppliers &amp; Rates'!F$7:F$97, MATCH($E278, 'Suppliers &amp; Rates'!$B$7:$B$97, 0)), ""))</f>
        <v/>
      </c>
      <c r="S278" s="21" t="str">
        <f t="shared" si="41"/>
        <v/>
      </c>
      <c r="U278" s="21" t="str">
        <f t="shared" si="42"/>
        <v/>
      </c>
      <c r="W278" s="21" t="str">
        <f t="shared" si="43"/>
        <v/>
      </c>
      <c r="X278" s="52" t="str">
        <f t="shared" si="44"/>
        <v/>
      </c>
    </row>
    <row r="279" spans="1:24" x14ac:dyDescent="0.25">
      <c r="A279" s="2"/>
      <c r="B279" s="25"/>
      <c r="C279" s="28"/>
      <c r="D279" s="28"/>
      <c r="E279" s="31"/>
      <c r="F279" s="34" t="str">
        <f t="shared" si="36"/>
        <v/>
      </c>
      <c r="G279" s="37" t="str">
        <f>IF(D279="", "", IF(E279="", "Select Supplier", D279*1.02264*(IF(INDEX('Suppliers &amp; Rates'!$G$7:$G$97, MATCH(E279, 'Suppliers &amp; Rates'!$B$7:$B$97, 0))="", 39.3, INDEX('Suppliers &amp; Rates'!$G$7:$G$97, MATCH(E279, 'Suppliers &amp; Rates'!$B$7:$B$97, 0))))/3.6))</f>
        <v/>
      </c>
      <c r="H279" s="57" t="str">
        <f t="shared" si="37"/>
        <v/>
      </c>
      <c r="I279" s="58" t="str">
        <f t="shared" si="38"/>
        <v/>
      </c>
      <c r="J279" s="58" t="str">
        <f t="shared" si="39"/>
        <v/>
      </c>
      <c r="K279" s="59" t="str">
        <f t="shared" si="40"/>
        <v/>
      </c>
      <c r="L279" s="2"/>
      <c r="N279" s="42" t="str">
        <f>IF($E279="", "", IFERROR(INDEX('Suppliers &amp; Rates'!C$7:C$97, MATCH($E279, 'Suppliers &amp; Rates'!$B$7:$B$97, 0)), ""))</f>
        <v/>
      </c>
      <c r="O279" s="43" t="str">
        <f>IF($E279="", "", IFERROR(INDEX('Suppliers &amp; Rates'!D$7:D$97, MATCH($E279, 'Suppliers &amp; Rates'!$B$7:$B$97, 0)), ""))</f>
        <v/>
      </c>
      <c r="P279" s="43" t="str">
        <f>IF($E279="", "", IFERROR(INDEX('Suppliers &amp; Rates'!E$7:E$97, MATCH($E279, 'Suppliers &amp; Rates'!$B$7:$B$97, 0)), ""))</f>
        <v/>
      </c>
      <c r="Q279" s="44" t="str">
        <f>IF($E279="", "", IFERROR(INDEX('Suppliers &amp; Rates'!F$7:F$97, MATCH($E279, 'Suppliers &amp; Rates'!$B$7:$B$97, 0)), ""))</f>
        <v/>
      </c>
      <c r="S279" s="21" t="str">
        <f t="shared" si="41"/>
        <v/>
      </c>
      <c r="U279" s="21" t="str">
        <f t="shared" si="42"/>
        <v/>
      </c>
      <c r="W279" s="21" t="str">
        <f t="shared" si="43"/>
        <v/>
      </c>
      <c r="X279" s="52" t="str">
        <f t="shared" si="44"/>
        <v/>
      </c>
    </row>
    <row r="280" spans="1:24" x14ac:dyDescent="0.25">
      <c r="A280" s="2"/>
      <c r="B280" s="25"/>
      <c r="C280" s="28"/>
      <c r="D280" s="28"/>
      <c r="E280" s="31"/>
      <c r="F280" s="34" t="str">
        <f t="shared" si="36"/>
        <v/>
      </c>
      <c r="G280" s="37" t="str">
        <f>IF(D280="", "", IF(E280="", "Select Supplier", D280*1.02264*(IF(INDEX('Suppliers &amp; Rates'!$G$7:$G$97, MATCH(E280, 'Suppliers &amp; Rates'!$B$7:$B$97, 0))="", 39.3, INDEX('Suppliers &amp; Rates'!$G$7:$G$97, MATCH(E280, 'Suppliers &amp; Rates'!$B$7:$B$97, 0))))/3.6))</f>
        <v/>
      </c>
      <c r="H280" s="57" t="str">
        <f t="shared" si="37"/>
        <v/>
      </c>
      <c r="I280" s="58" t="str">
        <f t="shared" si="38"/>
        <v/>
      </c>
      <c r="J280" s="58" t="str">
        <f t="shared" si="39"/>
        <v/>
      </c>
      <c r="K280" s="59" t="str">
        <f t="shared" si="40"/>
        <v/>
      </c>
      <c r="L280" s="2"/>
      <c r="N280" s="42" t="str">
        <f>IF($E280="", "", IFERROR(INDEX('Suppliers &amp; Rates'!C$7:C$97, MATCH($E280, 'Suppliers &amp; Rates'!$B$7:$B$97, 0)), ""))</f>
        <v/>
      </c>
      <c r="O280" s="43" t="str">
        <f>IF($E280="", "", IFERROR(INDEX('Suppliers &amp; Rates'!D$7:D$97, MATCH($E280, 'Suppliers &amp; Rates'!$B$7:$B$97, 0)), ""))</f>
        <v/>
      </c>
      <c r="P280" s="43" t="str">
        <f>IF($E280="", "", IFERROR(INDEX('Suppliers &amp; Rates'!E$7:E$97, MATCH($E280, 'Suppliers &amp; Rates'!$B$7:$B$97, 0)), ""))</f>
        <v/>
      </c>
      <c r="Q280" s="44" t="str">
        <f>IF($E280="", "", IFERROR(INDEX('Suppliers &amp; Rates'!F$7:F$97, MATCH($E280, 'Suppliers &amp; Rates'!$B$7:$B$97, 0)), ""))</f>
        <v/>
      </c>
      <c r="S280" s="21" t="str">
        <f t="shared" si="41"/>
        <v/>
      </c>
      <c r="U280" s="21" t="str">
        <f t="shared" si="42"/>
        <v/>
      </c>
      <c r="W280" s="21" t="str">
        <f t="shared" si="43"/>
        <v/>
      </c>
      <c r="X280" s="52" t="str">
        <f t="shared" si="44"/>
        <v/>
      </c>
    </row>
    <row r="281" spans="1:24" x14ac:dyDescent="0.25">
      <c r="A281" s="2"/>
      <c r="B281" s="25"/>
      <c r="C281" s="28"/>
      <c r="D281" s="28"/>
      <c r="E281" s="31"/>
      <c r="F281" s="34" t="str">
        <f t="shared" si="36"/>
        <v/>
      </c>
      <c r="G281" s="37" t="str">
        <f>IF(D281="", "", IF(E281="", "Select Supplier", D281*1.02264*(IF(INDEX('Suppliers &amp; Rates'!$G$7:$G$97, MATCH(E281, 'Suppliers &amp; Rates'!$B$7:$B$97, 0))="", 39.3, INDEX('Suppliers &amp; Rates'!$G$7:$G$97, MATCH(E281, 'Suppliers &amp; Rates'!$B$7:$B$97, 0))))/3.6))</f>
        <v/>
      </c>
      <c r="H281" s="57" t="str">
        <f t="shared" si="37"/>
        <v/>
      </c>
      <c r="I281" s="58" t="str">
        <f t="shared" si="38"/>
        <v/>
      </c>
      <c r="J281" s="58" t="str">
        <f t="shared" si="39"/>
        <v/>
      </c>
      <c r="K281" s="59" t="str">
        <f t="shared" si="40"/>
        <v/>
      </c>
      <c r="L281" s="2"/>
      <c r="N281" s="42" t="str">
        <f>IF($E281="", "", IFERROR(INDEX('Suppliers &amp; Rates'!C$7:C$97, MATCH($E281, 'Suppliers &amp; Rates'!$B$7:$B$97, 0)), ""))</f>
        <v/>
      </c>
      <c r="O281" s="43" t="str">
        <f>IF($E281="", "", IFERROR(INDEX('Suppliers &amp; Rates'!D$7:D$97, MATCH($E281, 'Suppliers &amp; Rates'!$B$7:$B$97, 0)), ""))</f>
        <v/>
      </c>
      <c r="P281" s="43" t="str">
        <f>IF($E281="", "", IFERROR(INDEX('Suppliers &amp; Rates'!E$7:E$97, MATCH($E281, 'Suppliers &amp; Rates'!$B$7:$B$97, 0)), ""))</f>
        <v/>
      </c>
      <c r="Q281" s="44" t="str">
        <f>IF($E281="", "", IFERROR(INDEX('Suppliers &amp; Rates'!F$7:F$97, MATCH($E281, 'Suppliers &amp; Rates'!$B$7:$B$97, 0)), ""))</f>
        <v/>
      </c>
      <c r="S281" s="21" t="str">
        <f t="shared" si="41"/>
        <v/>
      </c>
      <c r="U281" s="21" t="str">
        <f t="shared" si="42"/>
        <v/>
      </c>
      <c r="W281" s="21" t="str">
        <f t="shared" si="43"/>
        <v/>
      </c>
      <c r="X281" s="52" t="str">
        <f t="shared" si="44"/>
        <v/>
      </c>
    </row>
    <row r="282" spans="1:24" x14ac:dyDescent="0.25">
      <c r="A282" s="2"/>
      <c r="B282" s="25"/>
      <c r="C282" s="28"/>
      <c r="D282" s="28"/>
      <c r="E282" s="31"/>
      <c r="F282" s="34" t="str">
        <f t="shared" si="36"/>
        <v/>
      </c>
      <c r="G282" s="37" t="str">
        <f>IF(D282="", "", IF(E282="", "Select Supplier", D282*1.02264*(IF(INDEX('Suppliers &amp; Rates'!$G$7:$G$97, MATCH(E282, 'Suppliers &amp; Rates'!$B$7:$B$97, 0))="", 39.3, INDEX('Suppliers &amp; Rates'!$G$7:$G$97, MATCH(E282, 'Suppliers &amp; Rates'!$B$7:$B$97, 0))))/3.6))</f>
        <v/>
      </c>
      <c r="H282" s="57" t="str">
        <f t="shared" si="37"/>
        <v/>
      </c>
      <c r="I282" s="58" t="str">
        <f t="shared" si="38"/>
        <v/>
      </c>
      <c r="J282" s="58" t="str">
        <f t="shared" si="39"/>
        <v/>
      </c>
      <c r="K282" s="59" t="str">
        <f t="shared" si="40"/>
        <v/>
      </c>
      <c r="L282" s="2"/>
      <c r="N282" s="42" t="str">
        <f>IF($E282="", "", IFERROR(INDEX('Suppliers &amp; Rates'!C$7:C$97, MATCH($E282, 'Suppliers &amp; Rates'!$B$7:$B$97, 0)), ""))</f>
        <v/>
      </c>
      <c r="O282" s="43" t="str">
        <f>IF($E282="", "", IFERROR(INDEX('Suppliers &amp; Rates'!D$7:D$97, MATCH($E282, 'Suppliers &amp; Rates'!$B$7:$B$97, 0)), ""))</f>
        <v/>
      </c>
      <c r="P282" s="43" t="str">
        <f>IF($E282="", "", IFERROR(INDEX('Suppliers &amp; Rates'!E$7:E$97, MATCH($E282, 'Suppliers &amp; Rates'!$B$7:$B$97, 0)), ""))</f>
        <v/>
      </c>
      <c r="Q282" s="44" t="str">
        <f>IF($E282="", "", IFERROR(INDEX('Suppliers &amp; Rates'!F$7:F$97, MATCH($E282, 'Suppliers &amp; Rates'!$B$7:$B$97, 0)), ""))</f>
        <v/>
      </c>
      <c r="S282" s="21" t="str">
        <f t="shared" si="41"/>
        <v/>
      </c>
      <c r="U282" s="21" t="str">
        <f t="shared" si="42"/>
        <v/>
      </c>
      <c r="W282" s="21" t="str">
        <f t="shared" si="43"/>
        <v/>
      </c>
      <c r="X282" s="52" t="str">
        <f t="shared" si="44"/>
        <v/>
      </c>
    </row>
    <row r="283" spans="1:24" x14ac:dyDescent="0.25">
      <c r="A283" s="2"/>
      <c r="B283" s="25"/>
      <c r="C283" s="28"/>
      <c r="D283" s="28"/>
      <c r="E283" s="31"/>
      <c r="F283" s="34" t="str">
        <f t="shared" si="36"/>
        <v/>
      </c>
      <c r="G283" s="37" t="str">
        <f>IF(D283="", "", IF(E283="", "Select Supplier", D283*1.02264*(IF(INDEX('Suppliers &amp; Rates'!$G$7:$G$97, MATCH(E283, 'Suppliers &amp; Rates'!$B$7:$B$97, 0))="", 39.3, INDEX('Suppliers &amp; Rates'!$G$7:$G$97, MATCH(E283, 'Suppliers &amp; Rates'!$B$7:$B$97, 0))))/3.6))</f>
        <v/>
      </c>
      <c r="H283" s="57" t="str">
        <f t="shared" si="37"/>
        <v/>
      </c>
      <c r="I283" s="58" t="str">
        <f t="shared" si="38"/>
        <v/>
      </c>
      <c r="J283" s="58" t="str">
        <f t="shared" si="39"/>
        <v/>
      </c>
      <c r="K283" s="59" t="str">
        <f t="shared" si="40"/>
        <v/>
      </c>
      <c r="L283" s="2"/>
      <c r="N283" s="42" t="str">
        <f>IF($E283="", "", IFERROR(INDEX('Suppliers &amp; Rates'!C$7:C$97, MATCH($E283, 'Suppliers &amp; Rates'!$B$7:$B$97, 0)), ""))</f>
        <v/>
      </c>
      <c r="O283" s="43" t="str">
        <f>IF($E283="", "", IFERROR(INDEX('Suppliers &amp; Rates'!D$7:D$97, MATCH($E283, 'Suppliers &amp; Rates'!$B$7:$B$97, 0)), ""))</f>
        <v/>
      </c>
      <c r="P283" s="43" t="str">
        <f>IF($E283="", "", IFERROR(INDEX('Suppliers &amp; Rates'!E$7:E$97, MATCH($E283, 'Suppliers &amp; Rates'!$B$7:$B$97, 0)), ""))</f>
        <v/>
      </c>
      <c r="Q283" s="44" t="str">
        <f>IF($E283="", "", IFERROR(INDEX('Suppliers &amp; Rates'!F$7:F$97, MATCH($E283, 'Suppliers &amp; Rates'!$B$7:$B$97, 0)), ""))</f>
        <v/>
      </c>
      <c r="S283" s="21" t="str">
        <f t="shared" si="41"/>
        <v/>
      </c>
      <c r="U283" s="21" t="str">
        <f t="shared" si="42"/>
        <v/>
      </c>
      <c r="W283" s="21" t="str">
        <f t="shared" si="43"/>
        <v/>
      </c>
      <c r="X283" s="52" t="str">
        <f t="shared" si="44"/>
        <v/>
      </c>
    </row>
    <row r="284" spans="1:24" x14ac:dyDescent="0.25">
      <c r="A284" s="2"/>
      <c r="B284" s="25"/>
      <c r="C284" s="28"/>
      <c r="D284" s="28"/>
      <c r="E284" s="31"/>
      <c r="F284" s="34" t="str">
        <f t="shared" si="36"/>
        <v/>
      </c>
      <c r="G284" s="37" t="str">
        <f>IF(D284="", "", IF(E284="", "Select Supplier", D284*1.02264*(IF(INDEX('Suppliers &amp; Rates'!$G$7:$G$97, MATCH(E284, 'Suppliers &amp; Rates'!$B$7:$B$97, 0))="", 39.3, INDEX('Suppliers &amp; Rates'!$G$7:$G$97, MATCH(E284, 'Suppliers &amp; Rates'!$B$7:$B$97, 0))))/3.6))</f>
        <v/>
      </c>
      <c r="H284" s="57" t="str">
        <f t="shared" si="37"/>
        <v/>
      </c>
      <c r="I284" s="58" t="str">
        <f t="shared" si="38"/>
        <v/>
      </c>
      <c r="J284" s="58" t="str">
        <f t="shared" si="39"/>
        <v/>
      </c>
      <c r="K284" s="59" t="str">
        <f t="shared" si="40"/>
        <v/>
      </c>
      <c r="L284" s="2"/>
      <c r="N284" s="42" t="str">
        <f>IF($E284="", "", IFERROR(INDEX('Suppliers &amp; Rates'!C$7:C$97, MATCH($E284, 'Suppliers &amp; Rates'!$B$7:$B$97, 0)), ""))</f>
        <v/>
      </c>
      <c r="O284" s="43" t="str">
        <f>IF($E284="", "", IFERROR(INDEX('Suppliers &amp; Rates'!D$7:D$97, MATCH($E284, 'Suppliers &amp; Rates'!$B$7:$B$97, 0)), ""))</f>
        <v/>
      </c>
      <c r="P284" s="43" t="str">
        <f>IF($E284="", "", IFERROR(INDEX('Suppliers &amp; Rates'!E$7:E$97, MATCH($E284, 'Suppliers &amp; Rates'!$B$7:$B$97, 0)), ""))</f>
        <v/>
      </c>
      <c r="Q284" s="44" t="str">
        <f>IF($E284="", "", IFERROR(INDEX('Suppliers &amp; Rates'!F$7:F$97, MATCH($E284, 'Suppliers &amp; Rates'!$B$7:$B$97, 0)), ""))</f>
        <v/>
      </c>
      <c r="S284" s="21" t="str">
        <f t="shared" si="41"/>
        <v/>
      </c>
      <c r="U284" s="21" t="str">
        <f t="shared" si="42"/>
        <v/>
      </c>
      <c r="W284" s="21" t="str">
        <f t="shared" si="43"/>
        <v/>
      </c>
      <c r="X284" s="52" t="str">
        <f t="shared" si="44"/>
        <v/>
      </c>
    </row>
    <row r="285" spans="1:24" x14ac:dyDescent="0.25">
      <c r="A285" s="2"/>
      <c r="B285" s="25"/>
      <c r="C285" s="28"/>
      <c r="D285" s="28"/>
      <c r="E285" s="31"/>
      <c r="F285" s="34" t="str">
        <f t="shared" si="36"/>
        <v/>
      </c>
      <c r="G285" s="37" t="str">
        <f>IF(D285="", "", IF(E285="", "Select Supplier", D285*1.02264*(IF(INDEX('Suppliers &amp; Rates'!$G$7:$G$97, MATCH(E285, 'Suppliers &amp; Rates'!$B$7:$B$97, 0))="", 39.3, INDEX('Suppliers &amp; Rates'!$G$7:$G$97, MATCH(E285, 'Suppliers &amp; Rates'!$B$7:$B$97, 0))))/3.6))</f>
        <v/>
      </c>
      <c r="H285" s="57" t="str">
        <f t="shared" si="37"/>
        <v/>
      </c>
      <c r="I285" s="58" t="str">
        <f t="shared" si="38"/>
        <v/>
      </c>
      <c r="J285" s="58" t="str">
        <f t="shared" si="39"/>
        <v/>
      </c>
      <c r="K285" s="59" t="str">
        <f t="shared" si="40"/>
        <v/>
      </c>
      <c r="L285" s="2"/>
      <c r="N285" s="42" t="str">
        <f>IF($E285="", "", IFERROR(INDEX('Suppliers &amp; Rates'!C$7:C$97, MATCH($E285, 'Suppliers &amp; Rates'!$B$7:$B$97, 0)), ""))</f>
        <v/>
      </c>
      <c r="O285" s="43" t="str">
        <f>IF($E285="", "", IFERROR(INDEX('Suppliers &amp; Rates'!D$7:D$97, MATCH($E285, 'Suppliers &amp; Rates'!$B$7:$B$97, 0)), ""))</f>
        <v/>
      </c>
      <c r="P285" s="43" t="str">
        <f>IF($E285="", "", IFERROR(INDEX('Suppliers &amp; Rates'!E$7:E$97, MATCH($E285, 'Suppliers &amp; Rates'!$B$7:$B$97, 0)), ""))</f>
        <v/>
      </c>
      <c r="Q285" s="44" t="str">
        <f>IF($E285="", "", IFERROR(INDEX('Suppliers &amp; Rates'!F$7:F$97, MATCH($E285, 'Suppliers &amp; Rates'!$B$7:$B$97, 0)), ""))</f>
        <v/>
      </c>
      <c r="S285" s="21" t="str">
        <f t="shared" si="41"/>
        <v/>
      </c>
      <c r="U285" s="21" t="str">
        <f t="shared" si="42"/>
        <v/>
      </c>
      <c r="W285" s="21" t="str">
        <f t="shared" si="43"/>
        <v/>
      </c>
      <c r="X285" s="52" t="str">
        <f t="shared" si="44"/>
        <v/>
      </c>
    </row>
    <row r="286" spans="1:24" x14ac:dyDescent="0.25">
      <c r="A286" s="2"/>
      <c r="B286" s="25"/>
      <c r="C286" s="28"/>
      <c r="D286" s="28"/>
      <c r="E286" s="31"/>
      <c r="F286" s="34" t="str">
        <f t="shared" si="36"/>
        <v/>
      </c>
      <c r="G286" s="37" t="str">
        <f>IF(D286="", "", IF(E286="", "Select Supplier", D286*1.02264*(IF(INDEX('Suppliers &amp; Rates'!$G$7:$G$97, MATCH(E286, 'Suppliers &amp; Rates'!$B$7:$B$97, 0))="", 39.3, INDEX('Suppliers &amp; Rates'!$G$7:$G$97, MATCH(E286, 'Suppliers &amp; Rates'!$B$7:$B$97, 0))))/3.6))</f>
        <v/>
      </c>
      <c r="H286" s="57" t="str">
        <f t="shared" si="37"/>
        <v/>
      </c>
      <c r="I286" s="58" t="str">
        <f t="shared" si="38"/>
        <v/>
      </c>
      <c r="J286" s="58" t="str">
        <f t="shared" si="39"/>
        <v/>
      </c>
      <c r="K286" s="59" t="str">
        <f t="shared" si="40"/>
        <v/>
      </c>
      <c r="L286" s="2"/>
      <c r="N286" s="42" t="str">
        <f>IF($E286="", "", IFERROR(INDEX('Suppliers &amp; Rates'!C$7:C$97, MATCH($E286, 'Suppliers &amp; Rates'!$B$7:$B$97, 0)), ""))</f>
        <v/>
      </c>
      <c r="O286" s="43" t="str">
        <f>IF($E286="", "", IFERROR(INDEX('Suppliers &amp; Rates'!D$7:D$97, MATCH($E286, 'Suppliers &amp; Rates'!$B$7:$B$97, 0)), ""))</f>
        <v/>
      </c>
      <c r="P286" s="43" t="str">
        <f>IF($E286="", "", IFERROR(INDEX('Suppliers &amp; Rates'!E$7:E$97, MATCH($E286, 'Suppliers &amp; Rates'!$B$7:$B$97, 0)), ""))</f>
        <v/>
      </c>
      <c r="Q286" s="44" t="str">
        <f>IF($E286="", "", IFERROR(INDEX('Suppliers &amp; Rates'!F$7:F$97, MATCH($E286, 'Suppliers &amp; Rates'!$B$7:$B$97, 0)), ""))</f>
        <v/>
      </c>
      <c r="S286" s="21" t="str">
        <f t="shared" si="41"/>
        <v/>
      </c>
      <c r="U286" s="21" t="str">
        <f t="shared" si="42"/>
        <v/>
      </c>
      <c r="W286" s="21" t="str">
        <f t="shared" si="43"/>
        <v/>
      </c>
      <c r="X286" s="52" t="str">
        <f t="shared" si="44"/>
        <v/>
      </c>
    </row>
    <row r="287" spans="1:24" x14ac:dyDescent="0.25">
      <c r="A287" s="2"/>
      <c r="B287" s="25"/>
      <c r="C287" s="28"/>
      <c r="D287" s="28"/>
      <c r="E287" s="31"/>
      <c r="F287" s="34" t="str">
        <f t="shared" si="36"/>
        <v/>
      </c>
      <c r="G287" s="37" t="str">
        <f>IF(D287="", "", IF(E287="", "Select Supplier", D287*1.02264*(IF(INDEX('Suppliers &amp; Rates'!$G$7:$G$97, MATCH(E287, 'Suppliers &amp; Rates'!$B$7:$B$97, 0))="", 39.3, INDEX('Suppliers &amp; Rates'!$G$7:$G$97, MATCH(E287, 'Suppliers &amp; Rates'!$B$7:$B$97, 0))))/3.6))</f>
        <v/>
      </c>
      <c r="H287" s="57" t="str">
        <f t="shared" si="37"/>
        <v/>
      </c>
      <c r="I287" s="58" t="str">
        <f t="shared" si="38"/>
        <v/>
      </c>
      <c r="J287" s="58" t="str">
        <f t="shared" si="39"/>
        <v/>
      </c>
      <c r="K287" s="59" t="str">
        <f t="shared" si="40"/>
        <v/>
      </c>
      <c r="L287" s="2"/>
      <c r="N287" s="42" t="str">
        <f>IF($E287="", "", IFERROR(INDEX('Suppliers &amp; Rates'!C$7:C$97, MATCH($E287, 'Suppliers &amp; Rates'!$B$7:$B$97, 0)), ""))</f>
        <v/>
      </c>
      <c r="O287" s="43" t="str">
        <f>IF($E287="", "", IFERROR(INDEX('Suppliers &amp; Rates'!D$7:D$97, MATCH($E287, 'Suppliers &amp; Rates'!$B$7:$B$97, 0)), ""))</f>
        <v/>
      </c>
      <c r="P287" s="43" t="str">
        <f>IF($E287="", "", IFERROR(INDEX('Suppliers &amp; Rates'!E$7:E$97, MATCH($E287, 'Suppliers &amp; Rates'!$B$7:$B$97, 0)), ""))</f>
        <v/>
      </c>
      <c r="Q287" s="44" t="str">
        <f>IF($E287="", "", IFERROR(INDEX('Suppliers &amp; Rates'!F$7:F$97, MATCH($E287, 'Suppliers &amp; Rates'!$B$7:$B$97, 0)), ""))</f>
        <v/>
      </c>
      <c r="S287" s="21" t="str">
        <f t="shared" si="41"/>
        <v/>
      </c>
      <c r="U287" s="21" t="str">
        <f t="shared" si="42"/>
        <v/>
      </c>
      <c r="W287" s="21" t="str">
        <f t="shared" si="43"/>
        <v/>
      </c>
      <c r="X287" s="52" t="str">
        <f t="shared" si="44"/>
        <v/>
      </c>
    </row>
    <row r="288" spans="1:24" x14ac:dyDescent="0.25">
      <c r="A288" s="2"/>
      <c r="B288" s="25"/>
      <c r="C288" s="28"/>
      <c r="D288" s="28"/>
      <c r="E288" s="31"/>
      <c r="F288" s="34" t="str">
        <f t="shared" si="36"/>
        <v/>
      </c>
      <c r="G288" s="37" t="str">
        <f>IF(D288="", "", IF(E288="", "Select Supplier", D288*1.02264*(IF(INDEX('Suppliers &amp; Rates'!$G$7:$G$97, MATCH(E288, 'Suppliers &amp; Rates'!$B$7:$B$97, 0))="", 39.3, INDEX('Suppliers &amp; Rates'!$G$7:$G$97, MATCH(E288, 'Suppliers &amp; Rates'!$B$7:$B$97, 0))))/3.6))</f>
        <v/>
      </c>
      <c r="H288" s="57" t="str">
        <f t="shared" si="37"/>
        <v/>
      </c>
      <c r="I288" s="58" t="str">
        <f t="shared" si="38"/>
        <v/>
      </c>
      <c r="J288" s="58" t="str">
        <f t="shared" si="39"/>
        <v/>
      </c>
      <c r="K288" s="59" t="str">
        <f t="shared" si="40"/>
        <v/>
      </c>
      <c r="L288" s="2"/>
      <c r="N288" s="42" t="str">
        <f>IF($E288="", "", IFERROR(INDEX('Suppliers &amp; Rates'!C$7:C$97, MATCH($E288, 'Suppliers &amp; Rates'!$B$7:$B$97, 0)), ""))</f>
        <v/>
      </c>
      <c r="O288" s="43" t="str">
        <f>IF($E288="", "", IFERROR(INDEX('Suppliers &amp; Rates'!D$7:D$97, MATCH($E288, 'Suppliers &amp; Rates'!$B$7:$B$97, 0)), ""))</f>
        <v/>
      </c>
      <c r="P288" s="43" t="str">
        <f>IF($E288="", "", IFERROR(INDEX('Suppliers &amp; Rates'!E$7:E$97, MATCH($E288, 'Suppliers &amp; Rates'!$B$7:$B$97, 0)), ""))</f>
        <v/>
      </c>
      <c r="Q288" s="44" t="str">
        <f>IF($E288="", "", IFERROR(INDEX('Suppliers &amp; Rates'!F$7:F$97, MATCH($E288, 'Suppliers &amp; Rates'!$B$7:$B$97, 0)), ""))</f>
        <v/>
      </c>
      <c r="S288" s="21" t="str">
        <f t="shared" si="41"/>
        <v/>
      </c>
      <c r="U288" s="21" t="str">
        <f t="shared" si="42"/>
        <v/>
      </c>
      <c r="W288" s="21" t="str">
        <f t="shared" si="43"/>
        <v/>
      </c>
      <c r="X288" s="52" t="str">
        <f t="shared" si="44"/>
        <v/>
      </c>
    </row>
    <row r="289" spans="1:24" x14ac:dyDescent="0.25">
      <c r="A289" s="2"/>
      <c r="B289" s="25"/>
      <c r="C289" s="28"/>
      <c r="D289" s="28"/>
      <c r="E289" s="31"/>
      <c r="F289" s="34" t="str">
        <f t="shared" si="36"/>
        <v/>
      </c>
      <c r="G289" s="37" t="str">
        <f>IF(D289="", "", IF(E289="", "Select Supplier", D289*1.02264*(IF(INDEX('Suppliers &amp; Rates'!$G$7:$G$97, MATCH(E289, 'Suppliers &amp; Rates'!$B$7:$B$97, 0))="", 39.3, INDEX('Suppliers &amp; Rates'!$G$7:$G$97, MATCH(E289, 'Suppliers &amp; Rates'!$B$7:$B$97, 0))))/3.6))</f>
        <v/>
      </c>
      <c r="H289" s="57" t="str">
        <f t="shared" si="37"/>
        <v/>
      </c>
      <c r="I289" s="58" t="str">
        <f t="shared" si="38"/>
        <v/>
      </c>
      <c r="J289" s="58" t="str">
        <f t="shared" si="39"/>
        <v/>
      </c>
      <c r="K289" s="59" t="str">
        <f t="shared" si="40"/>
        <v/>
      </c>
      <c r="L289" s="2"/>
      <c r="N289" s="42" t="str">
        <f>IF($E289="", "", IFERROR(INDEX('Suppliers &amp; Rates'!C$7:C$97, MATCH($E289, 'Suppliers &amp; Rates'!$B$7:$B$97, 0)), ""))</f>
        <v/>
      </c>
      <c r="O289" s="43" t="str">
        <f>IF($E289="", "", IFERROR(INDEX('Suppliers &amp; Rates'!D$7:D$97, MATCH($E289, 'Suppliers &amp; Rates'!$B$7:$B$97, 0)), ""))</f>
        <v/>
      </c>
      <c r="P289" s="43" t="str">
        <f>IF($E289="", "", IFERROR(INDEX('Suppliers &amp; Rates'!E$7:E$97, MATCH($E289, 'Suppliers &amp; Rates'!$B$7:$B$97, 0)), ""))</f>
        <v/>
      </c>
      <c r="Q289" s="44" t="str">
        <f>IF($E289="", "", IFERROR(INDEX('Suppliers &amp; Rates'!F$7:F$97, MATCH($E289, 'Suppliers &amp; Rates'!$B$7:$B$97, 0)), ""))</f>
        <v/>
      </c>
      <c r="S289" s="21" t="str">
        <f t="shared" si="41"/>
        <v/>
      </c>
      <c r="U289" s="21" t="str">
        <f t="shared" si="42"/>
        <v/>
      </c>
      <c r="W289" s="21" t="str">
        <f t="shared" si="43"/>
        <v/>
      </c>
      <c r="X289" s="52" t="str">
        <f t="shared" si="44"/>
        <v/>
      </c>
    </row>
    <row r="290" spans="1:24" x14ac:dyDescent="0.25">
      <c r="A290" s="2"/>
      <c r="B290" s="25"/>
      <c r="C290" s="28"/>
      <c r="D290" s="28"/>
      <c r="E290" s="31"/>
      <c r="F290" s="34" t="str">
        <f t="shared" si="36"/>
        <v/>
      </c>
      <c r="G290" s="37" t="str">
        <f>IF(D290="", "", IF(E290="", "Select Supplier", D290*1.02264*(IF(INDEX('Suppliers &amp; Rates'!$G$7:$G$97, MATCH(E290, 'Suppliers &amp; Rates'!$B$7:$B$97, 0))="", 39.3, INDEX('Suppliers &amp; Rates'!$G$7:$G$97, MATCH(E290, 'Suppliers &amp; Rates'!$B$7:$B$97, 0))))/3.6))</f>
        <v/>
      </c>
      <c r="H290" s="57" t="str">
        <f t="shared" si="37"/>
        <v/>
      </c>
      <c r="I290" s="58" t="str">
        <f t="shared" si="38"/>
        <v/>
      </c>
      <c r="J290" s="58" t="str">
        <f t="shared" si="39"/>
        <v/>
      </c>
      <c r="K290" s="59" t="str">
        <f t="shared" si="40"/>
        <v/>
      </c>
      <c r="L290" s="2"/>
      <c r="N290" s="42" t="str">
        <f>IF($E290="", "", IFERROR(INDEX('Suppliers &amp; Rates'!C$7:C$97, MATCH($E290, 'Suppliers &amp; Rates'!$B$7:$B$97, 0)), ""))</f>
        <v/>
      </c>
      <c r="O290" s="43" t="str">
        <f>IF($E290="", "", IFERROR(INDEX('Suppliers &amp; Rates'!D$7:D$97, MATCH($E290, 'Suppliers &amp; Rates'!$B$7:$B$97, 0)), ""))</f>
        <v/>
      </c>
      <c r="P290" s="43" t="str">
        <f>IF($E290="", "", IFERROR(INDEX('Suppliers &amp; Rates'!E$7:E$97, MATCH($E290, 'Suppliers &amp; Rates'!$B$7:$B$97, 0)), ""))</f>
        <v/>
      </c>
      <c r="Q290" s="44" t="str">
        <f>IF($E290="", "", IFERROR(INDEX('Suppliers &amp; Rates'!F$7:F$97, MATCH($E290, 'Suppliers &amp; Rates'!$B$7:$B$97, 0)), ""))</f>
        <v/>
      </c>
      <c r="S290" s="21" t="str">
        <f t="shared" si="41"/>
        <v/>
      </c>
      <c r="U290" s="21" t="str">
        <f t="shared" si="42"/>
        <v/>
      </c>
      <c r="W290" s="21" t="str">
        <f t="shared" si="43"/>
        <v/>
      </c>
      <c r="X290" s="52" t="str">
        <f t="shared" si="44"/>
        <v/>
      </c>
    </row>
    <row r="291" spans="1:24" x14ac:dyDescent="0.25">
      <c r="A291" s="2"/>
      <c r="B291" s="25"/>
      <c r="C291" s="28"/>
      <c r="D291" s="28"/>
      <c r="E291" s="31"/>
      <c r="F291" s="34" t="str">
        <f t="shared" si="36"/>
        <v/>
      </c>
      <c r="G291" s="37" t="str">
        <f>IF(D291="", "", IF(E291="", "Select Supplier", D291*1.02264*(IF(INDEX('Suppliers &amp; Rates'!$G$7:$G$97, MATCH(E291, 'Suppliers &amp; Rates'!$B$7:$B$97, 0))="", 39.3, INDEX('Suppliers &amp; Rates'!$G$7:$G$97, MATCH(E291, 'Suppliers &amp; Rates'!$B$7:$B$97, 0))))/3.6))</f>
        <v/>
      </c>
      <c r="H291" s="57" t="str">
        <f t="shared" si="37"/>
        <v/>
      </c>
      <c r="I291" s="58" t="str">
        <f t="shared" si="38"/>
        <v/>
      </c>
      <c r="J291" s="58" t="str">
        <f t="shared" si="39"/>
        <v/>
      </c>
      <c r="K291" s="59" t="str">
        <f t="shared" si="40"/>
        <v/>
      </c>
      <c r="L291" s="2"/>
      <c r="N291" s="42" t="str">
        <f>IF($E291="", "", IFERROR(INDEX('Suppliers &amp; Rates'!C$7:C$97, MATCH($E291, 'Suppliers &amp; Rates'!$B$7:$B$97, 0)), ""))</f>
        <v/>
      </c>
      <c r="O291" s="43" t="str">
        <f>IF($E291="", "", IFERROR(INDEX('Suppliers &amp; Rates'!D$7:D$97, MATCH($E291, 'Suppliers &amp; Rates'!$B$7:$B$97, 0)), ""))</f>
        <v/>
      </c>
      <c r="P291" s="43" t="str">
        <f>IF($E291="", "", IFERROR(INDEX('Suppliers &amp; Rates'!E$7:E$97, MATCH($E291, 'Suppliers &amp; Rates'!$B$7:$B$97, 0)), ""))</f>
        <v/>
      </c>
      <c r="Q291" s="44" t="str">
        <f>IF($E291="", "", IFERROR(INDEX('Suppliers &amp; Rates'!F$7:F$97, MATCH($E291, 'Suppliers &amp; Rates'!$B$7:$B$97, 0)), ""))</f>
        <v/>
      </c>
      <c r="S291" s="21" t="str">
        <f t="shared" si="41"/>
        <v/>
      </c>
      <c r="U291" s="21" t="str">
        <f t="shared" si="42"/>
        <v/>
      </c>
      <c r="W291" s="21" t="str">
        <f t="shared" si="43"/>
        <v/>
      </c>
      <c r="X291" s="52" t="str">
        <f t="shared" si="44"/>
        <v/>
      </c>
    </row>
    <row r="292" spans="1:24" x14ac:dyDescent="0.25">
      <c r="A292" s="2"/>
      <c r="B292" s="25"/>
      <c r="C292" s="28"/>
      <c r="D292" s="28"/>
      <c r="E292" s="31"/>
      <c r="F292" s="34" t="str">
        <f t="shared" si="36"/>
        <v/>
      </c>
      <c r="G292" s="37" t="str">
        <f>IF(D292="", "", IF(E292="", "Select Supplier", D292*1.02264*(IF(INDEX('Suppliers &amp; Rates'!$G$7:$G$97, MATCH(E292, 'Suppliers &amp; Rates'!$B$7:$B$97, 0))="", 39.3, INDEX('Suppliers &amp; Rates'!$G$7:$G$97, MATCH(E292, 'Suppliers &amp; Rates'!$B$7:$B$97, 0))))/3.6))</f>
        <v/>
      </c>
      <c r="H292" s="57" t="str">
        <f t="shared" si="37"/>
        <v/>
      </c>
      <c r="I292" s="58" t="str">
        <f t="shared" si="38"/>
        <v/>
      </c>
      <c r="J292" s="58" t="str">
        <f t="shared" si="39"/>
        <v/>
      </c>
      <c r="K292" s="59" t="str">
        <f t="shared" si="40"/>
        <v/>
      </c>
      <c r="L292" s="2"/>
      <c r="N292" s="42" t="str">
        <f>IF($E292="", "", IFERROR(INDEX('Suppliers &amp; Rates'!C$7:C$97, MATCH($E292, 'Suppliers &amp; Rates'!$B$7:$B$97, 0)), ""))</f>
        <v/>
      </c>
      <c r="O292" s="43" t="str">
        <f>IF($E292="", "", IFERROR(INDEX('Suppliers &amp; Rates'!D$7:D$97, MATCH($E292, 'Suppliers &amp; Rates'!$B$7:$B$97, 0)), ""))</f>
        <v/>
      </c>
      <c r="P292" s="43" t="str">
        <f>IF($E292="", "", IFERROR(INDEX('Suppliers &amp; Rates'!E$7:E$97, MATCH($E292, 'Suppliers &amp; Rates'!$B$7:$B$97, 0)), ""))</f>
        <v/>
      </c>
      <c r="Q292" s="44" t="str">
        <f>IF($E292="", "", IFERROR(INDEX('Suppliers &amp; Rates'!F$7:F$97, MATCH($E292, 'Suppliers &amp; Rates'!$B$7:$B$97, 0)), ""))</f>
        <v/>
      </c>
      <c r="S292" s="21" t="str">
        <f t="shared" si="41"/>
        <v/>
      </c>
      <c r="U292" s="21" t="str">
        <f t="shared" si="42"/>
        <v/>
      </c>
      <c r="W292" s="21" t="str">
        <f t="shared" si="43"/>
        <v/>
      </c>
      <c r="X292" s="52" t="str">
        <f t="shared" si="44"/>
        <v/>
      </c>
    </row>
    <row r="293" spans="1:24" x14ac:dyDescent="0.25">
      <c r="A293" s="2"/>
      <c r="B293" s="25"/>
      <c r="C293" s="28"/>
      <c r="D293" s="28"/>
      <c r="E293" s="31"/>
      <c r="F293" s="34" t="str">
        <f t="shared" si="36"/>
        <v/>
      </c>
      <c r="G293" s="37" t="str">
        <f>IF(D293="", "", IF(E293="", "Select Supplier", D293*1.02264*(IF(INDEX('Suppliers &amp; Rates'!$G$7:$G$97, MATCH(E293, 'Suppliers &amp; Rates'!$B$7:$B$97, 0))="", 39.3, INDEX('Suppliers &amp; Rates'!$G$7:$G$97, MATCH(E293, 'Suppliers &amp; Rates'!$B$7:$B$97, 0))))/3.6))</f>
        <v/>
      </c>
      <c r="H293" s="57" t="str">
        <f t="shared" si="37"/>
        <v/>
      </c>
      <c r="I293" s="58" t="str">
        <f t="shared" si="38"/>
        <v/>
      </c>
      <c r="J293" s="58" t="str">
        <f t="shared" si="39"/>
        <v/>
      </c>
      <c r="K293" s="59" t="str">
        <f t="shared" si="40"/>
        <v/>
      </c>
      <c r="L293" s="2"/>
      <c r="N293" s="42" t="str">
        <f>IF($E293="", "", IFERROR(INDEX('Suppliers &amp; Rates'!C$7:C$97, MATCH($E293, 'Suppliers &amp; Rates'!$B$7:$B$97, 0)), ""))</f>
        <v/>
      </c>
      <c r="O293" s="43" t="str">
        <f>IF($E293="", "", IFERROR(INDEX('Suppliers &amp; Rates'!D$7:D$97, MATCH($E293, 'Suppliers &amp; Rates'!$B$7:$B$97, 0)), ""))</f>
        <v/>
      </c>
      <c r="P293" s="43" t="str">
        <f>IF($E293="", "", IFERROR(INDEX('Suppliers &amp; Rates'!E$7:E$97, MATCH($E293, 'Suppliers &amp; Rates'!$B$7:$B$97, 0)), ""))</f>
        <v/>
      </c>
      <c r="Q293" s="44" t="str">
        <f>IF($E293="", "", IFERROR(INDEX('Suppliers &amp; Rates'!F$7:F$97, MATCH($E293, 'Suppliers &amp; Rates'!$B$7:$B$97, 0)), ""))</f>
        <v/>
      </c>
      <c r="S293" s="21" t="str">
        <f t="shared" si="41"/>
        <v/>
      </c>
      <c r="U293" s="21" t="str">
        <f t="shared" si="42"/>
        <v/>
      </c>
      <c r="W293" s="21" t="str">
        <f t="shared" si="43"/>
        <v/>
      </c>
      <c r="X293" s="52" t="str">
        <f t="shared" si="44"/>
        <v/>
      </c>
    </row>
    <row r="294" spans="1:24" x14ac:dyDescent="0.25">
      <c r="A294" s="2"/>
      <c r="B294" s="25"/>
      <c r="C294" s="28"/>
      <c r="D294" s="28"/>
      <c r="E294" s="31"/>
      <c r="F294" s="34" t="str">
        <f t="shared" si="36"/>
        <v/>
      </c>
      <c r="G294" s="37" t="str">
        <f>IF(D294="", "", IF(E294="", "Select Supplier", D294*1.02264*(IF(INDEX('Suppliers &amp; Rates'!$G$7:$G$97, MATCH(E294, 'Suppliers &amp; Rates'!$B$7:$B$97, 0))="", 39.3, INDEX('Suppliers &amp; Rates'!$G$7:$G$97, MATCH(E294, 'Suppliers &amp; Rates'!$B$7:$B$97, 0))))/3.6))</f>
        <v/>
      </c>
      <c r="H294" s="57" t="str">
        <f t="shared" si="37"/>
        <v/>
      </c>
      <c r="I294" s="58" t="str">
        <f t="shared" si="38"/>
        <v/>
      </c>
      <c r="J294" s="58" t="str">
        <f t="shared" si="39"/>
        <v/>
      </c>
      <c r="K294" s="59" t="str">
        <f t="shared" si="40"/>
        <v/>
      </c>
      <c r="L294" s="2"/>
      <c r="N294" s="42" t="str">
        <f>IF($E294="", "", IFERROR(INDEX('Suppliers &amp; Rates'!C$7:C$97, MATCH($E294, 'Suppliers &amp; Rates'!$B$7:$B$97, 0)), ""))</f>
        <v/>
      </c>
      <c r="O294" s="43" t="str">
        <f>IF($E294="", "", IFERROR(INDEX('Suppliers &amp; Rates'!D$7:D$97, MATCH($E294, 'Suppliers &amp; Rates'!$B$7:$B$97, 0)), ""))</f>
        <v/>
      </c>
      <c r="P294" s="43" t="str">
        <f>IF($E294="", "", IFERROR(INDEX('Suppliers &amp; Rates'!E$7:E$97, MATCH($E294, 'Suppliers &amp; Rates'!$B$7:$B$97, 0)), ""))</f>
        <v/>
      </c>
      <c r="Q294" s="44" t="str">
        <f>IF($E294="", "", IFERROR(INDEX('Suppliers &amp; Rates'!F$7:F$97, MATCH($E294, 'Suppliers &amp; Rates'!$B$7:$B$97, 0)), ""))</f>
        <v/>
      </c>
      <c r="S294" s="21" t="str">
        <f t="shared" si="41"/>
        <v/>
      </c>
      <c r="U294" s="21" t="str">
        <f t="shared" si="42"/>
        <v/>
      </c>
      <c r="W294" s="21" t="str">
        <f t="shared" si="43"/>
        <v/>
      </c>
      <c r="X294" s="52" t="str">
        <f t="shared" si="44"/>
        <v/>
      </c>
    </row>
    <row r="295" spans="1:24" x14ac:dyDescent="0.25">
      <c r="A295" s="2"/>
      <c r="B295" s="25"/>
      <c r="C295" s="28"/>
      <c r="D295" s="28"/>
      <c r="E295" s="31"/>
      <c r="F295" s="34" t="str">
        <f t="shared" si="36"/>
        <v/>
      </c>
      <c r="G295" s="37" t="str">
        <f>IF(D295="", "", IF(E295="", "Select Supplier", D295*1.02264*(IF(INDEX('Suppliers &amp; Rates'!$G$7:$G$97, MATCH(E295, 'Suppliers &amp; Rates'!$B$7:$B$97, 0))="", 39.3, INDEX('Suppliers &amp; Rates'!$G$7:$G$97, MATCH(E295, 'Suppliers &amp; Rates'!$B$7:$B$97, 0))))/3.6))</f>
        <v/>
      </c>
      <c r="H295" s="57" t="str">
        <f t="shared" si="37"/>
        <v/>
      </c>
      <c r="I295" s="58" t="str">
        <f t="shared" si="38"/>
        <v/>
      </c>
      <c r="J295" s="58" t="str">
        <f t="shared" si="39"/>
        <v/>
      </c>
      <c r="K295" s="59" t="str">
        <f t="shared" si="40"/>
        <v/>
      </c>
      <c r="L295" s="2"/>
      <c r="N295" s="42" t="str">
        <f>IF($E295="", "", IFERROR(INDEX('Suppliers &amp; Rates'!C$7:C$97, MATCH($E295, 'Suppliers &amp; Rates'!$B$7:$B$97, 0)), ""))</f>
        <v/>
      </c>
      <c r="O295" s="43" t="str">
        <f>IF($E295="", "", IFERROR(INDEX('Suppliers &amp; Rates'!D$7:D$97, MATCH($E295, 'Suppliers &amp; Rates'!$B$7:$B$97, 0)), ""))</f>
        <v/>
      </c>
      <c r="P295" s="43" t="str">
        <f>IF($E295="", "", IFERROR(INDEX('Suppliers &amp; Rates'!E$7:E$97, MATCH($E295, 'Suppliers &amp; Rates'!$B$7:$B$97, 0)), ""))</f>
        <v/>
      </c>
      <c r="Q295" s="44" t="str">
        <f>IF($E295="", "", IFERROR(INDEX('Suppliers &amp; Rates'!F$7:F$97, MATCH($E295, 'Suppliers &amp; Rates'!$B$7:$B$97, 0)), ""))</f>
        <v/>
      </c>
      <c r="S295" s="21" t="str">
        <f t="shared" si="41"/>
        <v/>
      </c>
      <c r="U295" s="21" t="str">
        <f t="shared" si="42"/>
        <v/>
      </c>
      <c r="W295" s="21" t="str">
        <f t="shared" si="43"/>
        <v/>
      </c>
      <c r="X295" s="52" t="str">
        <f t="shared" si="44"/>
        <v/>
      </c>
    </row>
    <row r="296" spans="1:24" x14ac:dyDescent="0.25">
      <c r="A296" s="2"/>
      <c r="B296" s="25"/>
      <c r="C296" s="28"/>
      <c r="D296" s="28"/>
      <c r="E296" s="31"/>
      <c r="F296" s="34" t="str">
        <f t="shared" si="36"/>
        <v/>
      </c>
      <c r="G296" s="37" t="str">
        <f>IF(D296="", "", IF(E296="", "Select Supplier", D296*1.02264*(IF(INDEX('Suppliers &amp; Rates'!$G$7:$G$97, MATCH(E296, 'Suppliers &amp; Rates'!$B$7:$B$97, 0))="", 39.3, INDEX('Suppliers &amp; Rates'!$G$7:$G$97, MATCH(E296, 'Suppliers &amp; Rates'!$B$7:$B$97, 0))))/3.6))</f>
        <v/>
      </c>
      <c r="H296" s="57" t="str">
        <f t="shared" si="37"/>
        <v/>
      </c>
      <c r="I296" s="58" t="str">
        <f t="shared" si="38"/>
        <v/>
      </c>
      <c r="J296" s="58" t="str">
        <f t="shared" si="39"/>
        <v/>
      </c>
      <c r="K296" s="59" t="str">
        <f t="shared" si="40"/>
        <v/>
      </c>
      <c r="L296" s="2"/>
      <c r="N296" s="42" t="str">
        <f>IF($E296="", "", IFERROR(INDEX('Suppliers &amp; Rates'!C$7:C$97, MATCH($E296, 'Suppliers &amp; Rates'!$B$7:$B$97, 0)), ""))</f>
        <v/>
      </c>
      <c r="O296" s="43" t="str">
        <f>IF($E296="", "", IFERROR(INDEX('Suppliers &amp; Rates'!D$7:D$97, MATCH($E296, 'Suppliers &amp; Rates'!$B$7:$B$97, 0)), ""))</f>
        <v/>
      </c>
      <c r="P296" s="43" t="str">
        <f>IF($E296="", "", IFERROR(INDEX('Suppliers &amp; Rates'!E$7:E$97, MATCH($E296, 'Suppliers &amp; Rates'!$B$7:$B$97, 0)), ""))</f>
        <v/>
      </c>
      <c r="Q296" s="44" t="str">
        <f>IF($E296="", "", IFERROR(INDEX('Suppliers &amp; Rates'!F$7:F$97, MATCH($E296, 'Suppliers &amp; Rates'!$B$7:$B$97, 0)), ""))</f>
        <v/>
      </c>
      <c r="S296" s="21" t="str">
        <f t="shared" si="41"/>
        <v/>
      </c>
      <c r="U296" s="21" t="str">
        <f t="shared" si="42"/>
        <v/>
      </c>
      <c r="W296" s="21" t="str">
        <f t="shared" si="43"/>
        <v/>
      </c>
      <c r="X296" s="52" t="str">
        <f t="shared" si="44"/>
        <v/>
      </c>
    </row>
    <row r="297" spans="1:24" x14ac:dyDescent="0.25">
      <c r="A297" s="2"/>
      <c r="B297" s="25"/>
      <c r="C297" s="28"/>
      <c r="D297" s="28"/>
      <c r="E297" s="31"/>
      <c r="F297" s="34" t="str">
        <f t="shared" si="36"/>
        <v/>
      </c>
      <c r="G297" s="37" t="str">
        <f>IF(D297="", "", IF(E297="", "Select Supplier", D297*1.02264*(IF(INDEX('Suppliers &amp; Rates'!$G$7:$G$97, MATCH(E297, 'Suppliers &amp; Rates'!$B$7:$B$97, 0))="", 39.3, INDEX('Suppliers &amp; Rates'!$G$7:$G$97, MATCH(E297, 'Suppliers &amp; Rates'!$B$7:$B$97, 0))))/3.6))</f>
        <v/>
      </c>
      <c r="H297" s="57" t="str">
        <f t="shared" si="37"/>
        <v/>
      </c>
      <c r="I297" s="58" t="str">
        <f t="shared" si="38"/>
        <v/>
      </c>
      <c r="J297" s="58" t="str">
        <f t="shared" si="39"/>
        <v/>
      </c>
      <c r="K297" s="59" t="str">
        <f t="shared" si="40"/>
        <v/>
      </c>
      <c r="L297" s="2"/>
      <c r="N297" s="42" t="str">
        <f>IF($E297="", "", IFERROR(INDEX('Suppliers &amp; Rates'!C$7:C$97, MATCH($E297, 'Suppliers &amp; Rates'!$B$7:$B$97, 0)), ""))</f>
        <v/>
      </c>
      <c r="O297" s="43" t="str">
        <f>IF($E297="", "", IFERROR(INDEX('Suppliers &amp; Rates'!D$7:D$97, MATCH($E297, 'Suppliers &amp; Rates'!$B$7:$B$97, 0)), ""))</f>
        <v/>
      </c>
      <c r="P297" s="43" t="str">
        <f>IF($E297="", "", IFERROR(INDEX('Suppliers &amp; Rates'!E$7:E$97, MATCH($E297, 'Suppliers &amp; Rates'!$B$7:$B$97, 0)), ""))</f>
        <v/>
      </c>
      <c r="Q297" s="44" t="str">
        <f>IF($E297="", "", IFERROR(INDEX('Suppliers &amp; Rates'!F$7:F$97, MATCH($E297, 'Suppliers &amp; Rates'!$B$7:$B$97, 0)), ""))</f>
        <v/>
      </c>
      <c r="S297" s="21" t="str">
        <f t="shared" si="41"/>
        <v/>
      </c>
      <c r="U297" s="21" t="str">
        <f t="shared" si="42"/>
        <v/>
      </c>
      <c r="W297" s="21" t="str">
        <f t="shared" si="43"/>
        <v/>
      </c>
      <c r="X297" s="52" t="str">
        <f t="shared" si="44"/>
        <v/>
      </c>
    </row>
    <row r="298" spans="1:24" x14ac:dyDescent="0.25">
      <c r="A298" s="2"/>
      <c r="B298" s="25"/>
      <c r="C298" s="28"/>
      <c r="D298" s="28"/>
      <c r="E298" s="31"/>
      <c r="F298" s="34" t="str">
        <f t="shared" si="36"/>
        <v/>
      </c>
      <c r="G298" s="37" t="str">
        <f>IF(D298="", "", IF(E298="", "Select Supplier", D298*1.02264*(IF(INDEX('Suppliers &amp; Rates'!$G$7:$G$97, MATCH(E298, 'Suppliers &amp; Rates'!$B$7:$B$97, 0))="", 39.3, INDEX('Suppliers &amp; Rates'!$G$7:$G$97, MATCH(E298, 'Suppliers &amp; Rates'!$B$7:$B$97, 0))))/3.6))</f>
        <v/>
      </c>
      <c r="H298" s="57" t="str">
        <f t="shared" si="37"/>
        <v/>
      </c>
      <c r="I298" s="58" t="str">
        <f t="shared" si="38"/>
        <v/>
      </c>
      <c r="J298" s="58" t="str">
        <f t="shared" si="39"/>
        <v/>
      </c>
      <c r="K298" s="59" t="str">
        <f t="shared" si="40"/>
        <v/>
      </c>
      <c r="L298" s="2"/>
      <c r="N298" s="42" t="str">
        <f>IF($E298="", "", IFERROR(INDEX('Suppliers &amp; Rates'!C$7:C$97, MATCH($E298, 'Suppliers &amp; Rates'!$B$7:$B$97, 0)), ""))</f>
        <v/>
      </c>
      <c r="O298" s="43" t="str">
        <f>IF($E298="", "", IFERROR(INDEX('Suppliers &amp; Rates'!D$7:D$97, MATCH($E298, 'Suppliers &amp; Rates'!$B$7:$B$97, 0)), ""))</f>
        <v/>
      </c>
      <c r="P298" s="43" t="str">
        <f>IF($E298="", "", IFERROR(INDEX('Suppliers &amp; Rates'!E$7:E$97, MATCH($E298, 'Suppliers &amp; Rates'!$B$7:$B$97, 0)), ""))</f>
        <v/>
      </c>
      <c r="Q298" s="44" t="str">
        <f>IF($E298="", "", IFERROR(INDEX('Suppliers &amp; Rates'!F$7:F$97, MATCH($E298, 'Suppliers &amp; Rates'!$B$7:$B$97, 0)), ""))</f>
        <v/>
      </c>
      <c r="S298" s="21" t="str">
        <f t="shared" si="41"/>
        <v/>
      </c>
      <c r="U298" s="21" t="str">
        <f t="shared" si="42"/>
        <v/>
      </c>
      <c r="W298" s="21" t="str">
        <f t="shared" si="43"/>
        <v/>
      </c>
      <c r="X298" s="52" t="str">
        <f t="shared" si="44"/>
        <v/>
      </c>
    </row>
    <row r="299" spans="1:24" x14ac:dyDescent="0.25">
      <c r="A299" s="2"/>
      <c r="B299" s="25"/>
      <c r="C299" s="28"/>
      <c r="D299" s="28"/>
      <c r="E299" s="31"/>
      <c r="F299" s="34" t="str">
        <f t="shared" si="36"/>
        <v/>
      </c>
      <c r="G299" s="37" t="str">
        <f>IF(D299="", "", IF(E299="", "Select Supplier", D299*1.02264*(IF(INDEX('Suppliers &amp; Rates'!$G$7:$G$97, MATCH(E299, 'Suppliers &amp; Rates'!$B$7:$B$97, 0))="", 39.3, INDEX('Suppliers &amp; Rates'!$G$7:$G$97, MATCH(E299, 'Suppliers &amp; Rates'!$B$7:$B$97, 0))))/3.6))</f>
        <v/>
      </c>
      <c r="H299" s="57" t="str">
        <f t="shared" si="37"/>
        <v/>
      </c>
      <c r="I299" s="58" t="str">
        <f t="shared" si="38"/>
        <v/>
      </c>
      <c r="J299" s="58" t="str">
        <f t="shared" si="39"/>
        <v/>
      </c>
      <c r="K299" s="59" t="str">
        <f t="shared" si="40"/>
        <v/>
      </c>
      <c r="L299" s="2"/>
      <c r="N299" s="42" t="str">
        <f>IF($E299="", "", IFERROR(INDEX('Suppliers &amp; Rates'!C$7:C$97, MATCH($E299, 'Suppliers &amp; Rates'!$B$7:$B$97, 0)), ""))</f>
        <v/>
      </c>
      <c r="O299" s="43" t="str">
        <f>IF($E299="", "", IFERROR(INDEX('Suppliers &amp; Rates'!D$7:D$97, MATCH($E299, 'Suppliers &amp; Rates'!$B$7:$B$97, 0)), ""))</f>
        <v/>
      </c>
      <c r="P299" s="43" t="str">
        <f>IF($E299="", "", IFERROR(INDEX('Suppliers &amp; Rates'!E$7:E$97, MATCH($E299, 'Suppliers &amp; Rates'!$B$7:$B$97, 0)), ""))</f>
        <v/>
      </c>
      <c r="Q299" s="44" t="str">
        <f>IF($E299="", "", IFERROR(INDEX('Suppliers &amp; Rates'!F$7:F$97, MATCH($E299, 'Suppliers &amp; Rates'!$B$7:$B$97, 0)), ""))</f>
        <v/>
      </c>
      <c r="S299" s="21" t="str">
        <f t="shared" si="41"/>
        <v/>
      </c>
      <c r="U299" s="21" t="str">
        <f t="shared" si="42"/>
        <v/>
      </c>
      <c r="W299" s="21" t="str">
        <f t="shared" si="43"/>
        <v/>
      </c>
      <c r="X299" s="52" t="str">
        <f t="shared" si="44"/>
        <v/>
      </c>
    </row>
    <row r="300" spans="1:24" x14ac:dyDescent="0.25">
      <c r="A300" s="2"/>
      <c r="B300" s="25"/>
      <c r="C300" s="28"/>
      <c r="D300" s="28"/>
      <c r="E300" s="31"/>
      <c r="F300" s="34" t="str">
        <f t="shared" si="36"/>
        <v/>
      </c>
      <c r="G300" s="37" t="str">
        <f>IF(D300="", "", IF(E300="", "Select Supplier", D300*1.02264*(IF(INDEX('Suppliers &amp; Rates'!$G$7:$G$97, MATCH(E300, 'Suppliers &amp; Rates'!$B$7:$B$97, 0))="", 39.3, INDEX('Suppliers &amp; Rates'!$G$7:$G$97, MATCH(E300, 'Suppliers &amp; Rates'!$B$7:$B$97, 0))))/3.6))</f>
        <v/>
      </c>
      <c r="H300" s="57" t="str">
        <f t="shared" si="37"/>
        <v/>
      </c>
      <c r="I300" s="58" t="str">
        <f t="shared" si="38"/>
        <v/>
      </c>
      <c r="J300" s="58" t="str">
        <f t="shared" si="39"/>
        <v/>
      </c>
      <c r="K300" s="59" t="str">
        <f t="shared" si="40"/>
        <v/>
      </c>
      <c r="L300" s="2"/>
      <c r="N300" s="42" t="str">
        <f>IF($E300="", "", IFERROR(INDEX('Suppliers &amp; Rates'!C$7:C$97, MATCH($E300, 'Suppliers &amp; Rates'!$B$7:$B$97, 0)), ""))</f>
        <v/>
      </c>
      <c r="O300" s="43" t="str">
        <f>IF($E300="", "", IFERROR(INDEX('Suppliers &amp; Rates'!D$7:D$97, MATCH($E300, 'Suppliers &amp; Rates'!$B$7:$B$97, 0)), ""))</f>
        <v/>
      </c>
      <c r="P300" s="43" t="str">
        <f>IF($E300="", "", IFERROR(INDEX('Suppliers &amp; Rates'!E$7:E$97, MATCH($E300, 'Suppliers &amp; Rates'!$B$7:$B$97, 0)), ""))</f>
        <v/>
      </c>
      <c r="Q300" s="44" t="str">
        <f>IF($E300="", "", IFERROR(INDEX('Suppliers &amp; Rates'!F$7:F$97, MATCH($E300, 'Suppliers &amp; Rates'!$B$7:$B$97, 0)), ""))</f>
        <v/>
      </c>
      <c r="S300" s="21" t="str">
        <f t="shared" si="41"/>
        <v/>
      </c>
      <c r="U300" s="21" t="str">
        <f t="shared" si="42"/>
        <v/>
      </c>
      <c r="W300" s="21" t="str">
        <f t="shared" si="43"/>
        <v/>
      </c>
      <c r="X300" s="52" t="str">
        <f t="shared" si="44"/>
        <v/>
      </c>
    </row>
    <row r="301" spans="1:24" x14ac:dyDescent="0.25">
      <c r="A301" s="2"/>
      <c r="B301" s="25"/>
      <c r="C301" s="28"/>
      <c r="D301" s="28"/>
      <c r="E301" s="31"/>
      <c r="F301" s="34" t="str">
        <f t="shared" si="36"/>
        <v/>
      </c>
      <c r="G301" s="37" t="str">
        <f>IF(D301="", "", IF(E301="", "Select Supplier", D301*1.02264*(IF(INDEX('Suppliers &amp; Rates'!$G$7:$G$97, MATCH(E301, 'Suppliers &amp; Rates'!$B$7:$B$97, 0))="", 39.3, INDEX('Suppliers &amp; Rates'!$G$7:$G$97, MATCH(E301, 'Suppliers &amp; Rates'!$B$7:$B$97, 0))))/3.6))</f>
        <v/>
      </c>
      <c r="H301" s="57" t="str">
        <f t="shared" si="37"/>
        <v/>
      </c>
      <c r="I301" s="58" t="str">
        <f t="shared" si="38"/>
        <v/>
      </c>
      <c r="J301" s="58" t="str">
        <f t="shared" si="39"/>
        <v/>
      </c>
      <c r="K301" s="59" t="str">
        <f t="shared" si="40"/>
        <v/>
      </c>
      <c r="L301" s="2"/>
      <c r="N301" s="42" t="str">
        <f>IF($E301="", "", IFERROR(INDEX('Suppliers &amp; Rates'!C$7:C$97, MATCH($E301, 'Suppliers &amp; Rates'!$B$7:$B$97, 0)), ""))</f>
        <v/>
      </c>
      <c r="O301" s="43" t="str">
        <f>IF($E301="", "", IFERROR(INDEX('Suppliers &amp; Rates'!D$7:D$97, MATCH($E301, 'Suppliers &amp; Rates'!$B$7:$B$97, 0)), ""))</f>
        <v/>
      </c>
      <c r="P301" s="43" t="str">
        <f>IF($E301="", "", IFERROR(INDEX('Suppliers &amp; Rates'!E$7:E$97, MATCH($E301, 'Suppliers &amp; Rates'!$B$7:$B$97, 0)), ""))</f>
        <v/>
      </c>
      <c r="Q301" s="44" t="str">
        <f>IF($E301="", "", IFERROR(INDEX('Suppliers &amp; Rates'!F$7:F$97, MATCH($E301, 'Suppliers &amp; Rates'!$B$7:$B$97, 0)), ""))</f>
        <v/>
      </c>
      <c r="S301" s="21" t="str">
        <f t="shared" si="41"/>
        <v/>
      </c>
      <c r="U301" s="21" t="str">
        <f t="shared" si="42"/>
        <v/>
      </c>
      <c r="W301" s="21" t="str">
        <f t="shared" si="43"/>
        <v/>
      </c>
      <c r="X301" s="52" t="str">
        <f t="shared" si="44"/>
        <v/>
      </c>
    </row>
    <row r="302" spans="1:24" x14ac:dyDescent="0.25">
      <c r="A302" s="2"/>
      <c r="B302" s="25"/>
      <c r="C302" s="28"/>
      <c r="D302" s="28"/>
      <c r="E302" s="31"/>
      <c r="F302" s="34" t="str">
        <f t="shared" si="36"/>
        <v/>
      </c>
      <c r="G302" s="37" t="str">
        <f>IF(D302="", "", IF(E302="", "Select Supplier", D302*1.02264*(IF(INDEX('Suppliers &amp; Rates'!$G$7:$G$97, MATCH(E302, 'Suppliers &amp; Rates'!$B$7:$B$97, 0))="", 39.3, INDEX('Suppliers &amp; Rates'!$G$7:$G$97, MATCH(E302, 'Suppliers &amp; Rates'!$B$7:$B$97, 0))))/3.6))</f>
        <v/>
      </c>
      <c r="H302" s="57" t="str">
        <f t="shared" si="37"/>
        <v/>
      </c>
      <c r="I302" s="58" t="str">
        <f t="shared" si="38"/>
        <v/>
      </c>
      <c r="J302" s="58" t="str">
        <f t="shared" si="39"/>
        <v/>
      </c>
      <c r="K302" s="59" t="str">
        <f t="shared" si="40"/>
        <v/>
      </c>
      <c r="L302" s="2"/>
      <c r="N302" s="42" t="str">
        <f>IF($E302="", "", IFERROR(INDEX('Suppliers &amp; Rates'!C$7:C$97, MATCH($E302, 'Suppliers &amp; Rates'!$B$7:$B$97, 0)), ""))</f>
        <v/>
      </c>
      <c r="O302" s="43" t="str">
        <f>IF($E302="", "", IFERROR(INDEX('Suppliers &amp; Rates'!D$7:D$97, MATCH($E302, 'Suppliers &amp; Rates'!$B$7:$B$97, 0)), ""))</f>
        <v/>
      </c>
      <c r="P302" s="43" t="str">
        <f>IF($E302="", "", IFERROR(INDEX('Suppliers &amp; Rates'!E$7:E$97, MATCH($E302, 'Suppliers &amp; Rates'!$B$7:$B$97, 0)), ""))</f>
        <v/>
      </c>
      <c r="Q302" s="44" t="str">
        <f>IF($E302="", "", IFERROR(INDEX('Suppliers &amp; Rates'!F$7:F$97, MATCH($E302, 'Suppliers &amp; Rates'!$B$7:$B$97, 0)), ""))</f>
        <v/>
      </c>
      <c r="S302" s="21" t="str">
        <f t="shared" si="41"/>
        <v/>
      </c>
      <c r="U302" s="21" t="str">
        <f t="shared" si="42"/>
        <v/>
      </c>
      <c r="W302" s="21" t="str">
        <f t="shared" si="43"/>
        <v/>
      </c>
      <c r="X302" s="52" t="str">
        <f t="shared" si="44"/>
        <v/>
      </c>
    </row>
    <row r="303" spans="1:24" x14ac:dyDescent="0.25">
      <c r="A303" s="2"/>
      <c r="B303" s="25"/>
      <c r="C303" s="28"/>
      <c r="D303" s="28"/>
      <c r="E303" s="31"/>
      <c r="F303" s="34" t="str">
        <f t="shared" si="36"/>
        <v/>
      </c>
      <c r="G303" s="37" t="str">
        <f>IF(D303="", "", IF(E303="", "Select Supplier", D303*1.02264*(IF(INDEX('Suppliers &amp; Rates'!$G$7:$G$97, MATCH(E303, 'Suppliers &amp; Rates'!$B$7:$B$97, 0))="", 39.3, INDEX('Suppliers &amp; Rates'!$G$7:$G$97, MATCH(E303, 'Suppliers &amp; Rates'!$B$7:$B$97, 0))))/3.6))</f>
        <v/>
      </c>
      <c r="H303" s="57" t="str">
        <f t="shared" si="37"/>
        <v/>
      </c>
      <c r="I303" s="58" t="str">
        <f t="shared" si="38"/>
        <v/>
      </c>
      <c r="J303" s="58" t="str">
        <f t="shared" si="39"/>
        <v/>
      </c>
      <c r="K303" s="59" t="str">
        <f t="shared" si="40"/>
        <v/>
      </c>
      <c r="L303" s="2"/>
      <c r="N303" s="42" t="str">
        <f>IF($E303="", "", IFERROR(INDEX('Suppliers &amp; Rates'!C$7:C$97, MATCH($E303, 'Suppliers &amp; Rates'!$B$7:$B$97, 0)), ""))</f>
        <v/>
      </c>
      <c r="O303" s="43" t="str">
        <f>IF($E303="", "", IFERROR(INDEX('Suppliers &amp; Rates'!D$7:D$97, MATCH($E303, 'Suppliers &amp; Rates'!$B$7:$B$97, 0)), ""))</f>
        <v/>
      </c>
      <c r="P303" s="43" t="str">
        <f>IF($E303="", "", IFERROR(INDEX('Suppliers &amp; Rates'!E$7:E$97, MATCH($E303, 'Suppliers &amp; Rates'!$B$7:$B$97, 0)), ""))</f>
        <v/>
      </c>
      <c r="Q303" s="44" t="str">
        <f>IF($E303="", "", IFERROR(INDEX('Suppliers &amp; Rates'!F$7:F$97, MATCH($E303, 'Suppliers &amp; Rates'!$B$7:$B$97, 0)), ""))</f>
        <v/>
      </c>
      <c r="S303" s="21" t="str">
        <f t="shared" si="41"/>
        <v/>
      </c>
      <c r="U303" s="21" t="str">
        <f t="shared" si="42"/>
        <v/>
      </c>
      <c r="W303" s="21" t="str">
        <f t="shared" si="43"/>
        <v/>
      </c>
      <c r="X303" s="52" t="str">
        <f t="shared" si="44"/>
        <v/>
      </c>
    </row>
    <row r="304" spans="1:24" x14ac:dyDescent="0.25">
      <c r="A304" s="2"/>
      <c r="B304" s="25"/>
      <c r="C304" s="28"/>
      <c r="D304" s="28"/>
      <c r="E304" s="31"/>
      <c r="F304" s="34" t="str">
        <f t="shared" si="36"/>
        <v/>
      </c>
      <c r="G304" s="37" t="str">
        <f>IF(D304="", "", IF(E304="", "Select Supplier", D304*1.02264*(IF(INDEX('Suppliers &amp; Rates'!$G$7:$G$97, MATCH(E304, 'Suppliers &amp; Rates'!$B$7:$B$97, 0))="", 39.3, INDEX('Suppliers &amp; Rates'!$G$7:$G$97, MATCH(E304, 'Suppliers &amp; Rates'!$B$7:$B$97, 0))))/3.6))</f>
        <v/>
      </c>
      <c r="H304" s="57" t="str">
        <f t="shared" si="37"/>
        <v/>
      </c>
      <c r="I304" s="58" t="str">
        <f t="shared" si="38"/>
        <v/>
      </c>
      <c r="J304" s="58" t="str">
        <f t="shared" si="39"/>
        <v/>
      </c>
      <c r="K304" s="59" t="str">
        <f t="shared" si="40"/>
        <v/>
      </c>
      <c r="L304" s="2"/>
      <c r="N304" s="42" t="str">
        <f>IF($E304="", "", IFERROR(INDEX('Suppliers &amp; Rates'!C$7:C$97, MATCH($E304, 'Suppliers &amp; Rates'!$B$7:$B$97, 0)), ""))</f>
        <v/>
      </c>
      <c r="O304" s="43" t="str">
        <f>IF($E304="", "", IFERROR(INDEX('Suppliers &amp; Rates'!D$7:D$97, MATCH($E304, 'Suppliers &amp; Rates'!$B$7:$B$97, 0)), ""))</f>
        <v/>
      </c>
      <c r="P304" s="43" t="str">
        <f>IF($E304="", "", IFERROR(INDEX('Suppliers &amp; Rates'!E$7:E$97, MATCH($E304, 'Suppliers &amp; Rates'!$B$7:$B$97, 0)), ""))</f>
        <v/>
      </c>
      <c r="Q304" s="44" t="str">
        <f>IF($E304="", "", IFERROR(INDEX('Suppliers &amp; Rates'!F$7:F$97, MATCH($E304, 'Suppliers &amp; Rates'!$B$7:$B$97, 0)), ""))</f>
        <v/>
      </c>
      <c r="S304" s="21" t="str">
        <f t="shared" si="41"/>
        <v/>
      </c>
      <c r="U304" s="21" t="str">
        <f t="shared" si="42"/>
        <v/>
      </c>
      <c r="W304" s="21" t="str">
        <f t="shared" si="43"/>
        <v/>
      </c>
      <c r="X304" s="52" t="str">
        <f t="shared" si="44"/>
        <v/>
      </c>
    </row>
    <row r="305" spans="1:24" x14ac:dyDescent="0.25">
      <c r="A305" s="2"/>
      <c r="B305" s="25"/>
      <c r="C305" s="28"/>
      <c r="D305" s="28"/>
      <c r="E305" s="31"/>
      <c r="F305" s="34" t="str">
        <f t="shared" si="36"/>
        <v/>
      </c>
      <c r="G305" s="37" t="str">
        <f>IF(D305="", "", IF(E305="", "Select Supplier", D305*1.02264*(IF(INDEX('Suppliers &amp; Rates'!$G$7:$G$97, MATCH(E305, 'Suppliers &amp; Rates'!$B$7:$B$97, 0))="", 39.3, INDEX('Suppliers &amp; Rates'!$G$7:$G$97, MATCH(E305, 'Suppliers &amp; Rates'!$B$7:$B$97, 0))))/3.6))</f>
        <v/>
      </c>
      <c r="H305" s="57" t="str">
        <f t="shared" si="37"/>
        <v/>
      </c>
      <c r="I305" s="58" t="str">
        <f t="shared" si="38"/>
        <v/>
      </c>
      <c r="J305" s="58" t="str">
        <f t="shared" si="39"/>
        <v/>
      </c>
      <c r="K305" s="59" t="str">
        <f t="shared" si="40"/>
        <v/>
      </c>
      <c r="L305" s="2"/>
      <c r="N305" s="42" t="str">
        <f>IF($E305="", "", IFERROR(INDEX('Suppliers &amp; Rates'!C$7:C$97, MATCH($E305, 'Suppliers &amp; Rates'!$B$7:$B$97, 0)), ""))</f>
        <v/>
      </c>
      <c r="O305" s="43" t="str">
        <f>IF($E305="", "", IFERROR(INDEX('Suppliers &amp; Rates'!D$7:D$97, MATCH($E305, 'Suppliers &amp; Rates'!$B$7:$B$97, 0)), ""))</f>
        <v/>
      </c>
      <c r="P305" s="43" t="str">
        <f>IF($E305="", "", IFERROR(INDEX('Suppliers &amp; Rates'!E$7:E$97, MATCH($E305, 'Suppliers &amp; Rates'!$B$7:$B$97, 0)), ""))</f>
        <v/>
      </c>
      <c r="Q305" s="44" t="str">
        <f>IF($E305="", "", IFERROR(INDEX('Suppliers &amp; Rates'!F$7:F$97, MATCH($E305, 'Suppliers &amp; Rates'!$B$7:$B$97, 0)), ""))</f>
        <v/>
      </c>
      <c r="S305" s="21" t="str">
        <f t="shared" si="41"/>
        <v/>
      </c>
      <c r="U305" s="21" t="str">
        <f t="shared" si="42"/>
        <v/>
      </c>
      <c r="W305" s="21" t="str">
        <f t="shared" si="43"/>
        <v/>
      </c>
      <c r="X305" s="52" t="str">
        <f t="shared" si="44"/>
        <v/>
      </c>
    </row>
    <row r="306" spans="1:24" x14ac:dyDescent="0.25">
      <c r="A306" s="2"/>
      <c r="B306" s="25"/>
      <c r="C306" s="28"/>
      <c r="D306" s="28"/>
      <c r="E306" s="31"/>
      <c r="F306" s="34" t="str">
        <f t="shared" si="36"/>
        <v/>
      </c>
      <c r="G306" s="37" t="str">
        <f>IF(D306="", "", IF(E306="", "Select Supplier", D306*1.02264*(IF(INDEX('Suppliers &amp; Rates'!$G$7:$G$97, MATCH(E306, 'Suppliers &amp; Rates'!$B$7:$B$97, 0))="", 39.3, INDEX('Suppliers &amp; Rates'!$G$7:$G$97, MATCH(E306, 'Suppliers &amp; Rates'!$B$7:$B$97, 0))))/3.6))</f>
        <v/>
      </c>
      <c r="H306" s="57" t="str">
        <f t="shared" si="37"/>
        <v/>
      </c>
      <c r="I306" s="58" t="str">
        <f t="shared" si="38"/>
        <v/>
      </c>
      <c r="J306" s="58" t="str">
        <f t="shared" si="39"/>
        <v/>
      </c>
      <c r="K306" s="59" t="str">
        <f t="shared" si="40"/>
        <v/>
      </c>
      <c r="L306" s="2"/>
      <c r="N306" s="42" t="str">
        <f>IF($E306="", "", IFERROR(INDEX('Suppliers &amp; Rates'!C$7:C$97, MATCH($E306, 'Suppliers &amp; Rates'!$B$7:$B$97, 0)), ""))</f>
        <v/>
      </c>
      <c r="O306" s="43" t="str">
        <f>IF($E306="", "", IFERROR(INDEX('Suppliers &amp; Rates'!D$7:D$97, MATCH($E306, 'Suppliers &amp; Rates'!$B$7:$B$97, 0)), ""))</f>
        <v/>
      </c>
      <c r="P306" s="43" t="str">
        <f>IF($E306="", "", IFERROR(INDEX('Suppliers &amp; Rates'!E$7:E$97, MATCH($E306, 'Suppliers &amp; Rates'!$B$7:$B$97, 0)), ""))</f>
        <v/>
      </c>
      <c r="Q306" s="44" t="str">
        <f>IF($E306="", "", IFERROR(INDEX('Suppliers &amp; Rates'!F$7:F$97, MATCH($E306, 'Suppliers &amp; Rates'!$B$7:$B$97, 0)), ""))</f>
        <v/>
      </c>
      <c r="S306" s="21" t="str">
        <f t="shared" si="41"/>
        <v/>
      </c>
      <c r="U306" s="21" t="str">
        <f t="shared" si="42"/>
        <v/>
      </c>
      <c r="W306" s="21" t="str">
        <f t="shared" si="43"/>
        <v/>
      </c>
      <c r="X306" s="52" t="str">
        <f t="shared" si="44"/>
        <v/>
      </c>
    </row>
    <row r="307" spans="1:24" x14ac:dyDescent="0.25">
      <c r="A307" s="2"/>
      <c r="B307" s="25"/>
      <c r="C307" s="28"/>
      <c r="D307" s="28"/>
      <c r="E307" s="31"/>
      <c r="F307" s="34" t="str">
        <f t="shared" si="36"/>
        <v/>
      </c>
      <c r="G307" s="37" t="str">
        <f>IF(D307="", "", IF(E307="", "Select Supplier", D307*1.02264*(IF(INDEX('Suppliers &amp; Rates'!$G$7:$G$97, MATCH(E307, 'Suppliers &amp; Rates'!$B$7:$B$97, 0))="", 39.3, INDEX('Suppliers &amp; Rates'!$G$7:$G$97, MATCH(E307, 'Suppliers &amp; Rates'!$B$7:$B$97, 0))))/3.6))</f>
        <v/>
      </c>
      <c r="H307" s="57" t="str">
        <f t="shared" si="37"/>
        <v/>
      </c>
      <c r="I307" s="58" t="str">
        <f t="shared" si="38"/>
        <v/>
      </c>
      <c r="J307" s="58" t="str">
        <f t="shared" si="39"/>
        <v/>
      </c>
      <c r="K307" s="59" t="str">
        <f t="shared" si="40"/>
        <v/>
      </c>
      <c r="L307" s="2"/>
      <c r="N307" s="42" t="str">
        <f>IF($E307="", "", IFERROR(INDEX('Suppliers &amp; Rates'!C$7:C$97, MATCH($E307, 'Suppliers &amp; Rates'!$B$7:$B$97, 0)), ""))</f>
        <v/>
      </c>
      <c r="O307" s="43" t="str">
        <f>IF($E307="", "", IFERROR(INDEX('Suppliers &amp; Rates'!D$7:D$97, MATCH($E307, 'Suppliers &amp; Rates'!$B$7:$B$97, 0)), ""))</f>
        <v/>
      </c>
      <c r="P307" s="43" t="str">
        <f>IF($E307="", "", IFERROR(INDEX('Suppliers &amp; Rates'!E$7:E$97, MATCH($E307, 'Suppliers &amp; Rates'!$B$7:$B$97, 0)), ""))</f>
        <v/>
      </c>
      <c r="Q307" s="44" t="str">
        <f>IF($E307="", "", IFERROR(INDEX('Suppliers &amp; Rates'!F$7:F$97, MATCH($E307, 'Suppliers &amp; Rates'!$B$7:$B$97, 0)), ""))</f>
        <v/>
      </c>
      <c r="S307" s="21" t="str">
        <f t="shared" si="41"/>
        <v/>
      </c>
      <c r="U307" s="21" t="str">
        <f t="shared" si="42"/>
        <v/>
      </c>
      <c r="W307" s="21" t="str">
        <f t="shared" si="43"/>
        <v/>
      </c>
      <c r="X307" s="52" t="str">
        <f t="shared" si="44"/>
        <v/>
      </c>
    </row>
    <row r="308" spans="1:24" x14ac:dyDescent="0.25">
      <c r="A308" s="2"/>
      <c r="B308" s="25"/>
      <c r="C308" s="28"/>
      <c r="D308" s="28"/>
      <c r="E308" s="31"/>
      <c r="F308" s="34" t="str">
        <f t="shared" si="36"/>
        <v/>
      </c>
      <c r="G308" s="37" t="str">
        <f>IF(D308="", "", IF(E308="", "Select Supplier", D308*1.02264*(IF(INDEX('Suppliers &amp; Rates'!$G$7:$G$97, MATCH(E308, 'Suppliers &amp; Rates'!$B$7:$B$97, 0))="", 39.3, INDEX('Suppliers &amp; Rates'!$G$7:$G$97, MATCH(E308, 'Suppliers &amp; Rates'!$B$7:$B$97, 0))))/3.6))</f>
        <v/>
      </c>
      <c r="H308" s="57" t="str">
        <f t="shared" si="37"/>
        <v/>
      </c>
      <c r="I308" s="58" t="str">
        <f t="shared" si="38"/>
        <v/>
      </c>
      <c r="J308" s="58" t="str">
        <f t="shared" si="39"/>
        <v/>
      </c>
      <c r="K308" s="59" t="str">
        <f t="shared" si="40"/>
        <v/>
      </c>
      <c r="L308" s="2"/>
      <c r="N308" s="42" t="str">
        <f>IF($E308="", "", IFERROR(INDEX('Suppliers &amp; Rates'!C$7:C$97, MATCH($E308, 'Suppliers &amp; Rates'!$B$7:$B$97, 0)), ""))</f>
        <v/>
      </c>
      <c r="O308" s="43" t="str">
        <f>IF($E308="", "", IFERROR(INDEX('Suppliers &amp; Rates'!D$7:D$97, MATCH($E308, 'Suppliers &amp; Rates'!$B$7:$B$97, 0)), ""))</f>
        <v/>
      </c>
      <c r="P308" s="43" t="str">
        <f>IF($E308="", "", IFERROR(INDEX('Suppliers &amp; Rates'!E$7:E$97, MATCH($E308, 'Suppliers &amp; Rates'!$B$7:$B$97, 0)), ""))</f>
        <v/>
      </c>
      <c r="Q308" s="44" t="str">
        <f>IF($E308="", "", IFERROR(INDEX('Suppliers &amp; Rates'!F$7:F$97, MATCH($E308, 'Suppliers &amp; Rates'!$B$7:$B$97, 0)), ""))</f>
        <v/>
      </c>
      <c r="S308" s="21" t="str">
        <f t="shared" si="41"/>
        <v/>
      </c>
      <c r="U308" s="21" t="str">
        <f t="shared" si="42"/>
        <v/>
      </c>
      <c r="W308" s="21" t="str">
        <f t="shared" si="43"/>
        <v/>
      </c>
      <c r="X308" s="52" t="str">
        <f t="shared" si="44"/>
        <v/>
      </c>
    </row>
    <row r="309" spans="1:24" x14ac:dyDescent="0.25">
      <c r="A309" s="2"/>
      <c r="B309" s="25"/>
      <c r="C309" s="28"/>
      <c r="D309" s="28"/>
      <c r="E309" s="31"/>
      <c r="F309" s="34" t="str">
        <f t="shared" si="36"/>
        <v/>
      </c>
      <c r="G309" s="37" t="str">
        <f>IF(D309="", "", IF(E309="", "Select Supplier", D309*1.02264*(IF(INDEX('Suppliers &amp; Rates'!$G$7:$G$97, MATCH(E309, 'Suppliers &amp; Rates'!$B$7:$B$97, 0))="", 39.3, INDEX('Suppliers &amp; Rates'!$G$7:$G$97, MATCH(E309, 'Suppliers &amp; Rates'!$B$7:$B$97, 0))))/3.6))</f>
        <v/>
      </c>
      <c r="H309" s="57" t="str">
        <f t="shared" si="37"/>
        <v/>
      </c>
      <c r="I309" s="58" t="str">
        <f t="shared" si="38"/>
        <v/>
      </c>
      <c r="J309" s="58" t="str">
        <f t="shared" si="39"/>
        <v/>
      </c>
      <c r="K309" s="59" t="str">
        <f t="shared" si="40"/>
        <v/>
      </c>
      <c r="L309" s="2"/>
      <c r="N309" s="42" t="str">
        <f>IF($E309="", "", IFERROR(INDEX('Suppliers &amp; Rates'!C$7:C$97, MATCH($E309, 'Suppliers &amp; Rates'!$B$7:$B$97, 0)), ""))</f>
        <v/>
      </c>
      <c r="O309" s="43" t="str">
        <f>IF($E309="", "", IFERROR(INDEX('Suppliers &amp; Rates'!D$7:D$97, MATCH($E309, 'Suppliers &amp; Rates'!$B$7:$B$97, 0)), ""))</f>
        <v/>
      </c>
      <c r="P309" s="43" t="str">
        <f>IF($E309="", "", IFERROR(INDEX('Suppliers &amp; Rates'!E$7:E$97, MATCH($E309, 'Suppliers &amp; Rates'!$B$7:$B$97, 0)), ""))</f>
        <v/>
      </c>
      <c r="Q309" s="44" t="str">
        <f>IF($E309="", "", IFERROR(INDEX('Suppliers &amp; Rates'!F$7:F$97, MATCH($E309, 'Suppliers &amp; Rates'!$B$7:$B$97, 0)), ""))</f>
        <v/>
      </c>
      <c r="S309" s="21" t="str">
        <f t="shared" si="41"/>
        <v/>
      </c>
      <c r="U309" s="21" t="str">
        <f t="shared" si="42"/>
        <v/>
      </c>
      <c r="W309" s="21" t="str">
        <f t="shared" si="43"/>
        <v/>
      </c>
      <c r="X309" s="52" t="str">
        <f t="shared" si="44"/>
        <v/>
      </c>
    </row>
    <row r="310" spans="1:24" x14ac:dyDescent="0.25">
      <c r="A310" s="2"/>
      <c r="B310" s="25"/>
      <c r="C310" s="28"/>
      <c r="D310" s="28"/>
      <c r="E310" s="31"/>
      <c r="F310" s="34" t="str">
        <f t="shared" si="36"/>
        <v/>
      </c>
      <c r="G310" s="37" t="str">
        <f>IF(D310="", "", IF(E310="", "Select Supplier", D310*1.02264*(IF(INDEX('Suppliers &amp; Rates'!$G$7:$G$97, MATCH(E310, 'Suppliers &amp; Rates'!$B$7:$B$97, 0))="", 39.3, INDEX('Suppliers &amp; Rates'!$G$7:$G$97, MATCH(E310, 'Suppliers &amp; Rates'!$B$7:$B$97, 0))))/3.6))</f>
        <v/>
      </c>
      <c r="H310" s="57" t="str">
        <f t="shared" si="37"/>
        <v/>
      </c>
      <c r="I310" s="58" t="str">
        <f t="shared" si="38"/>
        <v/>
      </c>
      <c r="J310" s="58" t="str">
        <f t="shared" si="39"/>
        <v/>
      </c>
      <c r="K310" s="59" t="str">
        <f t="shared" si="40"/>
        <v/>
      </c>
      <c r="L310" s="2"/>
      <c r="N310" s="42" t="str">
        <f>IF($E310="", "", IFERROR(INDEX('Suppliers &amp; Rates'!C$7:C$97, MATCH($E310, 'Suppliers &amp; Rates'!$B$7:$B$97, 0)), ""))</f>
        <v/>
      </c>
      <c r="O310" s="43" t="str">
        <f>IF($E310="", "", IFERROR(INDEX('Suppliers &amp; Rates'!D$7:D$97, MATCH($E310, 'Suppliers &amp; Rates'!$B$7:$B$97, 0)), ""))</f>
        <v/>
      </c>
      <c r="P310" s="43" t="str">
        <f>IF($E310="", "", IFERROR(INDEX('Suppliers &amp; Rates'!E$7:E$97, MATCH($E310, 'Suppliers &amp; Rates'!$B$7:$B$97, 0)), ""))</f>
        <v/>
      </c>
      <c r="Q310" s="44" t="str">
        <f>IF($E310="", "", IFERROR(INDEX('Suppliers &amp; Rates'!F$7:F$97, MATCH($E310, 'Suppliers &amp; Rates'!$B$7:$B$97, 0)), ""))</f>
        <v/>
      </c>
      <c r="S310" s="21" t="str">
        <f t="shared" si="41"/>
        <v/>
      </c>
      <c r="U310" s="21" t="str">
        <f t="shared" si="42"/>
        <v/>
      </c>
      <c r="W310" s="21" t="str">
        <f t="shared" si="43"/>
        <v/>
      </c>
      <c r="X310" s="52" t="str">
        <f t="shared" si="44"/>
        <v/>
      </c>
    </row>
    <row r="311" spans="1:24" x14ac:dyDescent="0.25">
      <c r="A311" s="2"/>
      <c r="B311" s="25"/>
      <c r="C311" s="28"/>
      <c r="D311" s="28"/>
      <c r="E311" s="31"/>
      <c r="F311" s="34" t="str">
        <f t="shared" si="36"/>
        <v/>
      </c>
      <c r="G311" s="37" t="str">
        <f>IF(D311="", "", IF(E311="", "Select Supplier", D311*1.02264*(IF(INDEX('Suppliers &amp; Rates'!$G$7:$G$97, MATCH(E311, 'Suppliers &amp; Rates'!$B$7:$B$97, 0))="", 39.3, INDEX('Suppliers &amp; Rates'!$G$7:$G$97, MATCH(E311, 'Suppliers &amp; Rates'!$B$7:$B$97, 0))))/3.6))</f>
        <v/>
      </c>
      <c r="H311" s="57" t="str">
        <f t="shared" si="37"/>
        <v/>
      </c>
      <c r="I311" s="58" t="str">
        <f t="shared" si="38"/>
        <v/>
      </c>
      <c r="J311" s="58" t="str">
        <f t="shared" si="39"/>
        <v/>
      </c>
      <c r="K311" s="59" t="str">
        <f t="shared" si="40"/>
        <v/>
      </c>
      <c r="L311" s="2"/>
      <c r="N311" s="42" t="str">
        <f>IF($E311="", "", IFERROR(INDEX('Suppliers &amp; Rates'!C$7:C$97, MATCH($E311, 'Suppliers &amp; Rates'!$B$7:$B$97, 0)), ""))</f>
        <v/>
      </c>
      <c r="O311" s="43" t="str">
        <f>IF($E311="", "", IFERROR(INDEX('Suppliers &amp; Rates'!D$7:D$97, MATCH($E311, 'Suppliers &amp; Rates'!$B$7:$B$97, 0)), ""))</f>
        <v/>
      </c>
      <c r="P311" s="43" t="str">
        <f>IF($E311="", "", IFERROR(INDEX('Suppliers &amp; Rates'!E$7:E$97, MATCH($E311, 'Suppliers &amp; Rates'!$B$7:$B$97, 0)), ""))</f>
        <v/>
      </c>
      <c r="Q311" s="44" t="str">
        <f>IF($E311="", "", IFERROR(INDEX('Suppliers &amp; Rates'!F$7:F$97, MATCH($E311, 'Suppliers &amp; Rates'!$B$7:$B$97, 0)), ""))</f>
        <v/>
      </c>
      <c r="S311" s="21" t="str">
        <f t="shared" si="41"/>
        <v/>
      </c>
      <c r="U311" s="21" t="str">
        <f t="shared" si="42"/>
        <v/>
      </c>
      <c r="W311" s="21" t="str">
        <f t="shared" si="43"/>
        <v/>
      </c>
      <c r="X311" s="52" t="str">
        <f t="shared" si="44"/>
        <v/>
      </c>
    </row>
    <row r="312" spans="1:24" x14ac:dyDescent="0.25">
      <c r="A312" s="2"/>
      <c r="B312" s="25"/>
      <c r="C312" s="28"/>
      <c r="D312" s="28"/>
      <c r="E312" s="31"/>
      <c r="F312" s="34" t="str">
        <f t="shared" si="36"/>
        <v/>
      </c>
      <c r="G312" s="37" t="str">
        <f>IF(D312="", "", IF(E312="", "Select Supplier", D312*1.02264*(IF(INDEX('Suppliers &amp; Rates'!$G$7:$G$97, MATCH(E312, 'Suppliers &amp; Rates'!$B$7:$B$97, 0))="", 39.3, INDEX('Suppliers &amp; Rates'!$G$7:$G$97, MATCH(E312, 'Suppliers &amp; Rates'!$B$7:$B$97, 0))))/3.6))</f>
        <v/>
      </c>
      <c r="H312" s="57" t="str">
        <f t="shared" si="37"/>
        <v/>
      </c>
      <c r="I312" s="58" t="str">
        <f t="shared" si="38"/>
        <v/>
      </c>
      <c r="J312" s="58" t="str">
        <f t="shared" si="39"/>
        <v/>
      </c>
      <c r="K312" s="59" t="str">
        <f t="shared" si="40"/>
        <v/>
      </c>
      <c r="L312" s="2"/>
      <c r="N312" s="42" t="str">
        <f>IF($E312="", "", IFERROR(INDEX('Suppliers &amp; Rates'!C$7:C$97, MATCH($E312, 'Suppliers &amp; Rates'!$B$7:$B$97, 0)), ""))</f>
        <v/>
      </c>
      <c r="O312" s="43" t="str">
        <f>IF($E312="", "", IFERROR(INDEX('Suppliers &amp; Rates'!D$7:D$97, MATCH($E312, 'Suppliers &amp; Rates'!$B$7:$B$97, 0)), ""))</f>
        <v/>
      </c>
      <c r="P312" s="43" t="str">
        <f>IF($E312="", "", IFERROR(INDEX('Suppliers &amp; Rates'!E$7:E$97, MATCH($E312, 'Suppliers &amp; Rates'!$B$7:$B$97, 0)), ""))</f>
        <v/>
      </c>
      <c r="Q312" s="44" t="str">
        <f>IF($E312="", "", IFERROR(INDEX('Suppliers &amp; Rates'!F$7:F$97, MATCH($E312, 'Suppliers &amp; Rates'!$B$7:$B$97, 0)), ""))</f>
        <v/>
      </c>
      <c r="S312" s="21" t="str">
        <f t="shared" si="41"/>
        <v/>
      </c>
      <c r="U312" s="21" t="str">
        <f t="shared" si="42"/>
        <v/>
      </c>
      <c r="W312" s="21" t="str">
        <f t="shared" si="43"/>
        <v/>
      </c>
      <c r="X312" s="52" t="str">
        <f t="shared" si="44"/>
        <v/>
      </c>
    </row>
    <row r="313" spans="1:24" x14ac:dyDescent="0.25">
      <c r="A313" s="2"/>
      <c r="B313" s="25"/>
      <c r="C313" s="28"/>
      <c r="D313" s="28"/>
      <c r="E313" s="31"/>
      <c r="F313" s="34" t="str">
        <f t="shared" si="36"/>
        <v/>
      </c>
      <c r="G313" s="37" t="str">
        <f>IF(D313="", "", IF(E313="", "Select Supplier", D313*1.02264*(IF(INDEX('Suppliers &amp; Rates'!$G$7:$G$97, MATCH(E313, 'Suppliers &amp; Rates'!$B$7:$B$97, 0))="", 39.3, INDEX('Suppliers &amp; Rates'!$G$7:$G$97, MATCH(E313, 'Suppliers &amp; Rates'!$B$7:$B$97, 0))))/3.6))</f>
        <v/>
      </c>
      <c r="H313" s="57" t="str">
        <f t="shared" si="37"/>
        <v/>
      </c>
      <c r="I313" s="58" t="str">
        <f t="shared" si="38"/>
        <v/>
      </c>
      <c r="J313" s="58" t="str">
        <f t="shared" si="39"/>
        <v/>
      </c>
      <c r="K313" s="59" t="str">
        <f t="shared" si="40"/>
        <v/>
      </c>
      <c r="L313" s="2"/>
      <c r="N313" s="42" t="str">
        <f>IF($E313="", "", IFERROR(INDEX('Suppliers &amp; Rates'!C$7:C$97, MATCH($E313, 'Suppliers &amp; Rates'!$B$7:$B$97, 0)), ""))</f>
        <v/>
      </c>
      <c r="O313" s="43" t="str">
        <f>IF($E313="", "", IFERROR(INDEX('Suppliers &amp; Rates'!D$7:D$97, MATCH($E313, 'Suppliers &amp; Rates'!$B$7:$B$97, 0)), ""))</f>
        <v/>
      </c>
      <c r="P313" s="43" t="str">
        <f>IF($E313="", "", IFERROR(INDEX('Suppliers &amp; Rates'!E$7:E$97, MATCH($E313, 'Suppliers &amp; Rates'!$B$7:$B$97, 0)), ""))</f>
        <v/>
      </c>
      <c r="Q313" s="44" t="str">
        <f>IF($E313="", "", IFERROR(INDEX('Suppliers &amp; Rates'!F$7:F$97, MATCH($E313, 'Suppliers &amp; Rates'!$B$7:$B$97, 0)), ""))</f>
        <v/>
      </c>
      <c r="S313" s="21" t="str">
        <f t="shared" si="41"/>
        <v/>
      </c>
      <c r="U313" s="21" t="str">
        <f t="shared" si="42"/>
        <v/>
      </c>
      <c r="W313" s="21" t="str">
        <f t="shared" si="43"/>
        <v/>
      </c>
      <c r="X313" s="52" t="str">
        <f t="shared" si="44"/>
        <v/>
      </c>
    </row>
    <row r="314" spans="1:24" x14ac:dyDescent="0.25">
      <c r="A314" s="2"/>
      <c r="B314" s="25"/>
      <c r="C314" s="28"/>
      <c r="D314" s="28"/>
      <c r="E314" s="31"/>
      <c r="F314" s="34" t="str">
        <f t="shared" si="36"/>
        <v/>
      </c>
      <c r="G314" s="37" t="str">
        <f>IF(D314="", "", IF(E314="", "Select Supplier", D314*1.02264*(IF(INDEX('Suppliers &amp; Rates'!$G$7:$G$97, MATCH(E314, 'Suppliers &amp; Rates'!$B$7:$B$97, 0))="", 39.3, INDEX('Suppliers &amp; Rates'!$G$7:$G$97, MATCH(E314, 'Suppliers &amp; Rates'!$B$7:$B$97, 0))))/3.6))</f>
        <v/>
      </c>
      <c r="H314" s="57" t="str">
        <f t="shared" si="37"/>
        <v/>
      </c>
      <c r="I314" s="58" t="str">
        <f t="shared" si="38"/>
        <v/>
      </c>
      <c r="J314" s="58" t="str">
        <f t="shared" si="39"/>
        <v/>
      </c>
      <c r="K314" s="59" t="str">
        <f t="shared" si="40"/>
        <v/>
      </c>
      <c r="L314" s="2"/>
      <c r="N314" s="42" t="str">
        <f>IF($E314="", "", IFERROR(INDEX('Suppliers &amp; Rates'!C$7:C$97, MATCH($E314, 'Suppliers &amp; Rates'!$B$7:$B$97, 0)), ""))</f>
        <v/>
      </c>
      <c r="O314" s="43" t="str">
        <f>IF($E314="", "", IFERROR(INDEX('Suppliers &amp; Rates'!D$7:D$97, MATCH($E314, 'Suppliers &amp; Rates'!$B$7:$B$97, 0)), ""))</f>
        <v/>
      </c>
      <c r="P314" s="43" t="str">
        <f>IF($E314="", "", IFERROR(INDEX('Suppliers &amp; Rates'!E$7:E$97, MATCH($E314, 'Suppliers &amp; Rates'!$B$7:$B$97, 0)), ""))</f>
        <v/>
      </c>
      <c r="Q314" s="44" t="str">
        <f>IF($E314="", "", IFERROR(INDEX('Suppliers &amp; Rates'!F$7:F$97, MATCH($E314, 'Suppliers &amp; Rates'!$B$7:$B$97, 0)), ""))</f>
        <v/>
      </c>
      <c r="S314" s="21" t="str">
        <f t="shared" si="41"/>
        <v/>
      </c>
      <c r="U314" s="21" t="str">
        <f t="shared" si="42"/>
        <v/>
      </c>
      <c r="W314" s="21" t="str">
        <f t="shared" si="43"/>
        <v/>
      </c>
      <c r="X314" s="52" t="str">
        <f t="shared" si="44"/>
        <v/>
      </c>
    </row>
    <row r="315" spans="1:24" x14ac:dyDescent="0.25">
      <c r="A315" s="2"/>
      <c r="B315" s="25"/>
      <c r="C315" s="28"/>
      <c r="D315" s="28"/>
      <c r="E315" s="31"/>
      <c r="F315" s="34" t="str">
        <f t="shared" si="36"/>
        <v/>
      </c>
      <c r="G315" s="37" t="str">
        <f>IF(D315="", "", IF(E315="", "Select Supplier", D315*1.02264*(IF(INDEX('Suppliers &amp; Rates'!$G$7:$G$97, MATCH(E315, 'Suppliers &amp; Rates'!$B$7:$B$97, 0))="", 39.3, INDEX('Suppliers &amp; Rates'!$G$7:$G$97, MATCH(E315, 'Suppliers &amp; Rates'!$B$7:$B$97, 0))))/3.6))</f>
        <v/>
      </c>
      <c r="H315" s="57" t="str">
        <f t="shared" si="37"/>
        <v/>
      </c>
      <c r="I315" s="58" t="str">
        <f t="shared" si="38"/>
        <v/>
      </c>
      <c r="J315" s="58" t="str">
        <f t="shared" si="39"/>
        <v/>
      </c>
      <c r="K315" s="59" t="str">
        <f t="shared" si="40"/>
        <v/>
      </c>
      <c r="L315" s="2"/>
      <c r="N315" s="42" t="str">
        <f>IF($E315="", "", IFERROR(INDEX('Suppliers &amp; Rates'!C$7:C$97, MATCH($E315, 'Suppliers &amp; Rates'!$B$7:$B$97, 0)), ""))</f>
        <v/>
      </c>
      <c r="O315" s="43" t="str">
        <f>IF($E315="", "", IFERROR(INDEX('Suppliers &amp; Rates'!D$7:D$97, MATCH($E315, 'Suppliers &amp; Rates'!$B$7:$B$97, 0)), ""))</f>
        <v/>
      </c>
      <c r="P315" s="43" t="str">
        <f>IF($E315="", "", IFERROR(INDEX('Suppliers &amp; Rates'!E$7:E$97, MATCH($E315, 'Suppliers &amp; Rates'!$B$7:$B$97, 0)), ""))</f>
        <v/>
      </c>
      <c r="Q315" s="44" t="str">
        <f>IF($E315="", "", IFERROR(INDEX('Suppliers &amp; Rates'!F$7:F$97, MATCH($E315, 'Suppliers &amp; Rates'!$B$7:$B$97, 0)), ""))</f>
        <v/>
      </c>
      <c r="S315" s="21" t="str">
        <f t="shared" si="41"/>
        <v/>
      </c>
      <c r="U315" s="21" t="str">
        <f t="shared" si="42"/>
        <v/>
      </c>
      <c r="W315" s="21" t="str">
        <f t="shared" si="43"/>
        <v/>
      </c>
      <c r="X315" s="52" t="str">
        <f t="shared" si="44"/>
        <v/>
      </c>
    </row>
    <row r="316" spans="1:24" x14ac:dyDescent="0.25">
      <c r="A316" s="2"/>
      <c r="B316" s="25"/>
      <c r="C316" s="28"/>
      <c r="D316" s="28"/>
      <c r="E316" s="31"/>
      <c r="F316" s="34" t="str">
        <f t="shared" si="36"/>
        <v/>
      </c>
      <c r="G316" s="37" t="str">
        <f>IF(D316="", "", IF(E316="", "Select Supplier", D316*1.02264*(IF(INDEX('Suppliers &amp; Rates'!$G$7:$G$97, MATCH(E316, 'Suppliers &amp; Rates'!$B$7:$B$97, 0))="", 39.3, INDEX('Suppliers &amp; Rates'!$G$7:$G$97, MATCH(E316, 'Suppliers &amp; Rates'!$B$7:$B$97, 0))))/3.6))</f>
        <v/>
      </c>
      <c r="H316" s="57" t="str">
        <f t="shared" si="37"/>
        <v/>
      </c>
      <c r="I316" s="58" t="str">
        <f t="shared" si="38"/>
        <v/>
      </c>
      <c r="J316" s="58" t="str">
        <f t="shared" si="39"/>
        <v/>
      </c>
      <c r="K316" s="59" t="str">
        <f t="shared" si="40"/>
        <v/>
      </c>
      <c r="L316" s="2"/>
      <c r="N316" s="42" t="str">
        <f>IF($E316="", "", IFERROR(INDEX('Suppliers &amp; Rates'!C$7:C$97, MATCH($E316, 'Suppliers &amp; Rates'!$B$7:$B$97, 0)), ""))</f>
        <v/>
      </c>
      <c r="O316" s="43" t="str">
        <f>IF($E316="", "", IFERROR(INDEX('Suppliers &amp; Rates'!D$7:D$97, MATCH($E316, 'Suppliers &amp; Rates'!$B$7:$B$97, 0)), ""))</f>
        <v/>
      </c>
      <c r="P316" s="43" t="str">
        <f>IF($E316="", "", IFERROR(INDEX('Suppliers &amp; Rates'!E$7:E$97, MATCH($E316, 'Suppliers &amp; Rates'!$B$7:$B$97, 0)), ""))</f>
        <v/>
      </c>
      <c r="Q316" s="44" t="str">
        <f>IF($E316="", "", IFERROR(INDEX('Suppliers &amp; Rates'!F$7:F$97, MATCH($E316, 'Suppliers &amp; Rates'!$B$7:$B$97, 0)), ""))</f>
        <v/>
      </c>
      <c r="S316" s="21" t="str">
        <f t="shared" si="41"/>
        <v/>
      </c>
      <c r="U316" s="21" t="str">
        <f t="shared" si="42"/>
        <v/>
      </c>
      <c r="W316" s="21" t="str">
        <f t="shared" si="43"/>
        <v/>
      </c>
      <c r="X316" s="52" t="str">
        <f t="shared" si="44"/>
        <v/>
      </c>
    </row>
    <row r="317" spans="1:24" x14ac:dyDescent="0.25">
      <c r="A317" s="2"/>
      <c r="B317" s="25"/>
      <c r="C317" s="28"/>
      <c r="D317" s="28"/>
      <c r="E317" s="31"/>
      <c r="F317" s="34" t="str">
        <f t="shared" si="36"/>
        <v/>
      </c>
      <c r="G317" s="37" t="str">
        <f>IF(D317="", "", IF(E317="", "Select Supplier", D317*1.02264*(IF(INDEX('Suppliers &amp; Rates'!$G$7:$G$97, MATCH(E317, 'Suppliers &amp; Rates'!$B$7:$B$97, 0))="", 39.3, INDEX('Suppliers &amp; Rates'!$G$7:$G$97, MATCH(E317, 'Suppliers &amp; Rates'!$B$7:$B$97, 0))))/3.6))</f>
        <v/>
      </c>
      <c r="H317" s="57" t="str">
        <f t="shared" si="37"/>
        <v/>
      </c>
      <c r="I317" s="58" t="str">
        <f t="shared" si="38"/>
        <v/>
      </c>
      <c r="J317" s="58" t="str">
        <f t="shared" si="39"/>
        <v/>
      </c>
      <c r="K317" s="59" t="str">
        <f t="shared" si="40"/>
        <v/>
      </c>
      <c r="L317" s="2"/>
      <c r="N317" s="42" t="str">
        <f>IF($E317="", "", IFERROR(INDEX('Suppliers &amp; Rates'!C$7:C$97, MATCH($E317, 'Suppliers &amp; Rates'!$B$7:$B$97, 0)), ""))</f>
        <v/>
      </c>
      <c r="O317" s="43" t="str">
        <f>IF($E317="", "", IFERROR(INDEX('Suppliers &amp; Rates'!D$7:D$97, MATCH($E317, 'Suppliers &amp; Rates'!$B$7:$B$97, 0)), ""))</f>
        <v/>
      </c>
      <c r="P317" s="43" t="str">
        <f>IF($E317="", "", IFERROR(INDEX('Suppliers &amp; Rates'!E$7:E$97, MATCH($E317, 'Suppliers &amp; Rates'!$B$7:$B$97, 0)), ""))</f>
        <v/>
      </c>
      <c r="Q317" s="44" t="str">
        <f>IF($E317="", "", IFERROR(INDEX('Suppliers &amp; Rates'!F$7:F$97, MATCH($E317, 'Suppliers &amp; Rates'!$B$7:$B$97, 0)), ""))</f>
        <v/>
      </c>
      <c r="S317" s="21" t="str">
        <f t="shared" si="41"/>
        <v/>
      </c>
      <c r="U317" s="21" t="str">
        <f t="shared" si="42"/>
        <v/>
      </c>
      <c r="W317" s="21" t="str">
        <f t="shared" si="43"/>
        <v/>
      </c>
      <c r="X317" s="52" t="str">
        <f t="shared" si="44"/>
        <v/>
      </c>
    </row>
    <row r="318" spans="1:24" x14ac:dyDescent="0.25">
      <c r="A318" s="2"/>
      <c r="B318" s="25"/>
      <c r="C318" s="28"/>
      <c r="D318" s="28"/>
      <c r="E318" s="31"/>
      <c r="F318" s="34" t="str">
        <f t="shared" si="36"/>
        <v/>
      </c>
      <c r="G318" s="37" t="str">
        <f>IF(D318="", "", IF(E318="", "Select Supplier", D318*1.02264*(IF(INDEX('Suppliers &amp; Rates'!$G$7:$G$97, MATCH(E318, 'Suppliers &amp; Rates'!$B$7:$B$97, 0))="", 39.3, INDEX('Suppliers &amp; Rates'!$G$7:$G$97, MATCH(E318, 'Suppliers &amp; Rates'!$B$7:$B$97, 0))))/3.6))</f>
        <v/>
      </c>
      <c r="H318" s="57" t="str">
        <f t="shared" si="37"/>
        <v/>
      </c>
      <c r="I318" s="58" t="str">
        <f t="shared" si="38"/>
        <v/>
      </c>
      <c r="J318" s="58" t="str">
        <f t="shared" si="39"/>
        <v/>
      </c>
      <c r="K318" s="59" t="str">
        <f t="shared" si="40"/>
        <v/>
      </c>
      <c r="L318" s="2"/>
      <c r="N318" s="42" t="str">
        <f>IF($E318="", "", IFERROR(INDEX('Suppliers &amp; Rates'!C$7:C$97, MATCH($E318, 'Suppliers &amp; Rates'!$B$7:$B$97, 0)), ""))</f>
        <v/>
      </c>
      <c r="O318" s="43" t="str">
        <f>IF($E318="", "", IFERROR(INDEX('Suppliers &amp; Rates'!D$7:D$97, MATCH($E318, 'Suppliers &amp; Rates'!$B$7:$B$97, 0)), ""))</f>
        <v/>
      </c>
      <c r="P318" s="43" t="str">
        <f>IF($E318="", "", IFERROR(INDEX('Suppliers &amp; Rates'!E$7:E$97, MATCH($E318, 'Suppliers &amp; Rates'!$B$7:$B$97, 0)), ""))</f>
        <v/>
      </c>
      <c r="Q318" s="44" t="str">
        <f>IF($E318="", "", IFERROR(INDEX('Suppliers &amp; Rates'!F$7:F$97, MATCH($E318, 'Suppliers &amp; Rates'!$B$7:$B$97, 0)), ""))</f>
        <v/>
      </c>
      <c r="S318" s="21" t="str">
        <f t="shared" si="41"/>
        <v/>
      </c>
      <c r="U318" s="21" t="str">
        <f t="shared" si="42"/>
        <v/>
      </c>
      <c r="W318" s="21" t="str">
        <f t="shared" si="43"/>
        <v/>
      </c>
      <c r="X318" s="52" t="str">
        <f t="shared" si="44"/>
        <v/>
      </c>
    </row>
    <row r="319" spans="1:24" x14ac:dyDescent="0.25">
      <c r="A319" s="2"/>
      <c r="B319" s="25"/>
      <c r="C319" s="28"/>
      <c r="D319" s="28"/>
      <c r="E319" s="31"/>
      <c r="F319" s="34" t="str">
        <f t="shared" si="36"/>
        <v/>
      </c>
      <c r="G319" s="37" t="str">
        <f>IF(D319="", "", IF(E319="", "Select Supplier", D319*1.02264*(IF(INDEX('Suppliers &amp; Rates'!$G$7:$G$97, MATCH(E319, 'Suppliers &amp; Rates'!$B$7:$B$97, 0))="", 39.3, INDEX('Suppliers &amp; Rates'!$G$7:$G$97, MATCH(E319, 'Suppliers &amp; Rates'!$B$7:$B$97, 0))))/3.6))</f>
        <v/>
      </c>
      <c r="H319" s="57" t="str">
        <f t="shared" si="37"/>
        <v/>
      </c>
      <c r="I319" s="58" t="str">
        <f t="shared" si="38"/>
        <v/>
      </c>
      <c r="J319" s="58" t="str">
        <f t="shared" si="39"/>
        <v/>
      </c>
      <c r="K319" s="59" t="str">
        <f t="shared" si="40"/>
        <v/>
      </c>
      <c r="L319" s="2"/>
      <c r="N319" s="42" t="str">
        <f>IF($E319="", "", IFERROR(INDEX('Suppliers &amp; Rates'!C$7:C$97, MATCH($E319, 'Suppliers &amp; Rates'!$B$7:$B$97, 0)), ""))</f>
        <v/>
      </c>
      <c r="O319" s="43" t="str">
        <f>IF($E319="", "", IFERROR(INDEX('Suppliers &amp; Rates'!D$7:D$97, MATCH($E319, 'Suppliers &amp; Rates'!$B$7:$B$97, 0)), ""))</f>
        <v/>
      </c>
      <c r="P319" s="43" t="str">
        <f>IF($E319="", "", IFERROR(INDEX('Suppliers &amp; Rates'!E$7:E$97, MATCH($E319, 'Suppliers &amp; Rates'!$B$7:$B$97, 0)), ""))</f>
        <v/>
      </c>
      <c r="Q319" s="44" t="str">
        <f>IF($E319="", "", IFERROR(INDEX('Suppliers &amp; Rates'!F$7:F$97, MATCH($E319, 'Suppliers &amp; Rates'!$B$7:$B$97, 0)), ""))</f>
        <v/>
      </c>
      <c r="S319" s="21" t="str">
        <f t="shared" si="41"/>
        <v/>
      </c>
      <c r="U319" s="21" t="str">
        <f t="shared" si="42"/>
        <v/>
      </c>
      <c r="W319" s="21" t="str">
        <f t="shared" si="43"/>
        <v/>
      </c>
      <c r="X319" s="52" t="str">
        <f t="shared" si="44"/>
        <v/>
      </c>
    </row>
    <row r="320" spans="1:24" x14ac:dyDescent="0.25">
      <c r="A320" s="2"/>
      <c r="B320" s="25"/>
      <c r="C320" s="28"/>
      <c r="D320" s="28"/>
      <c r="E320" s="31"/>
      <c r="F320" s="34" t="str">
        <f t="shared" si="36"/>
        <v/>
      </c>
      <c r="G320" s="37" t="str">
        <f>IF(D320="", "", IF(E320="", "Select Supplier", D320*1.02264*(IF(INDEX('Suppliers &amp; Rates'!$G$7:$G$97, MATCH(E320, 'Suppliers &amp; Rates'!$B$7:$B$97, 0))="", 39.3, INDEX('Suppliers &amp; Rates'!$G$7:$G$97, MATCH(E320, 'Suppliers &amp; Rates'!$B$7:$B$97, 0))))/3.6))</f>
        <v/>
      </c>
      <c r="H320" s="57" t="str">
        <f t="shared" si="37"/>
        <v/>
      </c>
      <c r="I320" s="58" t="str">
        <f t="shared" si="38"/>
        <v/>
      </c>
      <c r="J320" s="58" t="str">
        <f t="shared" si="39"/>
        <v/>
      </c>
      <c r="K320" s="59" t="str">
        <f t="shared" si="40"/>
        <v/>
      </c>
      <c r="L320" s="2"/>
      <c r="N320" s="42" t="str">
        <f>IF($E320="", "", IFERROR(INDEX('Suppliers &amp; Rates'!C$7:C$97, MATCH($E320, 'Suppliers &amp; Rates'!$B$7:$B$97, 0)), ""))</f>
        <v/>
      </c>
      <c r="O320" s="43" t="str">
        <f>IF($E320="", "", IFERROR(INDEX('Suppliers &amp; Rates'!D$7:D$97, MATCH($E320, 'Suppliers &amp; Rates'!$B$7:$B$97, 0)), ""))</f>
        <v/>
      </c>
      <c r="P320" s="43" t="str">
        <f>IF($E320="", "", IFERROR(INDEX('Suppliers &amp; Rates'!E$7:E$97, MATCH($E320, 'Suppliers &amp; Rates'!$B$7:$B$97, 0)), ""))</f>
        <v/>
      </c>
      <c r="Q320" s="44" t="str">
        <f>IF($E320="", "", IFERROR(INDEX('Suppliers &amp; Rates'!F$7:F$97, MATCH($E320, 'Suppliers &amp; Rates'!$B$7:$B$97, 0)), ""))</f>
        <v/>
      </c>
      <c r="S320" s="21" t="str">
        <f t="shared" si="41"/>
        <v/>
      </c>
      <c r="U320" s="21" t="str">
        <f t="shared" si="42"/>
        <v/>
      </c>
      <c r="W320" s="21" t="str">
        <f t="shared" si="43"/>
        <v/>
      </c>
      <c r="X320" s="52" t="str">
        <f t="shared" si="44"/>
        <v/>
      </c>
    </row>
    <row r="321" spans="1:24" x14ac:dyDescent="0.25">
      <c r="A321" s="2"/>
      <c r="B321" s="25"/>
      <c r="C321" s="28"/>
      <c r="D321" s="28"/>
      <c r="E321" s="31"/>
      <c r="F321" s="34" t="str">
        <f t="shared" si="36"/>
        <v/>
      </c>
      <c r="G321" s="37" t="str">
        <f>IF(D321="", "", IF(E321="", "Select Supplier", D321*1.02264*(IF(INDEX('Suppliers &amp; Rates'!$G$7:$G$97, MATCH(E321, 'Suppliers &amp; Rates'!$B$7:$B$97, 0))="", 39.3, INDEX('Suppliers &amp; Rates'!$G$7:$G$97, MATCH(E321, 'Suppliers &amp; Rates'!$B$7:$B$97, 0))))/3.6))</f>
        <v/>
      </c>
      <c r="H321" s="57" t="str">
        <f t="shared" si="37"/>
        <v/>
      </c>
      <c r="I321" s="58" t="str">
        <f t="shared" si="38"/>
        <v/>
      </c>
      <c r="J321" s="58" t="str">
        <f t="shared" si="39"/>
        <v/>
      </c>
      <c r="K321" s="59" t="str">
        <f t="shared" si="40"/>
        <v/>
      </c>
      <c r="L321" s="2"/>
      <c r="N321" s="42" t="str">
        <f>IF($E321="", "", IFERROR(INDEX('Suppliers &amp; Rates'!C$7:C$97, MATCH($E321, 'Suppliers &amp; Rates'!$B$7:$B$97, 0)), ""))</f>
        <v/>
      </c>
      <c r="O321" s="43" t="str">
        <f>IF($E321="", "", IFERROR(INDEX('Suppliers &amp; Rates'!D$7:D$97, MATCH($E321, 'Suppliers &amp; Rates'!$B$7:$B$97, 0)), ""))</f>
        <v/>
      </c>
      <c r="P321" s="43" t="str">
        <f>IF($E321="", "", IFERROR(INDEX('Suppliers &amp; Rates'!E$7:E$97, MATCH($E321, 'Suppliers &amp; Rates'!$B$7:$B$97, 0)), ""))</f>
        <v/>
      </c>
      <c r="Q321" s="44" t="str">
        <f>IF($E321="", "", IFERROR(INDEX('Suppliers &amp; Rates'!F$7:F$97, MATCH($E321, 'Suppliers &amp; Rates'!$B$7:$B$97, 0)), ""))</f>
        <v/>
      </c>
      <c r="S321" s="21" t="str">
        <f t="shared" si="41"/>
        <v/>
      </c>
      <c r="U321" s="21" t="str">
        <f t="shared" si="42"/>
        <v/>
      </c>
      <c r="W321" s="21" t="str">
        <f t="shared" si="43"/>
        <v/>
      </c>
      <c r="X321" s="52" t="str">
        <f t="shared" si="44"/>
        <v/>
      </c>
    </row>
    <row r="322" spans="1:24" x14ac:dyDescent="0.25">
      <c r="A322" s="2"/>
      <c r="B322" s="25"/>
      <c r="C322" s="28"/>
      <c r="D322" s="28"/>
      <c r="E322" s="31"/>
      <c r="F322" s="34" t="str">
        <f t="shared" si="36"/>
        <v/>
      </c>
      <c r="G322" s="37" t="str">
        <f>IF(D322="", "", IF(E322="", "Select Supplier", D322*1.02264*(IF(INDEX('Suppliers &amp; Rates'!$G$7:$G$97, MATCH(E322, 'Suppliers &amp; Rates'!$B$7:$B$97, 0))="", 39.3, INDEX('Suppliers &amp; Rates'!$G$7:$G$97, MATCH(E322, 'Suppliers &amp; Rates'!$B$7:$B$97, 0))))/3.6))</f>
        <v/>
      </c>
      <c r="H322" s="57" t="str">
        <f t="shared" si="37"/>
        <v/>
      </c>
      <c r="I322" s="58" t="str">
        <f t="shared" si="38"/>
        <v/>
      </c>
      <c r="J322" s="58" t="str">
        <f t="shared" si="39"/>
        <v/>
      </c>
      <c r="K322" s="59" t="str">
        <f t="shared" si="40"/>
        <v/>
      </c>
      <c r="L322" s="2"/>
      <c r="N322" s="42" t="str">
        <f>IF($E322="", "", IFERROR(INDEX('Suppliers &amp; Rates'!C$7:C$97, MATCH($E322, 'Suppliers &amp; Rates'!$B$7:$B$97, 0)), ""))</f>
        <v/>
      </c>
      <c r="O322" s="43" t="str">
        <f>IF($E322="", "", IFERROR(INDEX('Suppliers &amp; Rates'!D$7:D$97, MATCH($E322, 'Suppliers &amp; Rates'!$B$7:$B$97, 0)), ""))</f>
        <v/>
      </c>
      <c r="P322" s="43" t="str">
        <f>IF($E322="", "", IFERROR(INDEX('Suppliers &amp; Rates'!E$7:E$97, MATCH($E322, 'Suppliers &amp; Rates'!$B$7:$B$97, 0)), ""))</f>
        <v/>
      </c>
      <c r="Q322" s="44" t="str">
        <f>IF($E322="", "", IFERROR(INDEX('Suppliers &amp; Rates'!F$7:F$97, MATCH($E322, 'Suppliers &amp; Rates'!$B$7:$B$97, 0)), ""))</f>
        <v/>
      </c>
      <c r="S322" s="21" t="str">
        <f t="shared" si="41"/>
        <v/>
      </c>
      <c r="U322" s="21" t="str">
        <f t="shared" si="42"/>
        <v/>
      </c>
      <c r="W322" s="21" t="str">
        <f t="shared" si="43"/>
        <v/>
      </c>
      <c r="X322" s="52" t="str">
        <f t="shared" si="44"/>
        <v/>
      </c>
    </row>
    <row r="323" spans="1:24" x14ac:dyDescent="0.25">
      <c r="A323" s="2"/>
      <c r="B323" s="25"/>
      <c r="C323" s="28"/>
      <c r="D323" s="28"/>
      <c r="E323" s="31"/>
      <c r="F323" s="34" t="str">
        <f t="shared" si="36"/>
        <v/>
      </c>
      <c r="G323" s="37" t="str">
        <f>IF(D323="", "", IF(E323="", "Select Supplier", D323*1.02264*(IF(INDEX('Suppliers &amp; Rates'!$G$7:$G$97, MATCH(E323, 'Suppliers &amp; Rates'!$B$7:$B$97, 0))="", 39.3, INDEX('Suppliers &amp; Rates'!$G$7:$G$97, MATCH(E323, 'Suppliers &amp; Rates'!$B$7:$B$97, 0))))/3.6))</f>
        <v/>
      </c>
      <c r="H323" s="57" t="str">
        <f t="shared" si="37"/>
        <v/>
      </c>
      <c r="I323" s="58" t="str">
        <f t="shared" si="38"/>
        <v/>
      </c>
      <c r="J323" s="58" t="str">
        <f t="shared" si="39"/>
        <v/>
      </c>
      <c r="K323" s="59" t="str">
        <f t="shared" si="40"/>
        <v/>
      </c>
      <c r="L323" s="2"/>
      <c r="N323" s="42" t="str">
        <f>IF($E323="", "", IFERROR(INDEX('Suppliers &amp; Rates'!C$7:C$97, MATCH($E323, 'Suppliers &amp; Rates'!$B$7:$B$97, 0)), ""))</f>
        <v/>
      </c>
      <c r="O323" s="43" t="str">
        <f>IF($E323="", "", IFERROR(INDEX('Suppliers &amp; Rates'!D$7:D$97, MATCH($E323, 'Suppliers &amp; Rates'!$B$7:$B$97, 0)), ""))</f>
        <v/>
      </c>
      <c r="P323" s="43" t="str">
        <f>IF($E323="", "", IFERROR(INDEX('Suppliers &amp; Rates'!E$7:E$97, MATCH($E323, 'Suppliers &amp; Rates'!$B$7:$B$97, 0)), ""))</f>
        <v/>
      </c>
      <c r="Q323" s="44" t="str">
        <f>IF($E323="", "", IFERROR(INDEX('Suppliers &amp; Rates'!F$7:F$97, MATCH($E323, 'Suppliers &amp; Rates'!$B$7:$B$97, 0)), ""))</f>
        <v/>
      </c>
      <c r="S323" s="21" t="str">
        <f t="shared" si="41"/>
        <v/>
      </c>
      <c r="U323" s="21" t="str">
        <f t="shared" si="42"/>
        <v/>
      </c>
      <c r="W323" s="21" t="str">
        <f t="shared" si="43"/>
        <v/>
      </c>
      <c r="X323" s="52" t="str">
        <f t="shared" si="44"/>
        <v/>
      </c>
    </row>
    <row r="324" spans="1:24" x14ac:dyDescent="0.25">
      <c r="A324" s="2"/>
      <c r="B324" s="25"/>
      <c r="C324" s="28"/>
      <c r="D324" s="28"/>
      <c r="E324" s="31"/>
      <c r="F324" s="34" t="str">
        <f t="shared" si="36"/>
        <v/>
      </c>
      <c r="G324" s="37" t="str">
        <f>IF(D324="", "", IF(E324="", "Select Supplier", D324*1.02264*(IF(INDEX('Suppliers &amp; Rates'!$G$7:$G$97, MATCH(E324, 'Suppliers &amp; Rates'!$B$7:$B$97, 0))="", 39.3, INDEX('Suppliers &amp; Rates'!$G$7:$G$97, MATCH(E324, 'Suppliers &amp; Rates'!$B$7:$B$97, 0))))/3.6))</f>
        <v/>
      </c>
      <c r="H324" s="57" t="str">
        <f t="shared" si="37"/>
        <v/>
      </c>
      <c r="I324" s="58" t="str">
        <f t="shared" si="38"/>
        <v/>
      </c>
      <c r="J324" s="58" t="str">
        <f t="shared" si="39"/>
        <v/>
      </c>
      <c r="K324" s="59" t="str">
        <f t="shared" si="40"/>
        <v/>
      </c>
      <c r="L324" s="2"/>
      <c r="N324" s="42" t="str">
        <f>IF($E324="", "", IFERROR(INDEX('Suppliers &amp; Rates'!C$7:C$97, MATCH($E324, 'Suppliers &amp; Rates'!$B$7:$B$97, 0)), ""))</f>
        <v/>
      </c>
      <c r="O324" s="43" t="str">
        <f>IF($E324="", "", IFERROR(INDEX('Suppliers &amp; Rates'!D$7:D$97, MATCH($E324, 'Suppliers &amp; Rates'!$B$7:$B$97, 0)), ""))</f>
        <v/>
      </c>
      <c r="P324" s="43" t="str">
        <f>IF($E324="", "", IFERROR(INDEX('Suppliers &amp; Rates'!E$7:E$97, MATCH($E324, 'Suppliers &amp; Rates'!$B$7:$B$97, 0)), ""))</f>
        <v/>
      </c>
      <c r="Q324" s="44" t="str">
        <f>IF($E324="", "", IFERROR(INDEX('Suppliers &amp; Rates'!F$7:F$97, MATCH($E324, 'Suppliers &amp; Rates'!$B$7:$B$97, 0)), ""))</f>
        <v/>
      </c>
      <c r="S324" s="21" t="str">
        <f t="shared" si="41"/>
        <v/>
      </c>
      <c r="U324" s="21" t="str">
        <f t="shared" si="42"/>
        <v/>
      </c>
      <c r="W324" s="21" t="str">
        <f t="shared" si="43"/>
        <v/>
      </c>
      <c r="X324" s="52" t="str">
        <f t="shared" si="44"/>
        <v/>
      </c>
    </row>
    <row r="325" spans="1:24" x14ac:dyDescent="0.25">
      <c r="A325" s="2"/>
      <c r="B325" s="25"/>
      <c r="C325" s="28"/>
      <c r="D325" s="28"/>
      <c r="E325" s="31"/>
      <c r="F325" s="34" t="str">
        <f t="shared" si="36"/>
        <v/>
      </c>
      <c r="G325" s="37" t="str">
        <f>IF(D325="", "", IF(E325="", "Select Supplier", D325*1.02264*(IF(INDEX('Suppliers &amp; Rates'!$G$7:$G$97, MATCH(E325, 'Suppliers &amp; Rates'!$B$7:$B$97, 0))="", 39.3, INDEX('Suppliers &amp; Rates'!$G$7:$G$97, MATCH(E325, 'Suppliers &amp; Rates'!$B$7:$B$97, 0))))/3.6))</f>
        <v/>
      </c>
      <c r="H325" s="57" t="str">
        <f t="shared" si="37"/>
        <v/>
      </c>
      <c r="I325" s="58" t="str">
        <f t="shared" si="38"/>
        <v/>
      </c>
      <c r="J325" s="58" t="str">
        <f t="shared" si="39"/>
        <v/>
      </c>
      <c r="K325" s="59" t="str">
        <f t="shared" si="40"/>
        <v/>
      </c>
      <c r="L325" s="2"/>
      <c r="N325" s="42" t="str">
        <f>IF($E325="", "", IFERROR(INDEX('Suppliers &amp; Rates'!C$7:C$97, MATCH($E325, 'Suppliers &amp; Rates'!$B$7:$B$97, 0)), ""))</f>
        <v/>
      </c>
      <c r="O325" s="43" t="str">
        <f>IF($E325="", "", IFERROR(INDEX('Suppliers &amp; Rates'!D$7:D$97, MATCH($E325, 'Suppliers &amp; Rates'!$B$7:$B$97, 0)), ""))</f>
        <v/>
      </c>
      <c r="P325" s="43" t="str">
        <f>IF($E325="", "", IFERROR(INDEX('Suppliers &amp; Rates'!E$7:E$97, MATCH($E325, 'Suppliers &amp; Rates'!$B$7:$B$97, 0)), ""))</f>
        <v/>
      </c>
      <c r="Q325" s="44" t="str">
        <f>IF($E325="", "", IFERROR(INDEX('Suppliers &amp; Rates'!F$7:F$97, MATCH($E325, 'Suppliers &amp; Rates'!$B$7:$B$97, 0)), ""))</f>
        <v/>
      </c>
      <c r="S325" s="21" t="str">
        <f t="shared" si="41"/>
        <v/>
      </c>
      <c r="U325" s="21" t="str">
        <f t="shared" si="42"/>
        <v/>
      </c>
      <c r="W325" s="21" t="str">
        <f t="shared" si="43"/>
        <v/>
      </c>
      <c r="X325" s="52" t="str">
        <f t="shared" si="44"/>
        <v/>
      </c>
    </row>
    <row r="326" spans="1:24" x14ac:dyDescent="0.25">
      <c r="A326" s="2"/>
      <c r="B326" s="25"/>
      <c r="C326" s="28"/>
      <c r="D326" s="28"/>
      <c r="E326" s="31"/>
      <c r="F326" s="34" t="str">
        <f t="shared" si="36"/>
        <v/>
      </c>
      <c r="G326" s="37" t="str">
        <f>IF(D326="", "", IF(E326="", "Select Supplier", D326*1.02264*(IF(INDEX('Suppliers &amp; Rates'!$G$7:$G$97, MATCH(E326, 'Suppliers &amp; Rates'!$B$7:$B$97, 0))="", 39.3, INDEX('Suppliers &amp; Rates'!$G$7:$G$97, MATCH(E326, 'Suppliers &amp; Rates'!$B$7:$B$97, 0))))/3.6))</f>
        <v/>
      </c>
      <c r="H326" s="57" t="str">
        <f t="shared" si="37"/>
        <v/>
      </c>
      <c r="I326" s="58" t="str">
        <f t="shared" si="38"/>
        <v/>
      </c>
      <c r="J326" s="58" t="str">
        <f t="shared" si="39"/>
        <v/>
      </c>
      <c r="K326" s="59" t="str">
        <f t="shared" si="40"/>
        <v/>
      </c>
      <c r="L326" s="2"/>
      <c r="N326" s="42" t="str">
        <f>IF($E326="", "", IFERROR(INDEX('Suppliers &amp; Rates'!C$7:C$97, MATCH($E326, 'Suppliers &amp; Rates'!$B$7:$B$97, 0)), ""))</f>
        <v/>
      </c>
      <c r="O326" s="43" t="str">
        <f>IF($E326="", "", IFERROR(INDEX('Suppliers &amp; Rates'!D$7:D$97, MATCH($E326, 'Suppliers &amp; Rates'!$B$7:$B$97, 0)), ""))</f>
        <v/>
      </c>
      <c r="P326" s="43" t="str">
        <f>IF($E326="", "", IFERROR(INDEX('Suppliers &amp; Rates'!E$7:E$97, MATCH($E326, 'Suppliers &amp; Rates'!$B$7:$B$97, 0)), ""))</f>
        <v/>
      </c>
      <c r="Q326" s="44" t="str">
        <f>IF($E326="", "", IFERROR(INDEX('Suppliers &amp; Rates'!F$7:F$97, MATCH($E326, 'Suppliers &amp; Rates'!$B$7:$B$97, 0)), ""))</f>
        <v/>
      </c>
      <c r="S326" s="21" t="str">
        <f t="shared" si="41"/>
        <v/>
      </c>
      <c r="U326" s="21" t="str">
        <f t="shared" si="42"/>
        <v/>
      </c>
      <c r="W326" s="21" t="str">
        <f t="shared" si="43"/>
        <v/>
      </c>
      <c r="X326" s="52" t="str">
        <f t="shared" si="44"/>
        <v/>
      </c>
    </row>
    <row r="327" spans="1:24" x14ac:dyDescent="0.25">
      <c r="A327" s="2"/>
      <c r="B327" s="25"/>
      <c r="C327" s="28"/>
      <c r="D327" s="28"/>
      <c r="E327" s="31"/>
      <c r="F327" s="34" t="str">
        <f t="shared" si="36"/>
        <v/>
      </c>
      <c r="G327" s="37" t="str">
        <f>IF(D327="", "", IF(E327="", "Select Supplier", D327*1.02264*(IF(INDEX('Suppliers &amp; Rates'!$G$7:$G$97, MATCH(E327, 'Suppliers &amp; Rates'!$B$7:$B$97, 0))="", 39.3, INDEX('Suppliers &amp; Rates'!$G$7:$G$97, MATCH(E327, 'Suppliers &amp; Rates'!$B$7:$B$97, 0))))/3.6))</f>
        <v/>
      </c>
      <c r="H327" s="57" t="str">
        <f t="shared" si="37"/>
        <v/>
      </c>
      <c r="I327" s="58" t="str">
        <f t="shared" si="38"/>
        <v/>
      </c>
      <c r="J327" s="58" t="str">
        <f t="shared" si="39"/>
        <v/>
      </c>
      <c r="K327" s="59" t="str">
        <f t="shared" si="40"/>
        <v/>
      </c>
      <c r="L327" s="2"/>
      <c r="N327" s="42" t="str">
        <f>IF($E327="", "", IFERROR(INDEX('Suppliers &amp; Rates'!C$7:C$97, MATCH($E327, 'Suppliers &amp; Rates'!$B$7:$B$97, 0)), ""))</f>
        <v/>
      </c>
      <c r="O327" s="43" t="str">
        <f>IF($E327="", "", IFERROR(INDEX('Suppliers &amp; Rates'!D$7:D$97, MATCH($E327, 'Suppliers &amp; Rates'!$B$7:$B$97, 0)), ""))</f>
        <v/>
      </c>
      <c r="P327" s="43" t="str">
        <f>IF($E327="", "", IFERROR(INDEX('Suppliers &amp; Rates'!E$7:E$97, MATCH($E327, 'Suppliers &amp; Rates'!$B$7:$B$97, 0)), ""))</f>
        <v/>
      </c>
      <c r="Q327" s="44" t="str">
        <f>IF($E327="", "", IFERROR(INDEX('Suppliers &amp; Rates'!F$7:F$97, MATCH($E327, 'Suppliers &amp; Rates'!$B$7:$B$97, 0)), ""))</f>
        <v/>
      </c>
      <c r="S327" s="21" t="str">
        <f t="shared" si="41"/>
        <v/>
      </c>
      <c r="U327" s="21" t="str">
        <f t="shared" si="42"/>
        <v/>
      </c>
      <c r="W327" s="21" t="str">
        <f t="shared" si="43"/>
        <v/>
      </c>
      <c r="X327" s="52" t="str">
        <f t="shared" si="44"/>
        <v/>
      </c>
    </row>
    <row r="328" spans="1:24" x14ac:dyDescent="0.25">
      <c r="A328" s="2"/>
      <c r="B328" s="25"/>
      <c r="C328" s="28"/>
      <c r="D328" s="28"/>
      <c r="E328" s="31"/>
      <c r="F328" s="34" t="str">
        <f t="shared" si="36"/>
        <v/>
      </c>
      <c r="G328" s="37" t="str">
        <f>IF(D328="", "", IF(E328="", "Select Supplier", D328*1.02264*(IF(INDEX('Suppliers &amp; Rates'!$G$7:$G$97, MATCH(E328, 'Suppliers &amp; Rates'!$B$7:$B$97, 0))="", 39.3, INDEX('Suppliers &amp; Rates'!$G$7:$G$97, MATCH(E328, 'Suppliers &amp; Rates'!$B$7:$B$97, 0))))/3.6))</f>
        <v/>
      </c>
      <c r="H328" s="57" t="str">
        <f t="shared" si="37"/>
        <v/>
      </c>
      <c r="I328" s="58" t="str">
        <f t="shared" si="38"/>
        <v/>
      </c>
      <c r="J328" s="58" t="str">
        <f t="shared" si="39"/>
        <v/>
      </c>
      <c r="K328" s="59" t="str">
        <f t="shared" si="40"/>
        <v/>
      </c>
      <c r="L328" s="2"/>
      <c r="N328" s="42" t="str">
        <f>IF($E328="", "", IFERROR(INDEX('Suppliers &amp; Rates'!C$7:C$97, MATCH($E328, 'Suppliers &amp; Rates'!$B$7:$B$97, 0)), ""))</f>
        <v/>
      </c>
      <c r="O328" s="43" t="str">
        <f>IF($E328="", "", IFERROR(INDEX('Suppliers &amp; Rates'!D$7:D$97, MATCH($E328, 'Suppliers &amp; Rates'!$B$7:$B$97, 0)), ""))</f>
        <v/>
      </c>
      <c r="P328" s="43" t="str">
        <f>IF($E328="", "", IFERROR(INDEX('Suppliers &amp; Rates'!E$7:E$97, MATCH($E328, 'Suppliers &amp; Rates'!$B$7:$B$97, 0)), ""))</f>
        <v/>
      </c>
      <c r="Q328" s="44" t="str">
        <f>IF($E328="", "", IFERROR(INDEX('Suppliers &amp; Rates'!F$7:F$97, MATCH($E328, 'Suppliers &amp; Rates'!$B$7:$B$97, 0)), ""))</f>
        <v/>
      </c>
      <c r="S328" s="21" t="str">
        <f t="shared" si="41"/>
        <v/>
      </c>
      <c r="U328" s="21" t="str">
        <f t="shared" si="42"/>
        <v/>
      </c>
      <c r="W328" s="21" t="str">
        <f t="shared" si="43"/>
        <v/>
      </c>
      <c r="X328" s="52" t="str">
        <f t="shared" si="44"/>
        <v/>
      </c>
    </row>
    <row r="329" spans="1:24" x14ac:dyDescent="0.25">
      <c r="A329" s="2"/>
      <c r="B329" s="25"/>
      <c r="C329" s="28"/>
      <c r="D329" s="28"/>
      <c r="E329" s="31"/>
      <c r="F329" s="34" t="str">
        <f t="shared" ref="F329:F392" si="45">IF(C329="", "", C329)</f>
        <v/>
      </c>
      <c r="G329" s="37" t="str">
        <f>IF(D329="", "", IF(E329="", "Select Supplier", D329*1.02264*(IF(INDEX('Suppliers &amp; Rates'!$G$7:$G$97, MATCH(E329, 'Suppliers &amp; Rates'!$B$7:$B$97, 0))="", 39.3, INDEX('Suppliers &amp; Rates'!$G$7:$G$97, MATCH(E329, 'Suppliers &amp; Rates'!$B$7:$B$97, 0))))/3.6))</f>
        <v/>
      </c>
      <c r="H329" s="57" t="str">
        <f t="shared" si="37"/>
        <v/>
      </c>
      <c r="I329" s="58" t="str">
        <f t="shared" si="38"/>
        <v/>
      </c>
      <c r="J329" s="58" t="str">
        <f t="shared" si="39"/>
        <v/>
      </c>
      <c r="K329" s="59" t="str">
        <f t="shared" si="40"/>
        <v/>
      </c>
      <c r="L329" s="2"/>
      <c r="N329" s="42" t="str">
        <f>IF($E329="", "", IFERROR(INDEX('Suppliers &amp; Rates'!C$7:C$97, MATCH($E329, 'Suppliers &amp; Rates'!$B$7:$B$97, 0)), ""))</f>
        <v/>
      </c>
      <c r="O329" s="43" t="str">
        <f>IF($E329="", "", IFERROR(INDEX('Suppliers &amp; Rates'!D$7:D$97, MATCH($E329, 'Suppliers &amp; Rates'!$B$7:$B$97, 0)), ""))</f>
        <v/>
      </c>
      <c r="P329" s="43" t="str">
        <f>IF($E329="", "", IFERROR(INDEX('Suppliers &amp; Rates'!E$7:E$97, MATCH($E329, 'Suppliers &amp; Rates'!$B$7:$B$97, 0)), ""))</f>
        <v/>
      </c>
      <c r="Q329" s="44" t="str">
        <f>IF($E329="", "", IFERROR(INDEX('Suppliers &amp; Rates'!F$7:F$97, MATCH($E329, 'Suppliers &amp; Rates'!$B$7:$B$97, 0)), ""))</f>
        <v/>
      </c>
      <c r="S329" s="21" t="str">
        <f t="shared" si="41"/>
        <v/>
      </c>
      <c r="U329" s="21" t="str">
        <f t="shared" si="42"/>
        <v/>
      </c>
      <c r="W329" s="21" t="str">
        <f t="shared" si="43"/>
        <v/>
      </c>
      <c r="X329" s="52" t="str">
        <f t="shared" si="44"/>
        <v/>
      </c>
    </row>
    <row r="330" spans="1:24" x14ac:dyDescent="0.25">
      <c r="A330" s="2"/>
      <c r="B330" s="25"/>
      <c r="C330" s="28"/>
      <c r="D330" s="28"/>
      <c r="E330" s="31"/>
      <c r="F330" s="34" t="str">
        <f t="shared" si="45"/>
        <v/>
      </c>
      <c r="G330" s="37" t="str">
        <f>IF(D330="", "", IF(E330="", "Select Supplier", D330*1.02264*(IF(INDEX('Suppliers &amp; Rates'!$G$7:$G$97, MATCH(E330, 'Suppliers &amp; Rates'!$B$7:$B$97, 0))="", 39.3, INDEX('Suppliers &amp; Rates'!$G$7:$G$97, MATCH(E330, 'Suppliers &amp; Rates'!$B$7:$B$97, 0))))/3.6))</f>
        <v/>
      </c>
      <c r="H330" s="57" t="str">
        <f t="shared" ref="H330:H393" si="46">IF(OR($U330="", $U330=FALSE), "", ROUND(($N330*$S330)+($O330*$W330), 2)/100)</f>
        <v/>
      </c>
      <c r="I330" s="58" t="str">
        <f t="shared" ref="I330:I393" si="47">IF(OR($U330="", $U330=FALSE), "", ROUND(($P330*$S330)+($Q330*$X330), 2)/100)</f>
        <v/>
      </c>
      <c r="J330" s="58" t="str">
        <f t="shared" ref="J330:J393" si="48">IF(OR(H330="", I330=""), "", H330+I330)</f>
        <v/>
      </c>
      <c r="K330" s="59" t="str">
        <f t="shared" ref="K330:K393" si="49">IF(U330=TRUE, IFERROR(J330/S330, ""), "")</f>
        <v/>
      </c>
      <c r="L330" s="2"/>
      <c r="N330" s="42" t="str">
        <f>IF($E330="", "", IFERROR(INDEX('Suppliers &amp; Rates'!C$7:C$97, MATCH($E330, 'Suppliers &amp; Rates'!$B$7:$B$97, 0)), ""))</f>
        <v/>
      </c>
      <c r="O330" s="43" t="str">
        <f>IF($E330="", "", IFERROR(INDEX('Suppliers &amp; Rates'!D$7:D$97, MATCH($E330, 'Suppliers &amp; Rates'!$B$7:$B$97, 0)), ""))</f>
        <v/>
      </c>
      <c r="P330" s="43" t="str">
        <f>IF($E330="", "", IFERROR(INDEX('Suppliers &amp; Rates'!E$7:E$97, MATCH($E330, 'Suppliers &amp; Rates'!$B$7:$B$97, 0)), ""))</f>
        <v/>
      </c>
      <c r="Q330" s="44" t="str">
        <f>IF($E330="", "", IFERROR(INDEX('Suppliers &amp; Rates'!F$7:F$97, MATCH($E330, 'Suppliers &amp; Rates'!$B$7:$B$97, 0)), ""))</f>
        <v/>
      </c>
      <c r="S330" s="21" t="str">
        <f t="shared" ref="S330:S393" si="50">IF(B330="", "", B330-B329)</f>
        <v/>
      </c>
      <c r="U330" s="21" t="str">
        <f t="shared" ref="U330:U393" si="51">IF(OR(B330="", B329="", C330="", C329="", D330="", D329=""), "", IF($E329=$E330, TRUE, FALSE))</f>
        <v/>
      </c>
      <c r="W330" s="21" t="str">
        <f t="shared" ref="W330:W393" si="52">IF(OR(F329="", F330=""), "", F330-F329)</f>
        <v/>
      </c>
      <c r="X330" s="52" t="str">
        <f t="shared" ref="X330:X393" si="53">IF(OR(G329="", G330=""), "", G330-G329)</f>
        <v/>
      </c>
    </row>
    <row r="331" spans="1:24" x14ac:dyDescent="0.25">
      <c r="A331" s="2"/>
      <c r="B331" s="25"/>
      <c r="C331" s="28"/>
      <c r="D331" s="28"/>
      <c r="E331" s="31"/>
      <c r="F331" s="34" t="str">
        <f t="shared" si="45"/>
        <v/>
      </c>
      <c r="G331" s="37" t="str">
        <f>IF(D331="", "", IF(E331="", "Select Supplier", D331*1.02264*(IF(INDEX('Suppliers &amp; Rates'!$G$7:$G$97, MATCH(E331, 'Suppliers &amp; Rates'!$B$7:$B$97, 0))="", 39.3, INDEX('Suppliers &amp; Rates'!$G$7:$G$97, MATCH(E331, 'Suppliers &amp; Rates'!$B$7:$B$97, 0))))/3.6))</f>
        <v/>
      </c>
      <c r="H331" s="57" t="str">
        <f t="shared" si="46"/>
        <v/>
      </c>
      <c r="I331" s="58" t="str">
        <f t="shared" si="47"/>
        <v/>
      </c>
      <c r="J331" s="58" t="str">
        <f t="shared" si="48"/>
        <v/>
      </c>
      <c r="K331" s="59" t="str">
        <f t="shared" si="49"/>
        <v/>
      </c>
      <c r="L331" s="2"/>
      <c r="N331" s="42" t="str">
        <f>IF($E331="", "", IFERROR(INDEX('Suppliers &amp; Rates'!C$7:C$97, MATCH($E331, 'Suppliers &amp; Rates'!$B$7:$B$97, 0)), ""))</f>
        <v/>
      </c>
      <c r="O331" s="43" t="str">
        <f>IF($E331="", "", IFERROR(INDEX('Suppliers &amp; Rates'!D$7:D$97, MATCH($E331, 'Suppliers &amp; Rates'!$B$7:$B$97, 0)), ""))</f>
        <v/>
      </c>
      <c r="P331" s="43" t="str">
        <f>IF($E331="", "", IFERROR(INDEX('Suppliers &amp; Rates'!E$7:E$97, MATCH($E331, 'Suppliers &amp; Rates'!$B$7:$B$97, 0)), ""))</f>
        <v/>
      </c>
      <c r="Q331" s="44" t="str">
        <f>IF($E331="", "", IFERROR(INDEX('Suppliers &amp; Rates'!F$7:F$97, MATCH($E331, 'Suppliers &amp; Rates'!$B$7:$B$97, 0)), ""))</f>
        <v/>
      </c>
      <c r="S331" s="21" t="str">
        <f t="shared" si="50"/>
        <v/>
      </c>
      <c r="U331" s="21" t="str">
        <f t="shared" si="51"/>
        <v/>
      </c>
      <c r="W331" s="21" t="str">
        <f t="shared" si="52"/>
        <v/>
      </c>
      <c r="X331" s="52" t="str">
        <f t="shared" si="53"/>
        <v/>
      </c>
    </row>
    <row r="332" spans="1:24" x14ac:dyDescent="0.25">
      <c r="A332" s="2"/>
      <c r="B332" s="25"/>
      <c r="C332" s="28"/>
      <c r="D332" s="28"/>
      <c r="E332" s="31"/>
      <c r="F332" s="34" t="str">
        <f t="shared" si="45"/>
        <v/>
      </c>
      <c r="G332" s="37" t="str">
        <f>IF(D332="", "", IF(E332="", "Select Supplier", D332*1.02264*(IF(INDEX('Suppliers &amp; Rates'!$G$7:$G$97, MATCH(E332, 'Suppliers &amp; Rates'!$B$7:$B$97, 0))="", 39.3, INDEX('Suppliers &amp; Rates'!$G$7:$G$97, MATCH(E332, 'Suppliers &amp; Rates'!$B$7:$B$97, 0))))/3.6))</f>
        <v/>
      </c>
      <c r="H332" s="57" t="str">
        <f t="shared" si="46"/>
        <v/>
      </c>
      <c r="I332" s="58" t="str">
        <f t="shared" si="47"/>
        <v/>
      </c>
      <c r="J332" s="58" t="str">
        <f t="shared" si="48"/>
        <v/>
      </c>
      <c r="K332" s="59" t="str">
        <f t="shared" si="49"/>
        <v/>
      </c>
      <c r="L332" s="2"/>
      <c r="N332" s="42" t="str">
        <f>IF($E332="", "", IFERROR(INDEX('Suppliers &amp; Rates'!C$7:C$97, MATCH($E332, 'Suppliers &amp; Rates'!$B$7:$B$97, 0)), ""))</f>
        <v/>
      </c>
      <c r="O332" s="43" t="str">
        <f>IF($E332="", "", IFERROR(INDEX('Suppliers &amp; Rates'!D$7:D$97, MATCH($E332, 'Suppliers &amp; Rates'!$B$7:$B$97, 0)), ""))</f>
        <v/>
      </c>
      <c r="P332" s="43" t="str">
        <f>IF($E332="", "", IFERROR(INDEX('Suppliers &amp; Rates'!E$7:E$97, MATCH($E332, 'Suppliers &amp; Rates'!$B$7:$B$97, 0)), ""))</f>
        <v/>
      </c>
      <c r="Q332" s="44" t="str">
        <f>IF($E332="", "", IFERROR(INDEX('Suppliers &amp; Rates'!F$7:F$97, MATCH($E332, 'Suppliers &amp; Rates'!$B$7:$B$97, 0)), ""))</f>
        <v/>
      </c>
      <c r="S332" s="21" t="str">
        <f t="shared" si="50"/>
        <v/>
      </c>
      <c r="U332" s="21" t="str">
        <f t="shared" si="51"/>
        <v/>
      </c>
      <c r="W332" s="21" t="str">
        <f t="shared" si="52"/>
        <v/>
      </c>
      <c r="X332" s="52" t="str">
        <f t="shared" si="53"/>
        <v/>
      </c>
    </row>
    <row r="333" spans="1:24" x14ac:dyDescent="0.25">
      <c r="A333" s="2"/>
      <c r="B333" s="25"/>
      <c r="C333" s="28"/>
      <c r="D333" s="28"/>
      <c r="E333" s="31"/>
      <c r="F333" s="34" t="str">
        <f t="shared" si="45"/>
        <v/>
      </c>
      <c r="G333" s="37" t="str">
        <f>IF(D333="", "", IF(E333="", "Select Supplier", D333*1.02264*(IF(INDEX('Suppliers &amp; Rates'!$G$7:$G$97, MATCH(E333, 'Suppliers &amp; Rates'!$B$7:$B$97, 0))="", 39.3, INDEX('Suppliers &amp; Rates'!$G$7:$G$97, MATCH(E333, 'Suppliers &amp; Rates'!$B$7:$B$97, 0))))/3.6))</f>
        <v/>
      </c>
      <c r="H333" s="57" t="str">
        <f t="shared" si="46"/>
        <v/>
      </c>
      <c r="I333" s="58" t="str">
        <f t="shared" si="47"/>
        <v/>
      </c>
      <c r="J333" s="58" t="str">
        <f t="shared" si="48"/>
        <v/>
      </c>
      <c r="K333" s="59" t="str">
        <f t="shared" si="49"/>
        <v/>
      </c>
      <c r="L333" s="2"/>
      <c r="N333" s="42" t="str">
        <f>IF($E333="", "", IFERROR(INDEX('Suppliers &amp; Rates'!C$7:C$97, MATCH($E333, 'Suppliers &amp; Rates'!$B$7:$B$97, 0)), ""))</f>
        <v/>
      </c>
      <c r="O333" s="43" t="str">
        <f>IF($E333="", "", IFERROR(INDEX('Suppliers &amp; Rates'!D$7:D$97, MATCH($E333, 'Suppliers &amp; Rates'!$B$7:$B$97, 0)), ""))</f>
        <v/>
      </c>
      <c r="P333" s="43" t="str">
        <f>IF($E333="", "", IFERROR(INDEX('Suppliers &amp; Rates'!E$7:E$97, MATCH($E333, 'Suppliers &amp; Rates'!$B$7:$B$97, 0)), ""))</f>
        <v/>
      </c>
      <c r="Q333" s="44" t="str">
        <f>IF($E333="", "", IFERROR(INDEX('Suppliers &amp; Rates'!F$7:F$97, MATCH($E333, 'Suppliers &amp; Rates'!$B$7:$B$97, 0)), ""))</f>
        <v/>
      </c>
      <c r="S333" s="21" t="str">
        <f t="shared" si="50"/>
        <v/>
      </c>
      <c r="U333" s="21" t="str">
        <f t="shared" si="51"/>
        <v/>
      </c>
      <c r="W333" s="21" t="str">
        <f t="shared" si="52"/>
        <v/>
      </c>
      <c r="X333" s="52" t="str">
        <f t="shared" si="53"/>
        <v/>
      </c>
    </row>
    <row r="334" spans="1:24" x14ac:dyDescent="0.25">
      <c r="A334" s="2"/>
      <c r="B334" s="25"/>
      <c r="C334" s="28"/>
      <c r="D334" s="28"/>
      <c r="E334" s="31"/>
      <c r="F334" s="34" t="str">
        <f t="shared" si="45"/>
        <v/>
      </c>
      <c r="G334" s="37" t="str">
        <f>IF(D334="", "", IF(E334="", "Select Supplier", D334*1.02264*(IF(INDEX('Suppliers &amp; Rates'!$G$7:$G$97, MATCH(E334, 'Suppliers &amp; Rates'!$B$7:$B$97, 0))="", 39.3, INDEX('Suppliers &amp; Rates'!$G$7:$G$97, MATCH(E334, 'Suppliers &amp; Rates'!$B$7:$B$97, 0))))/3.6))</f>
        <v/>
      </c>
      <c r="H334" s="57" t="str">
        <f t="shared" si="46"/>
        <v/>
      </c>
      <c r="I334" s="58" t="str">
        <f t="shared" si="47"/>
        <v/>
      </c>
      <c r="J334" s="58" t="str">
        <f t="shared" si="48"/>
        <v/>
      </c>
      <c r="K334" s="59" t="str">
        <f t="shared" si="49"/>
        <v/>
      </c>
      <c r="L334" s="2"/>
      <c r="N334" s="42" t="str">
        <f>IF($E334="", "", IFERROR(INDEX('Suppliers &amp; Rates'!C$7:C$97, MATCH($E334, 'Suppliers &amp; Rates'!$B$7:$B$97, 0)), ""))</f>
        <v/>
      </c>
      <c r="O334" s="43" t="str">
        <f>IF($E334="", "", IFERROR(INDEX('Suppliers &amp; Rates'!D$7:D$97, MATCH($E334, 'Suppliers &amp; Rates'!$B$7:$B$97, 0)), ""))</f>
        <v/>
      </c>
      <c r="P334" s="43" t="str">
        <f>IF($E334="", "", IFERROR(INDEX('Suppliers &amp; Rates'!E$7:E$97, MATCH($E334, 'Suppliers &amp; Rates'!$B$7:$B$97, 0)), ""))</f>
        <v/>
      </c>
      <c r="Q334" s="44" t="str">
        <f>IF($E334="", "", IFERROR(INDEX('Suppliers &amp; Rates'!F$7:F$97, MATCH($E334, 'Suppliers &amp; Rates'!$B$7:$B$97, 0)), ""))</f>
        <v/>
      </c>
      <c r="S334" s="21" t="str">
        <f t="shared" si="50"/>
        <v/>
      </c>
      <c r="U334" s="21" t="str">
        <f t="shared" si="51"/>
        <v/>
      </c>
      <c r="W334" s="21" t="str">
        <f t="shared" si="52"/>
        <v/>
      </c>
      <c r="X334" s="52" t="str">
        <f t="shared" si="53"/>
        <v/>
      </c>
    </row>
    <row r="335" spans="1:24" x14ac:dyDescent="0.25">
      <c r="A335" s="2"/>
      <c r="B335" s="25"/>
      <c r="C335" s="28"/>
      <c r="D335" s="28"/>
      <c r="E335" s="31"/>
      <c r="F335" s="34" t="str">
        <f t="shared" si="45"/>
        <v/>
      </c>
      <c r="G335" s="37" t="str">
        <f>IF(D335="", "", IF(E335="", "Select Supplier", D335*1.02264*(IF(INDEX('Suppliers &amp; Rates'!$G$7:$G$97, MATCH(E335, 'Suppliers &amp; Rates'!$B$7:$B$97, 0))="", 39.3, INDEX('Suppliers &amp; Rates'!$G$7:$G$97, MATCH(E335, 'Suppliers &amp; Rates'!$B$7:$B$97, 0))))/3.6))</f>
        <v/>
      </c>
      <c r="H335" s="57" t="str">
        <f t="shared" si="46"/>
        <v/>
      </c>
      <c r="I335" s="58" t="str">
        <f t="shared" si="47"/>
        <v/>
      </c>
      <c r="J335" s="58" t="str">
        <f t="shared" si="48"/>
        <v/>
      </c>
      <c r="K335" s="59" t="str">
        <f t="shared" si="49"/>
        <v/>
      </c>
      <c r="L335" s="2"/>
      <c r="N335" s="42" t="str">
        <f>IF($E335="", "", IFERROR(INDEX('Suppliers &amp; Rates'!C$7:C$97, MATCH($E335, 'Suppliers &amp; Rates'!$B$7:$B$97, 0)), ""))</f>
        <v/>
      </c>
      <c r="O335" s="43" t="str">
        <f>IF($E335="", "", IFERROR(INDEX('Suppliers &amp; Rates'!D$7:D$97, MATCH($E335, 'Suppliers &amp; Rates'!$B$7:$B$97, 0)), ""))</f>
        <v/>
      </c>
      <c r="P335" s="43" t="str">
        <f>IF($E335="", "", IFERROR(INDEX('Suppliers &amp; Rates'!E$7:E$97, MATCH($E335, 'Suppliers &amp; Rates'!$B$7:$B$97, 0)), ""))</f>
        <v/>
      </c>
      <c r="Q335" s="44" t="str">
        <f>IF($E335="", "", IFERROR(INDEX('Suppliers &amp; Rates'!F$7:F$97, MATCH($E335, 'Suppliers &amp; Rates'!$B$7:$B$97, 0)), ""))</f>
        <v/>
      </c>
      <c r="S335" s="21" t="str">
        <f t="shared" si="50"/>
        <v/>
      </c>
      <c r="U335" s="21" t="str">
        <f t="shared" si="51"/>
        <v/>
      </c>
      <c r="W335" s="21" t="str">
        <f t="shared" si="52"/>
        <v/>
      </c>
      <c r="X335" s="52" t="str">
        <f t="shared" si="53"/>
        <v/>
      </c>
    </row>
    <row r="336" spans="1:24" x14ac:dyDescent="0.25">
      <c r="A336" s="2"/>
      <c r="B336" s="25"/>
      <c r="C336" s="28"/>
      <c r="D336" s="28"/>
      <c r="E336" s="31"/>
      <c r="F336" s="34" t="str">
        <f t="shared" si="45"/>
        <v/>
      </c>
      <c r="G336" s="37" t="str">
        <f>IF(D336="", "", IF(E336="", "Select Supplier", D336*1.02264*(IF(INDEX('Suppliers &amp; Rates'!$G$7:$G$97, MATCH(E336, 'Suppliers &amp; Rates'!$B$7:$B$97, 0))="", 39.3, INDEX('Suppliers &amp; Rates'!$G$7:$G$97, MATCH(E336, 'Suppliers &amp; Rates'!$B$7:$B$97, 0))))/3.6))</f>
        <v/>
      </c>
      <c r="H336" s="57" t="str">
        <f t="shared" si="46"/>
        <v/>
      </c>
      <c r="I336" s="58" t="str">
        <f t="shared" si="47"/>
        <v/>
      </c>
      <c r="J336" s="58" t="str">
        <f t="shared" si="48"/>
        <v/>
      </c>
      <c r="K336" s="59" t="str">
        <f t="shared" si="49"/>
        <v/>
      </c>
      <c r="L336" s="2"/>
      <c r="N336" s="42" t="str">
        <f>IF($E336="", "", IFERROR(INDEX('Suppliers &amp; Rates'!C$7:C$97, MATCH($E336, 'Suppliers &amp; Rates'!$B$7:$B$97, 0)), ""))</f>
        <v/>
      </c>
      <c r="O336" s="43" t="str">
        <f>IF($E336="", "", IFERROR(INDEX('Suppliers &amp; Rates'!D$7:D$97, MATCH($E336, 'Suppliers &amp; Rates'!$B$7:$B$97, 0)), ""))</f>
        <v/>
      </c>
      <c r="P336" s="43" t="str">
        <f>IF($E336="", "", IFERROR(INDEX('Suppliers &amp; Rates'!E$7:E$97, MATCH($E336, 'Suppliers &amp; Rates'!$B$7:$B$97, 0)), ""))</f>
        <v/>
      </c>
      <c r="Q336" s="44" t="str">
        <f>IF($E336="", "", IFERROR(INDEX('Suppliers &amp; Rates'!F$7:F$97, MATCH($E336, 'Suppliers &amp; Rates'!$B$7:$B$97, 0)), ""))</f>
        <v/>
      </c>
      <c r="S336" s="21" t="str">
        <f t="shared" si="50"/>
        <v/>
      </c>
      <c r="U336" s="21" t="str">
        <f t="shared" si="51"/>
        <v/>
      </c>
      <c r="W336" s="21" t="str">
        <f t="shared" si="52"/>
        <v/>
      </c>
      <c r="X336" s="52" t="str">
        <f t="shared" si="53"/>
        <v/>
      </c>
    </row>
    <row r="337" spans="1:24" x14ac:dyDescent="0.25">
      <c r="A337" s="2"/>
      <c r="B337" s="25"/>
      <c r="C337" s="28"/>
      <c r="D337" s="28"/>
      <c r="E337" s="31"/>
      <c r="F337" s="34" t="str">
        <f t="shared" si="45"/>
        <v/>
      </c>
      <c r="G337" s="37" t="str">
        <f>IF(D337="", "", IF(E337="", "Select Supplier", D337*1.02264*(IF(INDEX('Suppliers &amp; Rates'!$G$7:$G$97, MATCH(E337, 'Suppliers &amp; Rates'!$B$7:$B$97, 0))="", 39.3, INDEX('Suppliers &amp; Rates'!$G$7:$G$97, MATCH(E337, 'Suppliers &amp; Rates'!$B$7:$B$97, 0))))/3.6))</f>
        <v/>
      </c>
      <c r="H337" s="57" t="str">
        <f t="shared" si="46"/>
        <v/>
      </c>
      <c r="I337" s="58" t="str">
        <f t="shared" si="47"/>
        <v/>
      </c>
      <c r="J337" s="58" t="str">
        <f t="shared" si="48"/>
        <v/>
      </c>
      <c r="K337" s="59" t="str">
        <f t="shared" si="49"/>
        <v/>
      </c>
      <c r="L337" s="2"/>
      <c r="N337" s="42" t="str">
        <f>IF($E337="", "", IFERROR(INDEX('Suppliers &amp; Rates'!C$7:C$97, MATCH($E337, 'Suppliers &amp; Rates'!$B$7:$B$97, 0)), ""))</f>
        <v/>
      </c>
      <c r="O337" s="43" t="str">
        <f>IF($E337="", "", IFERROR(INDEX('Suppliers &amp; Rates'!D$7:D$97, MATCH($E337, 'Suppliers &amp; Rates'!$B$7:$B$97, 0)), ""))</f>
        <v/>
      </c>
      <c r="P337" s="43" t="str">
        <f>IF($E337="", "", IFERROR(INDEX('Suppliers &amp; Rates'!E$7:E$97, MATCH($E337, 'Suppliers &amp; Rates'!$B$7:$B$97, 0)), ""))</f>
        <v/>
      </c>
      <c r="Q337" s="44" t="str">
        <f>IF($E337="", "", IFERROR(INDEX('Suppliers &amp; Rates'!F$7:F$97, MATCH($E337, 'Suppliers &amp; Rates'!$B$7:$B$97, 0)), ""))</f>
        <v/>
      </c>
      <c r="S337" s="21" t="str">
        <f t="shared" si="50"/>
        <v/>
      </c>
      <c r="U337" s="21" t="str">
        <f t="shared" si="51"/>
        <v/>
      </c>
      <c r="W337" s="21" t="str">
        <f t="shared" si="52"/>
        <v/>
      </c>
      <c r="X337" s="52" t="str">
        <f t="shared" si="53"/>
        <v/>
      </c>
    </row>
    <row r="338" spans="1:24" x14ac:dyDescent="0.25">
      <c r="A338" s="2"/>
      <c r="B338" s="25"/>
      <c r="C338" s="28"/>
      <c r="D338" s="28"/>
      <c r="E338" s="31"/>
      <c r="F338" s="34" t="str">
        <f t="shared" si="45"/>
        <v/>
      </c>
      <c r="G338" s="37" t="str">
        <f>IF(D338="", "", IF(E338="", "Select Supplier", D338*1.02264*(IF(INDEX('Suppliers &amp; Rates'!$G$7:$G$97, MATCH(E338, 'Suppliers &amp; Rates'!$B$7:$B$97, 0))="", 39.3, INDEX('Suppliers &amp; Rates'!$G$7:$G$97, MATCH(E338, 'Suppliers &amp; Rates'!$B$7:$B$97, 0))))/3.6))</f>
        <v/>
      </c>
      <c r="H338" s="57" t="str">
        <f t="shared" si="46"/>
        <v/>
      </c>
      <c r="I338" s="58" t="str">
        <f t="shared" si="47"/>
        <v/>
      </c>
      <c r="J338" s="58" t="str">
        <f t="shared" si="48"/>
        <v/>
      </c>
      <c r="K338" s="59" t="str">
        <f t="shared" si="49"/>
        <v/>
      </c>
      <c r="L338" s="2"/>
      <c r="N338" s="42" t="str">
        <f>IF($E338="", "", IFERROR(INDEX('Suppliers &amp; Rates'!C$7:C$97, MATCH($E338, 'Suppliers &amp; Rates'!$B$7:$B$97, 0)), ""))</f>
        <v/>
      </c>
      <c r="O338" s="43" t="str">
        <f>IF($E338="", "", IFERROR(INDEX('Suppliers &amp; Rates'!D$7:D$97, MATCH($E338, 'Suppliers &amp; Rates'!$B$7:$B$97, 0)), ""))</f>
        <v/>
      </c>
      <c r="P338" s="43" t="str">
        <f>IF($E338="", "", IFERROR(INDEX('Suppliers &amp; Rates'!E$7:E$97, MATCH($E338, 'Suppliers &amp; Rates'!$B$7:$B$97, 0)), ""))</f>
        <v/>
      </c>
      <c r="Q338" s="44" t="str">
        <f>IF($E338="", "", IFERROR(INDEX('Suppliers &amp; Rates'!F$7:F$97, MATCH($E338, 'Suppliers &amp; Rates'!$B$7:$B$97, 0)), ""))</f>
        <v/>
      </c>
      <c r="S338" s="21" t="str">
        <f t="shared" si="50"/>
        <v/>
      </c>
      <c r="U338" s="21" t="str">
        <f t="shared" si="51"/>
        <v/>
      </c>
      <c r="W338" s="21" t="str">
        <f t="shared" si="52"/>
        <v/>
      </c>
      <c r="X338" s="52" t="str">
        <f t="shared" si="53"/>
        <v/>
      </c>
    </row>
    <row r="339" spans="1:24" x14ac:dyDescent="0.25">
      <c r="A339" s="2"/>
      <c r="B339" s="25"/>
      <c r="C339" s="28"/>
      <c r="D339" s="28"/>
      <c r="E339" s="31"/>
      <c r="F339" s="34" t="str">
        <f t="shared" si="45"/>
        <v/>
      </c>
      <c r="G339" s="37" t="str">
        <f>IF(D339="", "", IF(E339="", "Select Supplier", D339*1.02264*(IF(INDEX('Suppliers &amp; Rates'!$G$7:$G$97, MATCH(E339, 'Suppliers &amp; Rates'!$B$7:$B$97, 0))="", 39.3, INDEX('Suppliers &amp; Rates'!$G$7:$G$97, MATCH(E339, 'Suppliers &amp; Rates'!$B$7:$B$97, 0))))/3.6))</f>
        <v/>
      </c>
      <c r="H339" s="57" t="str">
        <f t="shared" si="46"/>
        <v/>
      </c>
      <c r="I339" s="58" t="str">
        <f t="shared" si="47"/>
        <v/>
      </c>
      <c r="J339" s="58" t="str">
        <f t="shared" si="48"/>
        <v/>
      </c>
      <c r="K339" s="59" t="str">
        <f t="shared" si="49"/>
        <v/>
      </c>
      <c r="L339" s="2"/>
      <c r="N339" s="42" t="str">
        <f>IF($E339="", "", IFERROR(INDEX('Suppliers &amp; Rates'!C$7:C$97, MATCH($E339, 'Suppliers &amp; Rates'!$B$7:$B$97, 0)), ""))</f>
        <v/>
      </c>
      <c r="O339" s="43" t="str">
        <f>IF($E339="", "", IFERROR(INDEX('Suppliers &amp; Rates'!D$7:D$97, MATCH($E339, 'Suppliers &amp; Rates'!$B$7:$B$97, 0)), ""))</f>
        <v/>
      </c>
      <c r="P339" s="43" t="str">
        <f>IF($E339="", "", IFERROR(INDEX('Suppliers &amp; Rates'!E$7:E$97, MATCH($E339, 'Suppliers &amp; Rates'!$B$7:$B$97, 0)), ""))</f>
        <v/>
      </c>
      <c r="Q339" s="44" t="str">
        <f>IF($E339="", "", IFERROR(INDEX('Suppliers &amp; Rates'!F$7:F$97, MATCH($E339, 'Suppliers &amp; Rates'!$B$7:$B$97, 0)), ""))</f>
        <v/>
      </c>
      <c r="S339" s="21" t="str">
        <f t="shared" si="50"/>
        <v/>
      </c>
      <c r="U339" s="21" t="str">
        <f t="shared" si="51"/>
        <v/>
      </c>
      <c r="W339" s="21" t="str">
        <f t="shared" si="52"/>
        <v/>
      </c>
      <c r="X339" s="52" t="str">
        <f t="shared" si="53"/>
        <v/>
      </c>
    </row>
    <row r="340" spans="1:24" x14ac:dyDescent="0.25">
      <c r="A340" s="2"/>
      <c r="B340" s="25"/>
      <c r="C340" s="28"/>
      <c r="D340" s="28"/>
      <c r="E340" s="31"/>
      <c r="F340" s="34" t="str">
        <f t="shared" si="45"/>
        <v/>
      </c>
      <c r="G340" s="37" t="str">
        <f>IF(D340="", "", IF(E340="", "Select Supplier", D340*1.02264*(IF(INDEX('Suppliers &amp; Rates'!$G$7:$G$97, MATCH(E340, 'Suppliers &amp; Rates'!$B$7:$B$97, 0))="", 39.3, INDEX('Suppliers &amp; Rates'!$G$7:$G$97, MATCH(E340, 'Suppliers &amp; Rates'!$B$7:$B$97, 0))))/3.6))</f>
        <v/>
      </c>
      <c r="H340" s="57" t="str">
        <f t="shared" si="46"/>
        <v/>
      </c>
      <c r="I340" s="58" t="str">
        <f t="shared" si="47"/>
        <v/>
      </c>
      <c r="J340" s="58" t="str">
        <f t="shared" si="48"/>
        <v/>
      </c>
      <c r="K340" s="59" t="str">
        <f t="shared" si="49"/>
        <v/>
      </c>
      <c r="L340" s="2"/>
      <c r="N340" s="42" t="str">
        <f>IF($E340="", "", IFERROR(INDEX('Suppliers &amp; Rates'!C$7:C$97, MATCH($E340, 'Suppliers &amp; Rates'!$B$7:$B$97, 0)), ""))</f>
        <v/>
      </c>
      <c r="O340" s="43" t="str">
        <f>IF($E340="", "", IFERROR(INDEX('Suppliers &amp; Rates'!D$7:D$97, MATCH($E340, 'Suppliers &amp; Rates'!$B$7:$B$97, 0)), ""))</f>
        <v/>
      </c>
      <c r="P340" s="43" t="str">
        <f>IF($E340="", "", IFERROR(INDEX('Suppliers &amp; Rates'!E$7:E$97, MATCH($E340, 'Suppliers &amp; Rates'!$B$7:$B$97, 0)), ""))</f>
        <v/>
      </c>
      <c r="Q340" s="44" t="str">
        <f>IF($E340="", "", IFERROR(INDEX('Suppliers &amp; Rates'!F$7:F$97, MATCH($E340, 'Suppliers &amp; Rates'!$B$7:$B$97, 0)), ""))</f>
        <v/>
      </c>
      <c r="S340" s="21" t="str">
        <f t="shared" si="50"/>
        <v/>
      </c>
      <c r="U340" s="21" t="str">
        <f t="shared" si="51"/>
        <v/>
      </c>
      <c r="W340" s="21" t="str">
        <f t="shared" si="52"/>
        <v/>
      </c>
      <c r="X340" s="52" t="str">
        <f t="shared" si="53"/>
        <v/>
      </c>
    </row>
    <row r="341" spans="1:24" x14ac:dyDescent="0.25">
      <c r="A341" s="2"/>
      <c r="B341" s="25"/>
      <c r="C341" s="28"/>
      <c r="D341" s="28"/>
      <c r="E341" s="31"/>
      <c r="F341" s="34" t="str">
        <f t="shared" si="45"/>
        <v/>
      </c>
      <c r="G341" s="37" t="str">
        <f>IF(D341="", "", IF(E341="", "Select Supplier", D341*1.02264*(IF(INDEX('Suppliers &amp; Rates'!$G$7:$G$97, MATCH(E341, 'Suppliers &amp; Rates'!$B$7:$B$97, 0))="", 39.3, INDEX('Suppliers &amp; Rates'!$G$7:$G$97, MATCH(E341, 'Suppliers &amp; Rates'!$B$7:$B$97, 0))))/3.6))</f>
        <v/>
      </c>
      <c r="H341" s="57" t="str">
        <f t="shared" si="46"/>
        <v/>
      </c>
      <c r="I341" s="58" t="str">
        <f t="shared" si="47"/>
        <v/>
      </c>
      <c r="J341" s="58" t="str">
        <f t="shared" si="48"/>
        <v/>
      </c>
      <c r="K341" s="59" t="str">
        <f t="shared" si="49"/>
        <v/>
      </c>
      <c r="L341" s="2"/>
      <c r="N341" s="42" t="str">
        <f>IF($E341="", "", IFERROR(INDEX('Suppliers &amp; Rates'!C$7:C$97, MATCH($E341, 'Suppliers &amp; Rates'!$B$7:$B$97, 0)), ""))</f>
        <v/>
      </c>
      <c r="O341" s="43" t="str">
        <f>IF($E341="", "", IFERROR(INDEX('Suppliers &amp; Rates'!D$7:D$97, MATCH($E341, 'Suppliers &amp; Rates'!$B$7:$B$97, 0)), ""))</f>
        <v/>
      </c>
      <c r="P341" s="43" t="str">
        <f>IF($E341="", "", IFERROR(INDEX('Suppliers &amp; Rates'!E$7:E$97, MATCH($E341, 'Suppliers &amp; Rates'!$B$7:$B$97, 0)), ""))</f>
        <v/>
      </c>
      <c r="Q341" s="44" t="str">
        <f>IF($E341="", "", IFERROR(INDEX('Suppliers &amp; Rates'!F$7:F$97, MATCH($E341, 'Suppliers &amp; Rates'!$B$7:$B$97, 0)), ""))</f>
        <v/>
      </c>
      <c r="S341" s="21" t="str">
        <f t="shared" si="50"/>
        <v/>
      </c>
      <c r="U341" s="21" t="str">
        <f t="shared" si="51"/>
        <v/>
      </c>
      <c r="W341" s="21" t="str">
        <f t="shared" si="52"/>
        <v/>
      </c>
      <c r="X341" s="52" t="str">
        <f t="shared" si="53"/>
        <v/>
      </c>
    </row>
    <row r="342" spans="1:24" x14ac:dyDescent="0.25">
      <c r="A342" s="2"/>
      <c r="B342" s="25"/>
      <c r="C342" s="28"/>
      <c r="D342" s="28"/>
      <c r="E342" s="31"/>
      <c r="F342" s="34" t="str">
        <f t="shared" si="45"/>
        <v/>
      </c>
      <c r="G342" s="37" t="str">
        <f>IF(D342="", "", IF(E342="", "Select Supplier", D342*1.02264*(IF(INDEX('Suppliers &amp; Rates'!$G$7:$G$97, MATCH(E342, 'Suppliers &amp; Rates'!$B$7:$B$97, 0))="", 39.3, INDEX('Suppliers &amp; Rates'!$G$7:$G$97, MATCH(E342, 'Suppliers &amp; Rates'!$B$7:$B$97, 0))))/3.6))</f>
        <v/>
      </c>
      <c r="H342" s="57" t="str">
        <f t="shared" si="46"/>
        <v/>
      </c>
      <c r="I342" s="58" t="str">
        <f t="shared" si="47"/>
        <v/>
      </c>
      <c r="J342" s="58" t="str">
        <f t="shared" si="48"/>
        <v/>
      </c>
      <c r="K342" s="59" t="str">
        <f t="shared" si="49"/>
        <v/>
      </c>
      <c r="L342" s="2"/>
      <c r="N342" s="42" t="str">
        <f>IF($E342="", "", IFERROR(INDEX('Suppliers &amp; Rates'!C$7:C$97, MATCH($E342, 'Suppliers &amp; Rates'!$B$7:$B$97, 0)), ""))</f>
        <v/>
      </c>
      <c r="O342" s="43" t="str">
        <f>IF($E342="", "", IFERROR(INDEX('Suppliers &amp; Rates'!D$7:D$97, MATCH($E342, 'Suppliers &amp; Rates'!$B$7:$B$97, 0)), ""))</f>
        <v/>
      </c>
      <c r="P342" s="43" t="str">
        <f>IF($E342="", "", IFERROR(INDEX('Suppliers &amp; Rates'!E$7:E$97, MATCH($E342, 'Suppliers &amp; Rates'!$B$7:$B$97, 0)), ""))</f>
        <v/>
      </c>
      <c r="Q342" s="44" t="str">
        <f>IF($E342="", "", IFERROR(INDEX('Suppliers &amp; Rates'!F$7:F$97, MATCH($E342, 'Suppliers &amp; Rates'!$B$7:$B$97, 0)), ""))</f>
        <v/>
      </c>
      <c r="S342" s="21" t="str">
        <f t="shared" si="50"/>
        <v/>
      </c>
      <c r="U342" s="21" t="str">
        <f t="shared" si="51"/>
        <v/>
      </c>
      <c r="W342" s="21" t="str">
        <f t="shared" si="52"/>
        <v/>
      </c>
      <c r="X342" s="52" t="str">
        <f t="shared" si="53"/>
        <v/>
      </c>
    </row>
    <row r="343" spans="1:24" x14ac:dyDescent="0.25">
      <c r="A343" s="2"/>
      <c r="B343" s="25"/>
      <c r="C343" s="28"/>
      <c r="D343" s="28"/>
      <c r="E343" s="31"/>
      <c r="F343" s="34" t="str">
        <f t="shared" si="45"/>
        <v/>
      </c>
      <c r="G343" s="37" t="str">
        <f>IF(D343="", "", IF(E343="", "Select Supplier", D343*1.02264*(IF(INDEX('Suppliers &amp; Rates'!$G$7:$G$97, MATCH(E343, 'Suppliers &amp; Rates'!$B$7:$B$97, 0))="", 39.3, INDEX('Suppliers &amp; Rates'!$G$7:$G$97, MATCH(E343, 'Suppliers &amp; Rates'!$B$7:$B$97, 0))))/3.6))</f>
        <v/>
      </c>
      <c r="H343" s="57" t="str">
        <f t="shared" si="46"/>
        <v/>
      </c>
      <c r="I343" s="58" t="str">
        <f t="shared" si="47"/>
        <v/>
      </c>
      <c r="J343" s="58" t="str">
        <f t="shared" si="48"/>
        <v/>
      </c>
      <c r="K343" s="59" t="str">
        <f t="shared" si="49"/>
        <v/>
      </c>
      <c r="L343" s="2"/>
      <c r="N343" s="42" t="str">
        <f>IF($E343="", "", IFERROR(INDEX('Suppliers &amp; Rates'!C$7:C$97, MATCH($E343, 'Suppliers &amp; Rates'!$B$7:$B$97, 0)), ""))</f>
        <v/>
      </c>
      <c r="O343" s="43" t="str">
        <f>IF($E343="", "", IFERROR(INDEX('Suppliers &amp; Rates'!D$7:D$97, MATCH($E343, 'Suppliers &amp; Rates'!$B$7:$B$97, 0)), ""))</f>
        <v/>
      </c>
      <c r="P343" s="43" t="str">
        <f>IF($E343="", "", IFERROR(INDEX('Suppliers &amp; Rates'!E$7:E$97, MATCH($E343, 'Suppliers &amp; Rates'!$B$7:$B$97, 0)), ""))</f>
        <v/>
      </c>
      <c r="Q343" s="44" t="str">
        <f>IF($E343="", "", IFERROR(INDEX('Suppliers &amp; Rates'!F$7:F$97, MATCH($E343, 'Suppliers &amp; Rates'!$B$7:$B$97, 0)), ""))</f>
        <v/>
      </c>
      <c r="S343" s="21" t="str">
        <f t="shared" si="50"/>
        <v/>
      </c>
      <c r="U343" s="21" t="str">
        <f t="shared" si="51"/>
        <v/>
      </c>
      <c r="W343" s="21" t="str">
        <f t="shared" si="52"/>
        <v/>
      </c>
      <c r="X343" s="52" t="str">
        <f t="shared" si="53"/>
        <v/>
      </c>
    </row>
    <row r="344" spans="1:24" x14ac:dyDescent="0.25">
      <c r="A344" s="2"/>
      <c r="B344" s="25"/>
      <c r="C344" s="28"/>
      <c r="D344" s="28"/>
      <c r="E344" s="31"/>
      <c r="F344" s="34" t="str">
        <f t="shared" si="45"/>
        <v/>
      </c>
      <c r="G344" s="37" t="str">
        <f>IF(D344="", "", IF(E344="", "Select Supplier", D344*1.02264*(IF(INDEX('Suppliers &amp; Rates'!$G$7:$G$97, MATCH(E344, 'Suppliers &amp; Rates'!$B$7:$B$97, 0))="", 39.3, INDEX('Suppliers &amp; Rates'!$G$7:$G$97, MATCH(E344, 'Suppliers &amp; Rates'!$B$7:$B$97, 0))))/3.6))</f>
        <v/>
      </c>
      <c r="H344" s="57" t="str">
        <f t="shared" si="46"/>
        <v/>
      </c>
      <c r="I344" s="58" t="str">
        <f t="shared" si="47"/>
        <v/>
      </c>
      <c r="J344" s="58" t="str">
        <f t="shared" si="48"/>
        <v/>
      </c>
      <c r="K344" s="59" t="str">
        <f t="shared" si="49"/>
        <v/>
      </c>
      <c r="L344" s="2"/>
      <c r="N344" s="42" t="str">
        <f>IF($E344="", "", IFERROR(INDEX('Suppliers &amp; Rates'!C$7:C$97, MATCH($E344, 'Suppliers &amp; Rates'!$B$7:$B$97, 0)), ""))</f>
        <v/>
      </c>
      <c r="O344" s="43" t="str">
        <f>IF($E344="", "", IFERROR(INDEX('Suppliers &amp; Rates'!D$7:D$97, MATCH($E344, 'Suppliers &amp; Rates'!$B$7:$B$97, 0)), ""))</f>
        <v/>
      </c>
      <c r="P344" s="43" t="str">
        <f>IF($E344="", "", IFERROR(INDEX('Suppliers &amp; Rates'!E$7:E$97, MATCH($E344, 'Suppliers &amp; Rates'!$B$7:$B$97, 0)), ""))</f>
        <v/>
      </c>
      <c r="Q344" s="44" t="str">
        <f>IF($E344="", "", IFERROR(INDEX('Suppliers &amp; Rates'!F$7:F$97, MATCH($E344, 'Suppliers &amp; Rates'!$B$7:$B$97, 0)), ""))</f>
        <v/>
      </c>
      <c r="S344" s="21" t="str">
        <f t="shared" si="50"/>
        <v/>
      </c>
      <c r="U344" s="21" t="str">
        <f t="shared" si="51"/>
        <v/>
      </c>
      <c r="W344" s="21" t="str">
        <f t="shared" si="52"/>
        <v/>
      </c>
      <c r="X344" s="52" t="str">
        <f t="shared" si="53"/>
        <v/>
      </c>
    </row>
    <row r="345" spans="1:24" x14ac:dyDescent="0.25">
      <c r="A345" s="2"/>
      <c r="B345" s="25"/>
      <c r="C345" s="28"/>
      <c r="D345" s="28"/>
      <c r="E345" s="31"/>
      <c r="F345" s="34" t="str">
        <f t="shared" si="45"/>
        <v/>
      </c>
      <c r="G345" s="37" t="str">
        <f>IF(D345="", "", IF(E345="", "Select Supplier", D345*1.02264*(IF(INDEX('Suppliers &amp; Rates'!$G$7:$G$97, MATCH(E345, 'Suppliers &amp; Rates'!$B$7:$B$97, 0))="", 39.3, INDEX('Suppliers &amp; Rates'!$G$7:$G$97, MATCH(E345, 'Suppliers &amp; Rates'!$B$7:$B$97, 0))))/3.6))</f>
        <v/>
      </c>
      <c r="H345" s="57" t="str">
        <f t="shared" si="46"/>
        <v/>
      </c>
      <c r="I345" s="58" t="str">
        <f t="shared" si="47"/>
        <v/>
      </c>
      <c r="J345" s="58" t="str">
        <f t="shared" si="48"/>
        <v/>
      </c>
      <c r="K345" s="59" t="str">
        <f t="shared" si="49"/>
        <v/>
      </c>
      <c r="L345" s="2"/>
      <c r="N345" s="42" t="str">
        <f>IF($E345="", "", IFERROR(INDEX('Suppliers &amp; Rates'!C$7:C$97, MATCH($E345, 'Suppliers &amp; Rates'!$B$7:$B$97, 0)), ""))</f>
        <v/>
      </c>
      <c r="O345" s="43" t="str">
        <f>IF($E345="", "", IFERROR(INDEX('Suppliers &amp; Rates'!D$7:D$97, MATCH($E345, 'Suppliers &amp; Rates'!$B$7:$B$97, 0)), ""))</f>
        <v/>
      </c>
      <c r="P345" s="43" t="str">
        <f>IF($E345="", "", IFERROR(INDEX('Suppliers &amp; Rates'!E$7:E$97, MATCH($E345, 'Suppliers &amp; Rates'!$B$7:$B$97, 0)), ""))</f>
        <v/>
      </c>
      <c r="Q345" s="44" t="str">
        <f>IF($E345="", "", IFERROR(INDEX('Suppliers &amp; Rates'!F$7:F$97, MATCH($E345, 'Suppliers &amp; Rates'!$B$7:$B$97, 0)), ""))</f>
        <v/>
      </c>
      <c r="S345" s="21" t="str">
        <f t="shared" si="50"/>
        <v/>
      </c>
      <c r="U345" s="21" t="str">
        <f t="shared" si="51"/>
        <v/>
      </c>
      <c r="W345" s="21" t="str">
        <f t="shared" si="52"/>
        <v/>
      </c>
      <c r="X345" s="52" t="str">
        <f t="shared" si="53"/>
        <v/>
      </c>
    </row>
    <row r="346" spans="1:24" x14ac:dyDescent="0.25">
      <c r="A346" s="2"/>
      <c r="B346" s="25"/>
      <c r="C346" s="28"/>
      <c r="D346" s="28"/>
      <c r="E346" s="31"/>
      <c r="F346" s="34" t="str">
        <f t="shared" si="45"/>
        <v/>
      </c>
      <c r="G346" s="37" t="str">
        <f>IF(D346="", "", IF(E346="", "Select Supplier", D346*1.02264*(IF(INDEX('Suppliers &amp; Rates'!$G$7:$G$97, MATCH(E346, 'Suppliers &amp; Rates'!$B$7:$B$97, 0))="", 39.3, INDEX('Suppliers &amp; Rates'!$G$7:$G$97, MATCH(E346, 'Suppliers &amp; Rates'!$B$7:$B$97, 0))))/3.6))</f>
        <v/>
      </c>
      <c r="H346" s="57" t="str">
        <f t="shared" si="46"/>
        <v/>
      </c>
      <c r="I346" s="58" t="str">
        <f t="shared" si="47"/>
        <v/>
      </c>
      <c r="J346" s="58" t="str">
        <f t="shared" si="48"/>
        <v/>
      </c>
      <c r="K346" s="59" t="str">
        <f t="shared" si="49"/>
        <v/>
      </c>
      <c r="L346" s="2"/>
      <c r="N346" s="42" t="str">
        <f>IF($E346="", "", IFERROR(INDEX('Suppliers &amp; Rates'!C$7:C$97, MATCH($E346, 'Suppliers &amp; Rates'!$B$7:$B$97, 0)), ""))</f>
        <v/>
      </c>
      <c r="O346" s="43" t="str">
        <f>IF($E346="", "", IFERROR(INDEX('Suppliers &amp; Rates'!D$7:D$97, MATCH($E346, 'Suppliers &amp; Rates'!$B$7:$B$97, 0)), ""))</f>
        <v/>
      </c>
      <c r="P346" s="43" t="str">
        <f>IF($E346="", "", IFERROR(INDEX('Suppliers &amp; Rates'!E$7:E$97, MATCH($E346, 'Suppliers &amp; Rates'!$B$7:$B$97, 0)), ""))</f>
        <v/>
      </c>
      <c r="Q346" s="44" t="str">
        <f>IF($E346="", "", IFERROR(INDEX('Suppliers &amp; Rates'!F$7:F$97, MATCH($E346, 'Suppliers &amp; Rates'!$B$7:$B$97, 0)), ""))</f>
        <v/>
      </c>
      <c r="S346" s="21" t="str">
        <f t="shared" si="50"/>
        <v/>
      </c>
      <c r="U346" s="21" t="str">
        <f t="shared" si="51"/>
        <v/>
      </c>
      <c r="W346" s="21" t="str">
        <f t="shared" si="52"/>
        <v/>
      </c>
      <c r="X346" s="52" t="str">
        <f t="shared" si="53"/>
        <v/>
      </c>
    </row>
    <row r="347" spans="1:24" x14ac:dyDescent="0.25">
      <c r="A347" s="2"/>
      <c r="B347" s="25"/>
      <c r="C347" s="28"/>
      <c r="D347" s="28"/>
      <c r="E347" s="31"/>
      <c r="F347" s="34" t="str">
        <f t="shared" si="45"/>
        <v/>
      </c>
      <c r="G347" s="37" t="str">
        <f>IF(D347="", "", IF(E347="", "Select Supplier", D347*1.02264*(IF(INDEX('Suppliers &amp; Rates'!$G$7:$G$97, MATCH(E347, 'Suppliers &amp; Rates'!$B$7:$B$97, 0))="", 39.3, INDEX('Suppliers &amp; Rates'!$G$7:$G$97, MATCH(E347, 'Suppliers &amp; Rates'!$B$7:$B$97, 0))))/3.6))</f>
        <v/>
      </c>
      <c r="H347" s="57" t="str">
        <f t="shared" si="46"/>
        <v/>
      </c>
      <c r="I347" s="58" t="str">
        <f t="shared" si="47"/>
        <v/>
      </c>
      <c r="J347" s="58" t="str">
        <f t="shared" si="48"/>
        <v/>
      </c>
      <c r="K347" s="59" t="str">
        <f t="shared" si="49"/>
        <v/>
      </c>
      <c r="L347" s="2"/>
      <c r="N347" s="42" t="str">
        <f>IF($E347="", "", IFERROR(INDEX('Suppliers &amp; Rates'!C$7:C$97, MATCH($E347, 'Suppliers &amp; Rates'!$B$7:$B$97, 0)), ""))</f>
        <v/>
      </c>
      <c r="O347" s="43" t="str">
        <f>IF($E347="", "", IFERROR(INDEX('Suppliers &amp; Rates'!D$7:D$97, MATCH($E347, 'Suppliers &amp; Rates'!$B$7:$B$97, 0)), ""))</f>
        <v/>
      </c>
      <c r="P347" s="43" t="str">
        <f>IF($E347="", "", IFERROR(INDEX('Suppliers &amp; Rates'!E$7:E$97, MATCH($E347, 'Suppliers &amp; Rates'!$B$7:$B$97, 0)), ""))</f>
        <v/>
      </c>
      <c r="Q347" s="44" t="str">
        <f>IF($E347="", "", IFERROR(INDEX('Suppliers &amp; Rates'!F$7:F$97, MATCH($E347, 'Suppliers &amp; Rates'!$B$7:$B$97, 0)), ""))</f>
        <v/>
      </c>
      <c r="S347" s="21" t="str">
        <f t="shared" si="50"/>
        <v/>
      </c>
      <c r="U347" s="21" t="str">
        <f t="shared" si="51"/>
        <v/>
      </c>
      <c r="W347" s="21" t="str">
        <f t="shared" si="52"/>
        <v/>
      </c>
      <c r="X347" s="52" t="str">
        <f t="shared" si="53"/>
        <v/>
      </c>
    </row>
    <row r="348" spans="1:24" x14ac:dyDescent="0.25">
      <c r="A348" s="2"/>
      <c r="B348" s="25"/>
      <c r="C348" s="28"/>
      <c r="D348" s="28"/>
      <c r="E348" s="31"/>
      <c r="F348" s="34" t="str">
        <f t="shared" si="45"/>
        <v/>
      </c>
      <c r="G348" s="37" t="str">
        <f>IF(D348="", "", IF(E348="", "Select Supplier", D348*1.02264*(IF(INDEX('Suppliers &amp; Rates'!$G$7:$G$97, MATCH(E348, 'Suppliers &amp; Rates'!$B$7:$B$97, 0))="", 39.3, INDEX('Suppliers &amp; Rates'!$G$7:$G$97, MATCH(E348, 'Suppliers &amp; Rates'!$B$7:$B$97, 0))))/3.6))</f>
        <v/>
      </c>
      <c r="H348" s="57" t="str">
        <f t="shared" si="46"/>
        <v/>
      </c>
      <c r="I348" s="58" t="str">
        <f t="shared" si="47"/>
        <v/>
      </c>
      <c r="J348" s="58" t="str">
        <f t="shared" si="48"/>
        <v/>
      </c>
      <c r="K348" s="59" t="str">
        <f t="shared" si="49"/>
        <v/>
      </c>
      <c r="L348" s="2"/>
      <c r="N348" s="42" t="str">
        <f>IF($E348="", "", IFERROR(INDEX('Suppliers &amp; Rates'!C$7:C$97, MATCH($E348, 'Suppliers &amp; Rates'!$B$7:$B$97, 0)), ""))</f>
        <v/>
      </c>
      <c r="O348" s="43" t="str">
        <f>IF($E348="", "", IFERROR(INDEX('Suppliers &amp; Rates'!D$7:D$97, MATCH($E348, 'Suppliers &amp; Rates'!$B$7:$B$97, 0)), ""))</f>
        <v/>
      </c>
      <c r="P348" s="43" t="str">
        <f>IF($E348="", "", IFERROR(INDEX('Suppliers &amp; Rates'!E$7:E$97, MATCH($E348, 'Suppliers &amp; Rates'!$B$7:$B$97, 0)), ""))</f>
        <v/>
      </c>
      <c r="Q348" s="44" t="str">
        <f>IF($E348="", "", IFERROR(INDEX('Suppliers &amp; Rates'!F$7:F$97, MATCH($E348, 'Suppliers &amp; Rates'!$B$7:$B$97, 0)), ""))</f>
        <v/>
      </c>
      <c r="S348" s="21" t="str">
        <f t="shared" si="50"/>
        <v/>
      </c>
      <c r="U348" s="21" t="str">
        <f t="shared" si="51"/>
        <v/>
      </c>
      <c r="W348" s="21" t="str">
        <f t="shared" si="52"/>
        <v/>
      </c>
      <c r="X348" s="52" t="str">
        <f t="shared" si="53"/>
        <v/>
      </c>
    </row>
    <row r="349" spans="1:24" x14ac:dyDescent="0.25">
      <c r="A349" s="2"/>
      <c r="B349" s="25"/>
      <c r="C349" s="28"/>
      <c r="D349" s="28"/>
      <c r="E349" s="31"/>
      <c r="F349" s="34" t="str">
        <f t="shared" si="45"/>
        <v/>
      </c>
      <c r="G349" s="37" t="str">
        <f>IF(D349="", "", IF(E349="", "Select Supplier", D349*1.02264*(IF(INDEX('Suppliers &amp; Rates'!$G$7:$G$97, MATCH(E349, 'Suppliers &amp; Rates'!$B$7:$B$97, 0))="", 39.3, INDEX('Suppliers &amp; Rates'!$G$7:$G$97, MATCH(E349, 'Suppliers &amp; Rates'!$B$7:$B$97, 0))))/3.6))</f>
        <v/>
      </c>
      <c r="H349" s="57" t="str">
        <f t="shared" si="46"/>
        <v/>
      </c>
      <c r="I349" s="58" t="str">
        <f t="shared" si="47"/>
        <v/>
      </c>
      <c r="J349" s="58" t="str">
        <f t="shared" si="48"/>
        <v/>
      </c>
      <c r="K349" s="59" t="str">
        <f t="shared" si="49"/>
        <v/>
      </c>
      <c r="L349" s="2"/>
      <c r="N349" s="42" t="str">
        <f>IF($E349="", "", IFERROR(INDEX('Suppliers &amp; Rates'!C$7:C$97, MATCH($E349, 'Suppliers &amp; Rates'!$B$7:$B$97, 0)), ""))</f>
        <v/>
      </c>
      <c r="O349" s="43" t="str">
        <f>IF($E349="", "", IFERROR(INDEX('Suppliers &amp; Rates'!D$7:D$97, MATCH($E349, 'Suppliers &amp; Rates'!$B$7:$B$97, 0)), ""))</f>
        <v/>
      </c>
      <c r="P349" s="43" t="str">
        <f>IF($E349="", "", IFERROR(INDEX('Suppliers &amp; Rates'!E$7:E$97, MATCH($E349, 'Suppliers &amp; Rates'!$B$7:$B$97, 0)), ""))</f>
        <v/>
      </c>
      <c r="Q349" s="44" t="str">
        <f>IF($E349="", "", IFERROR(INDEX('Suppliers &amp; Rates'!F$7:F$97, MATCH($E349, 'Suppliers &amp; Rates'!$B$7:$B$97, 0)), ""))</f>
        <v/>
      </c>
      <c r="S349" s="21" t="str">
        <f t="shared" si="50"/>
        <v/>
      </c>
      <c r="U349" s="21" t="str">
        <f t="shared" si="51"/>
        <v/>
      </c>
      <c r="W349" s="21" t="str">
        <f t="shared" si="52"/>
        <v/>
      </c>
      <c r="X349" s="52" t="str">
        <f t="shared" si="53"/>
        <v/>
      </c>
    </row>
    <row r="350" spans="1:24" x14ac:dyDescent="0.25">
      <c r="A350" s="2"/>
      <c r="B350" s="25"/>
      <c r="C350" s="28"/>
      <c r="D350" s="28"/>
      <c r="E350" s="31"/>
      <c r="F350" s="34" t="str">
        <f t="shared" si="45"/>
        <v/>
      </c>
      <c r="G350" s="37" t="str">
        <f>IF(D350="", "", IF(E350="", "Select Supplier", D350*1.02264*(IF(INDEX('Suppliers &amp; Rates'!$G$7:$G$97, MATCH(E350, 'Suppliers &amp; Rates'!$B$7:$B$97, 0))="", 39.3, INDEX('Suppliers &amp; Rates'!$G$7:$G$97, MATCH(E350, 'Suppliers &amp; Rates'!$B$7:$B$97, 0))))/3.6))</f>
        <v/>
      </c>
      <c r="H350" s="57" t="str">
        <f t="shared" si="46"/>
        <v/>
      </c>
      <c r="I350" s="58" t="str">
        <f t="shared" si="47"/>
        <v/>
      </c>
      <c r="J350" s="58" t="str">
        <f t="shared" si="48"/>
        <v/>
      </c>
      <c r="K350" s="59" t="str">
        <f t="shared" si="49"/>
        <v/>
      </c>
      <c r="L350" s="2"/>
      <c r="N350" s="42" t="str">
        <f>IF($E350="", "", IFERROR(INDEX('Suppliers &amp; Rates'!C$7:C$97, MATCH($E350, 'Suppliers &amp; Rates'!$B$7:$B$97, 0)), ""))</f>
        <v/>
      </c>
      <c r="O350" s="43" t="str">
        <f>IF($E350="", "", IFERROR(INDEX('Suppliers &amp; Rates'!D$7:D$97, MATCH($E350, 'Suppliers &amp; Rates'!$B$7:$B$97, 0)), ""))</f>
        <v/>
      </c>
      <c r="P350" s="43" t="str">
        <f>IF($E350="", "", IFERROR(INDEX('Suppliers &amp; Rates'!E$7:E$97, MATCH($E350, 'Suppliers &amp; Rates'!$B$7:$B$97, 0)), ""))</f>
        <v/>
      </c>
      <c r="Q350" s="44" t="str">
        <f>IF($E350="", "", IFERROR(INDEX('Suppliers &amp; Rates'!F$7:F$97, MATCH($E350, 'Suppliers &amp; Rates'!$B$7:$B$97, 0)), ""))</f>
        <v/>
      </c>
      <c r="S350" s="21" t="str">
        <f t="shared" si="50"/>
        <v/>
      </c>
      <c r="U350" s="21" t="str">
        <f t="shared" si="51"/>
        <v/>
      </c>
      <c r="W350" s="21" t="str">
        <f t="shared" si="52"/>
        <v/>
      </c>
      <c r="X350" s="52" t="str">
        <f t="shared" si="53"/>
        <v/>
      </c>
    </row>
    <row r="351" spans="1:24" x14ac:dyDescent="0.25">
      <c r="A351" s="2"/>
      <c r="B351" s="25"/>
      <c r="C351" s="28"/>
      <c r="D351" s="28"/>
      <c r="E351" s="31"/>
      <c r="F351" s="34" t="str">
        <f t="shared" si="45"/>
        <v/>
      </c>
      <c r="G351" s="37" t="str">
        <f>IF(D351="", "", IF(E351="", "Select Supplier", D351*1.02264*(IF(INDEX('Suppliers &amp; Rates'!$G$7:$G$97, MATCH(E351, 'Suppliers &amp; Rates'!$B$7:$B$97, 0))="", 39.3, INDEX('Suppliers &amp; Rates'!$G$7:$G$97, MATCH(E351, 'Suppliers &amp; Rates'!$B$7:$B$97, 0))))/3.6))</f>
        <v/>
      </c>
      <c r="H351" s="57" t="str">
        <f t="shared" si="46"/>
        <v/>
      </c>
      <c r="I351" s="58" t="str">
        <f t="shared" si="47"/>
        <v/>
      </c>
      <c r="J351" s="58" t="str">
        <f t="shared" si="48"/>
        <v/>
      </c>
      <c r="K351" s="59" t="str">
        <f t="shared" si="49"/>
        <v/>
      </c>
      <c r="L351" s="2"/>
      <c r="N351" s="42" t="str">
        <f>IF($E351="", "", IFERROR(INDEX('Suppliers &amp; Rates'!C$7:C$97, MATCH($E351, 'Suppliers &amp; Rates'!$B$7:$B$97, 0)), ""))</f>
        <v/>
      </c>
      <c r="O351" s="43" t="str">
        <f>IF($E351="", "", IFERROR(INDEX('Suppliers &amp; Rates'!D$7:D$97, MATCH($E351, 'Suppliers &amp; Rates'!$B$7:$B$97, 0)), ""))</f>
        <v/>
      </c>
      <c r="P351" s="43" t="str">
        <f>IF($E351="", "", IFERROR(INDEX('Suppliers &amp; Rates'!E$7:E$97, MATCH($E351, 'Suppliers &amp; Rates'!$B$7:$B$97, 0)), ""))</f>
        <v/>
      </c>
      <c r="Q351" s="44" t="str">
        <f>IF($E351="", "", IFERROR(INDEX('Suppliers &amp; Rates'!F$7:F$97, MATCH($E351, 'Suppliers &amp; Rates'!$B$7:$B$97, 0)), ""))</f>
        <v/>
      </c>
      <c r="S351" s="21" t="str">
        <f t="shared" si="50"/>
        <v/>
      </c>
      <c r="U351" s="21" t="str">
        <f t="shared" si="51"/>
        <v/>
      </c>
      <c r="W351" s="21" t="str">
        <f t="shared" si="52"/>
        <v/>
      </c>
      <c r="X351" s="52" t="str">
        <f t="shared" si="53"/>
        <v/>
      </c>
    </row>
    <row r="352" spans="1:24" x14ac:dyDescent="0.25">
      <c r="A352" s="2"/>
      <c r="B352" s="25"/>
      <c r="C352" s="28"/>
      <c r="D352" s="28"/>
      <c r="E352" s="31"/>
      <c r="F352" s="34" t="str">
        <f t="shared" si="45"/>
        <v/>
      </c>
      <c r="G352" s="37" t="str">
        <f>IF(D352="", "", IF(E352="", "Select Supplier", D352*1.02264*(IF(INDEX('Suppliers &amp; Rates'!$G$7:$G$97, MATCH(E352, 'Suppliers &amp; Rates'!$B$7:$B$97, 0))="", 39.3, INDEX('Suppliers &amp; Rates'!$G$7:$G$97, MATCH(E352, 'Suppliers &amp; Rates'!$B$7:$B$97, 0))))/3.6))</f>
        <v/>
      </c>
      <c r="H352" s="57" t="str">
        <f t="shared" si="46"/>
        <v/>
      </c>
      <c r="I352" s="58" t="str">
        <f t="shared" si="47"/>
        <v/>
      </c>
      <c r="J352" s="58" t="str">
        <f t="shared" si="48"/>
        <v/>
      </c>
      <c r="K352" s="59" t="str">
        <f t="shared" si="49"/>
        <v/>
      </c>
      <c r="L352" s="2"/>
      <c r="N352" s="42" t="str">
        <f>IF($E352="", "", IFERROR(INDEX('Suppliers &amp; Rates'!C$7:C$97, MATCH($E352, 'Suppliers &amp; Rates'!$B$7:$B$97, 0)), ""))</f>
        <v/>
      </c>
      <c r="O352" s="43" t="str">
        <f>IF($E352="", "", IFERROR(INDEX('Suppliers &amp; Rates'!D$7:D$97, MATCH($E352, 'Suppliers &amp; Rates'!$B$7:$B$97, 0)), ""))</f>
        <v/>
      </c>
      <c r="P352" s="43" t="str">
        <f>IF($E352="", "", IFERROR(INDEX('Suppliers &amp; Rates'!E$7:E$97, MATCH($E352, 'Suppliers &amp; Rates'!$B$7:$B$97, 0)), ""))</f>
        <v/>
      </c>
      <c r="Q352" s="44" t="str">
        <f>IF($E352="", "", IFERROR(INDEX('Suppliers &amp; Rates'!F$7:F$97, MATCH($E352, 'Suppliers &amp; Rates'!$B$7:$B$97, 0)), ""))</f>
        <v/>
      </c>
      <c r="S352" s="21" t="str">
        <f t="shared" si="50"/>
        <v/>
      </c>
      <c r="U352" s="21" t="str">
        <f t="shared" si="51"/>
        <v/>
      </c>
      <c r="W352" s="21" t="str">
        <f t="shared" si="52"/>
        <v/>
      </c>
      <c r="X352" s="52" t="str">
        <f t="shared" si="53"/>
        <v/>
      </c>
    </row>
    <row r="353" spans="1:24" x14ac:dyDescent="0.25">
      <c r="A353" s="2"/>
      <c r="B353" s="25"/>
      <c r="C353" s="28"/>
      <c r="D353" s="28"/>
      <c r="E353" s="31"/>
      <c r="F353" s="34" t="str">
        <f t="shared" si="45"/>
        <v/>
      </c>
      <c r="G353" s="37" t="str">
        <f>IF(D353="", "", IF(E353="", "Select Supplier", D353*1.02264*(IF(INDEX('Suppliers &amp; Rates'!$G$7:$G$97, MATCH(E353, 'Suppliers &amp; Rates'!$B$7:$B$97, 0))="", 39.3, INDEX('Suppliers &amp; Rates'!$G$7:$G$97, MATCH(E353, 'Suppliers &amp; Rates'!$B$7:$B$97, 0))))/3.6))</f>
        <v/>
      </c>
      <c r="H353" s="57" t="str">
        <f t="shared" si="46"/>
        <v/>
      </c>
      <c r="I353" s="58" t="str">
        <f t="shared" si="47"/>
        <v/>
      </c>
      <c r="J353" s="58" t="str">
        <f t="shared" si="48"/>
        <v/>
      </c>
      <c r="K353" s="59" t="str">
        <f t="shared" si="49"/>
        <v/>
      </c>
      <c r="L353" s="2"/>
      <c r="N353" s="42" t="str">
        <f>IF($E353="", "", IFERROR(INDEX('Suppliers &amp; Rates'!C$7:C$97, MATCH($E353, 'Suppliers &amp; Rates'!$B$7:$B$97, 0)), ""))</f>
        <v/>
      </c>
      <c r="O353" s="43" t="str">
        <f>IF($E353="", "", IFERROR(INDEX('Suppliers &amp; Rates'!D$7:D$97, MATCH($E353, 'Suppliers &amp; Rates'!$B$7:$B$97, 0)), ""))</f>
        <v/>
      </c>
      <c r="P353" s="43" t="str">
        <f>IF($E353="", "", IFERROR(INDEX('Suppliers &amp; Rates'!E$7:E$97, MATCH($E353, 'Suppliers &amp; Rates'!$B$7:$B$97, 0)), ""))</f>
        <v/>
      </c>
      <c r="Q353" s="44" t="str">
        <f>IF($E353="", "", IFERROR(INDEX('Suppliers &amp; Rates'!F$7:F$97, MATCH($E353, 'Suppliers &amp; Rates'!$B$7:$B$97, 0)), ""))</f>
        <v/>
      </c>
      <c r="S353" s="21" t="str">
        <f t="shared" si="50"/>
        <v/>
      </c>
      <c r="U353" s="21" t="str">
        <f t="shared" si="51"/>
        <v/>
      </c>
      <c r="W353" s="21" t="str">
        <f t="shared" si="52"/>
        <v/>
      </c>
      <c r="X353" s="52" t="str">
        <f t="shared" si="53"/>
        <v/>
      </c>
    </row>
    <row r="354" spans="1:24" x14ac:dyDescent="0.25">
      <c r="A354" s="2"/>
      <c r="B354" s="25"/>
      <c r="C354" s="28"/>
      <c r="D354" s="28"/>
      <c r="E354" s="31"/>
      <c r="F354" s="34" t="str">
        <f t="shared" si="45"/>
        <v/>
      </c>
      <c r="G354" s="37" t="str">
        <f>IF(D354="", "", IF(E354="", "Select Supplier", D354*1.02264*(IF(INDEX('Suppliers &amp; Rates'!$G$7:$G$97, MATCH(E354, 'Suppliers &amp; Rates'!$B$7:$B$97, 0))="", 39.3, INDEX('Suppliers &amp; Rates'!$G$7:$G$97, MATCH(E354, 'Suppliers &amp; Rates'!$B$7:$B$97, 0))))/3.6))</f>
        <v/>
      </c>
      <c r="H354" s="57" t="str">
        <f t="shared" si="46"/>
        <v/>
      </c>
      <c r="I354" s="58" t="str">
        <f t="shared" si="47"/>
        <v/>
      </c>
      <c r="J354" s="58" t="str">
        <f t="shared" si="48"/>
        <v/>
      </c>
      <c r="K354" s="59" t="str">
        <f t="shared" si="49"/>
        <v/>
      </c>
      <c r="L354" s="2"/>
      <c r="N354" s="42" t="str">
        <f>IF($E354="", "", IFERROR(INDEX('Suppliers &amp; Rates'!C$7:C$97, MATCH($E354, 'Suppliers &amp; Rates'!$B$7:$B$97, 0)), ""))</f>
        <v/>
      </c>
      <c r="O354" s="43" t="str">
        <f>IF($E354="", "", IFERROR(INDEX('Suppliers &amp; Rates'!D$7:D$97, MATCH($E354, 'Suppliers &amp; Rates'!$B$7:$B$97, 0)), ""))</f>
        <v/>
      </c>
      <c r="P354" s="43" t="str">
        <f>IF($E354="", "", IFERROR(INDEX('Suppliers &amp; Rates'!E$7:E$97, MATCH($E354, 'Suppliers &amp; Rates'!$B$7:$B$97, 0)), ""))</f>
        <v/>
      </c>
      <c r="Q354" s="44" t="str">
        <f>IF($E354="", "", IFERROR(INDEX('Suppliers &amp; Rates'!F$7:F$97, MATCH($E354, 'Suppliers &amp; Rates'!$B$7:$B$97, 0)), ""))</f>
        <v/>
      </c>
      <c r="S354" s="21" t="str">
        <f t="shared" si="50"/>
        <v/>
      </c>
      <c r="U354" s="21" t="str">
        <f t="shared" si="51"/>
        <v/>
      </c>
      <c r="W354" s="21" t="str">
        <f t="shared" si="52"/>
        <v/>
      </c>
      <c r="X354" s="52" t="str">
        <f t="shared" si="53"/>
        <v/>
      </c>
    </row>
    <row r="355" spans="1:24" x14ac:dyDescent="0.25">
      <c r="A355" s="2"/>
      <c r="B355" s="25"/>
      <c r="C355" s="28"/>
      <c r="D355" s="28"/>
      <c r="E355" s="31"/>
      <c r="F355" s="34" t="str">
        <f t="shared" si="45"/>
        <v/>
      </c>
      <c r="G355" s="37" t="str">
        <f>IF(D355="", "", IF(E355="", "Select Supplier", D355*1.02264*(IF(INDEX('Suppliers &amp; Rates'!$G$7:$G$97, MATCH(E355, 'Suppliers &amp; Rates'!$B$7:$B$97, 0))="", 39.3, INDEX('Suppliers &amp; Rates'!$G$7:$G$97, MATCH(E355, 'Suppliers &amp; Rates'!$B$7:$B$97, 0))))/3.6))</f>
        <v/>
      </c>
      <c r="H355" s="57" t="str">
        <f t="shared" si="46"/>
        <v/>
      </c>
      <c r="I355" s="58" t="str">
        <f t="shared" si="47"/>
        <v/>
      </c>
      <c r="J355" s="58" t="str">
        <f t="shared" si="48"/>
        <v/>
      </c>
      <c r="K355" s="59" t="str">
        <f t="shared" si="49"/>
        <v/>
      </c>
      <c r="L355" s="2"/>
      <c r="N355" s="42" t="str">
        <f>IF($E355="", "", IFERROR(INDEX('Suppliers &amp; Rates'!C$7:C$97, MATCH($E355, 'Suppliers &amp; Rates'!$B$7:$B$97, 0)), ""))</f>
        <v/>
      </c>
      <c r="O355" s="43" t="str">
        <f>IF($E355="", "", IFERROR(INDEX('Suppliers &amp; Rates'!D$7:D$97, MATCH($E355, 'Suppliers &amp; Rates'!$B$7:$B$97, 0)), ""))</f>
        <v/>
      </c>
      <c r="P355" s="43" t="str">
        <f>IF($E355="", "", IFERROR(INDEX('Suppliers &amp; Rates'!E$7:E$97, MATCH($E355, 'Suppliers &amp; Rates'!$B$7:$B$97, 0)), ""))</f>
        <v/>
      </c>
      <c r="Q355" s="44" t="str">
        <f>IF($E355="", "", IFERROR(INDEX('Suppliers &amp; Rates'!F$7:F$97, MATCH($E355, 'Suppliers &amp; Rates'!$B$7:$B$97, 0)), ""))</f>
        <v/>
      </c>
      <c r="S355" s="21" t="str">
        <f t="shared" si="50"/>
        <v/>
      </c>
      <c r="U355" s="21" t="str">
        <f t="shared" si="51"/>
        <v/>
      </c>
      <c r="W355" s="21" t="str">
        <f t="shared" si="52"/>
        <v/>
      </c>
      <c r="X355" s="52" t="str">
        <f t="shared" si="53"/>
        <v/>
      </c>
    </row>
    <row r="356" spans="1:24" x14ac:dyDescent="0.25">
      <c r="A356" s="2"/>
      <c r="B356" s="25"/>
      <c r="C356" s="28"/>
      <c r="D356" s="28"/>
      <c r="E356" s="31"/>
      <c r="F356" s="34" t="str">
        <f t="shared" si="45"/>
        <v/>
      </c>
      <c r="G356" s="37" t="str">
        <f>IF(D356="", "", IF(E356="", "Select Supplier", D356*1.02264*(IF(INDEX('Suppliers &amp; Rates'!$G$7:$G$97, MATCH(E356, 'Suppliers &amp; Rates'!$B$7:$B$97, 0))="", 39.3, INDEX('Suppliers &amp; Rates'!$G$7:$G$97, MATCH(E356, 'Suppliers &amp; Rates'!$B$7:$B$97, 0))))/3.6))</f>
        <v/>
      </c>
      <c r="H356" s="57" t="str">
        <f t="shared" si="46"/>
        <v/>
      </c>
      <c r="I356" s="58" t="str">
        <f t="shared" si="47"/>
        <v/>
      </c>
      <c r="J356" s="58" t="str">
        <f t="shared" si="48"/>
        <v/>
      </c>
      <c r="K356" s="59" t="str">
        <f t="shared" si="49"/>
        <v/>
      </c>
      <c r="L356" s="2"/>
      <c r="N356" s="42" t="str">
        <f>IF($E356="", "", IFERROR(INDEX('Suppliers &amp; Rates'!C$7:C$97, MATCH($E356, 'Suppliers &amp; Rates'!$B$7:$B$97, 0)), ""))</f>
        <v/>
      </c>
      <c r="O356" s="43" t="str">
        <f>IF($E356="", "", IFERROR(INDEX('Suppliers &amp; Rates'!D$7:D$97, MATCH($E356, 'Suppliers &amp; Rates'!$B$7:$B$97, 0)), ""))</f>
        <v/>
      </c>
      <c r="P356" s="43" t="str">
        <f>IF($E356="", "", IFERROR(INDEX('Suppliers &amp; Rates'!E$7:E$97, MATCH($E356, 'Suppliers &amp; Rates'!$B$7:$B$97, 0)), ""))</f>
        <v/>
      </c>
      <c r="Q356" s="44" t="str">
        <f>IF($E356="", "", IFERROR(INDEX('Suppliers &amp; Rates'!F$7:F$97, MATCH($E356, 'Suppliers &amp; Rates'!$B$7:$B$97, 0)), ""))</f>
        <v/>
      </c>
      <c r="S356" s="21" t="str">
        <f t="shared" si="50"/>
        <v/>
      </c>
      <c r="U356" s="21" t="str">
        <f t="shared" si="51"/>
        <v/>
      </c>
      <c r="W356" s="21" t="str">
        <f t="shared" si="52"/>
        <v/>
      </c>
      <c r="X356" s="52" t="str">
        <f t="shared" si="53"/>
        <v/>
      </c>
    </row>
    <row r="357" spans="1:24" x14ac:dyDescent="0.25">
      <c r="A357" s="2"/>
      <c r="B357" s="25"/>
      <c r="C357" s="28"/>
      <c r="D357" s="28"/>
      <c r="E357" s="31"/>
      <c r="F357" s="34" t="str">
        <f t="shared" si="45"/>
        <v/>
      </c>
      <c r="G357" s="37" t="str">
        <f>IF(D357="", "", IF(E357="", "Select Supplier", D357*1.02264*(IF(INDEX('Suppliers &amp; Rates'!$G$7:$G$97, MATCH(E357, 'Suppliers &amp; Rates'!$B$7:$B$97, 0))="", 39.3, INDEX('Suppliers &amp; Rates'!$G$7:$G$97, MATCH(E357, 'Suppliers &amp; Rates'!$B$7:$B$97, 0))))/3.6))</f>
        <v/>
      </c>
      <c r="H357" s="57" t="str">
        <f t="shared" si="46"/>
        <v/>
      </c>
      <c r="I357" s="58" t="str">
        <f t="shared" si="47"/>
        <v/>
      </c>
      <c r="J357" s="58" t="str">
        <f t="shared" si="48"/>
        <v/>
      </c>
      <c r="K357" s="59" t="str">
        <f t="shared" si="49"/>
        <v/>
      </c>
      <c r="L357" s="2"/>
      <c r="N357" s="42" t="str">
        <f>IF($E357="", "", IFERROR(INDEX('Suppliers &amp; Rates'!C$7:C$97, MATCH($E357, 'Suppliers &amp; Rates'!$B$7:$B$97, 0)), ""))</f>
        <v/>
      </c>
      <c r="O357" s="43" t="str">
        <f>IF($E357="", "", IFERROR(INDEX('Suppliers &amp; Rates'!D$7:D$97, MATCH($E357, 'Suppliers &amp; Rates'!$B$7:$B$97, 0)), ""))</f>
        <v/>
      </c>
      <c r="P357" s="43" t="str">
        <f>IF($E357="", "", IFERROR(INDEX('Suppliers &amp; Rates'!E$7:E$97, MATCH($E357, 'Suppliers &amp; Rates'!$B$7:$B$97, 0)), ""))</f>
        <v/>
      </c>
      <c r="Q357" s="44" t="str">
        <f>IF($E357="", "", IFERROR(INDEX('Suppliers &amp; Rates'!F$7:F$97, MATCH($E357, 'Suppliers &amp; Rates'!$B$7:$B$97, 0)), ""))</f>
        <v/>
      </c>
      <c r="S357" s="21" t="str">
        <f t="shared" si="50"/>
        <v/>
      </c>
      <c r="U357" s="21" t="str">
        <f t="shared" si="51"/>
        <v/>
      </c>
      <c r="W357" s="21" t="str">
        <f t="shared" si="52"/>
        <v/>
      </c>
      <c r="X357" s="52" t="str">
        <f t="shared" si="53"/>
        <v/>
      </c>
    </row>
    <row r="358" spans="1:24" x14ac:dyDescent="0.25">
      <c r="A358" s="2"/>
      <c r="B358" s="25"/>
      <c r="C358" s="28"/>
      <c r="D358" s="28"/>
      <c r="E358" s="31"/>
      <c r="F358" s="34" t="str">
        <f t="shared" si="45"/>
        <v/>
      </c>
      <c r="G358" s="37" t="str">
        <f>IF(D358="", "", IF(E358="", "Select Supplier", D358*1.02264*(IF(INDEX('Suppliers &amp; Rates'!$G$7:$G$97, MATCH(E358, 'Suppliers &amp; Rates'!$B$7:$B$97, 0))="", 39.3, INDEX('Suppliers &amp; Rates'!$G$7:$G$97, MATCH(E358, 'Suppliers &amp; Rates'!$B$7:$B$97, 0))))/3.6))</f>
        <v/>
      </c>
      <c r="H358" s="57" t="str">
        <f t="shared" si="46"/>
        <v/>
      </c>
      <c r="I358" s="58" t="str">
        <f t="shared" si="47"/>
        <v/>
      </c>
      <c r="J358" s="58" t="str">
        <f t="shared" si="48"/>
        <v/>
      </c>
      <c r="K358" s="59" t="str">
        <f t="shared" si="49"/>
        <v/>
      </c>
      <c r="L358" s="2"/>
      <c r="N358" s="42" t="str">
        <f>IF($E358="", "", IFERROR(INDEX('Suppliers &amp; Rates'!C$7:C$97, MATCH($E358, 'Suppliers &amp; Rates'!$B$7:$B$97, 0)), ""))</f>
        <v/>
      </c>
      <c r="O358" s="43" t="str">
        <f>IF($E358="", "", IFERROR(INDEX('Suppliers &amp; Rates'!D$7:D$97, MATCH($E358, 'Suppliers &amp; Rates'!$B$7:$B$97, 0)), ""))</f>
        <v/>
      </c>
      <c r="P358" s="43" t="str">
        <f>IF($E358="", "", IFERROR(INDEX('Suppliers &amp; Rates'!E$7:E$97, MATCH($E358, 'Suppliers &amp; Rates'!$B$7:$B$97, 0)), ""))</f>
        <v/>
      </c>
      <c r="Q358" s="44" t="str">
        <f>IF($E358="", "", IFERROR(INDEX('Suppliers &amp; Rates'!F$7:F$97, MATCH($E358, 'Suppliers &amp; Rates'!$B$7:$B$97, 0)), ""))</f>
        <v/>
      </c>
      <c r="S358" s="21" t="str">
        <f t="shared" si="50"/>
        <v/>
      </c>
      <c r="U358" s="21" t="str">
        <f t="shared" si="51"/>
        <v/>
      </c>
      <c r="W358" s="21" t="str">
        <f t="shared" si="52"/>
        <v/>
      </c>
      <c r="X358" s="52" t="str">
        <f t="shared" si="53"/>
        <v/>
      </c>
    </row>
    <row r="359" spans="1:24" x14ac:dyDescent="0.25">
      <c r="A359" s="2"/>
      <c r="B359" s="25"/>
      <c r="C359" s="28"/>
      <c r="D359" s="28"/>
      <c r="E359" s="31"/>
      <c r="F359" s="34" t="str">
        <f t="shared" si="45"/>
        <v/>
      </c>
      <c r="G359" s="37" t="str">
        <f>IF(D359="", "", IF(E359="", "Select Supplier", D359*1.02264*(IF(INDEX('Suppliers &amp; Rates'!$G$7:$G$97, MATCH(E359, 'Suppliers &amp; Rates'!$B$7:$B$97, 0))="", 39.3, INDEX('Suppliers &amp; Rates'!$G$7:$G$97, MATCH(E359, 'Suppliers &amp; Rates'!$B$7:$B$97, 0))))/3.6))</f>
        <v/>
      </c>
      <c r="H359" s="57" t="str">
        <f t="shared" si="46"/>
        <v/>
      </c>
      <c r="I359" s="58" t="str">
        <f t="shared" si="47"/>
        <v/>
      </c>
      <c r="J359" s="58" t="str">
        <f t="shared" si="48"/>
        <v/>
      </c>
      <c r="K359" s="59" t="str">
        <f t="shared" si="49"/>
        <v/>
      </c>
      <c r="L359" s="2"/>
      <c r="N359" s="42" t="str">
        <f>IF($E359="", "", IFERROR(INDEX('Suppliers &amp; Rates'!C$7:C$97, MATCH($E359, 'Suppliers &amp; Rates'!$B$7:$B$97, 0)), ""))</f>
        <v/>
      </c>
      <c r="O359" s="43" t="str">
        <f>IF($E359="", "", IFERROR(INDEX('Suppliers &amp; Rates'!D$7:D$97, MATCH($E359, 'Suppliers &amp; Rates'!$B$7:$B$97, 0)), ""))</f>
        <v/>
      </c>
      <c r="P359" s="43" t="str">
        <f>IF($E359="", "", IFERROR(INDEX('Suppliers &amp; Rates'!E$7:E$97, MATCH($E359, 'Suppliers &amp; Rates'!$B$7:$B$97, 0)), ""))</f>
        <v/>
      </c>
      <c r="Q359" s="44" t="str">
        <f>IF($E359="", "", IFERROR(INDEX('Suppliers &amp; Rates'!F$7:F$97, MATCH($E359, 'Suppliers &amp; Rates'!$B$7:$B$97, 0)), ""))</f>
        <v/>
      </c>
      <c r="S359" s="21" t="str">
        <f t="shared" si="50"/>
        <v/>
      </c>
      <c r="U359" s="21" t="str">
        <f t="shared" si="51"/>
        <v/>
      </c>
      <c r="W359" s="21" t="str">
        <f t="shared" si="52"/>
        <v/>
      </c>
      <c r="X359" s="52" t="str">
        <f t="shared" si="53"/>
        <v/>
      </c>
    </row>
    <row r="360" spans="1:24" x14ac:dyDescent="0.25">
      <c r="A360" s="2"/>
      <c r="B360" s="25"/>
      <c r="C360" s="28"/>
      <c r="D360" s="28"/>
      <c r="E360" s="31"/>
      <c r="F360" s="34" t="str">
        <f t="shared" si="45"/>
        <v/>
      </c>
      <c r="G360" s="37" t="str">
        <f>IF(D360="", "", IF(E360="", "Select Supplier", D360*1.02264*(IF(INDEX('Suppliers &amp; Rates'!$G$7:$G$97, MATCH(E360, 'Suppliers &amp; Rates'!$B$7:$B$97, 0))="", 39.3, INDEX('Suppliers &amp; Rates'!$G$7:$G$97, MATCH(E360, 'Suppliers &amp; Rates'!$B$7:$B$97, 0))))/3.6))</f>
        <v/>
      </c>
      <c r="H360" s="57" t="str">
        <f t="shared" si="46"/>
        <v/>
      </c>
      <c r="I360" s="58" t="str">
        <f t="shared" si="47"/>
        <v/>
      </c>
      <c r="J360" s="58" t="str">
        <f t="shared" si="48"/>
        <v/>
      </c>
      <c r="K360" s="59" t="str">
        <f t="shared" si="49"/>
        <v/>
      </c>
      <c r="L360" s="2"/>
      <c r="N360" s="42" t="str">
        <f>IF($E360="", "", IFERROR(INDEX('Suppliers &amp; Rates'!C$7:C$97, MATCH($E360, 'Suppliers &amp; Rates'!$B$7:$B$97, 0)), ""))</f>
        <v/>
      </c>
      <c r="O360" s="43" t="str">
        <f>IF($E360="", "", IFERROR(INDEX('Suppliers &amp; Rates'!D$7:D$97, MATCH($E360, 'Suppliers &amp; Rates'!$B$7:$B$97, 0)), ""))</f>
        <v/>
      </c>
      <c r="P360" s="43" t="str">
        <f>IF($E360="", "", IFERROR(INDEX('Suppliers &amp; Rates'!E$7:E$97, MATCH($E360, 'Suppliers &amp; Rates'!$B$7:$B$97, 0)), ""))</f>
        <v/>
      </c>
      <c r="Q360" s="44" t="str">
        <f>IF($E360="", "", IFERROR(INDEX('Suppliers &amp; Rates'!F$7:F$97, MATCH($E360, 'Suppliers &amp; Rates'!$B$7:$B$97, 0)), ""))</f>
        <v/>
      </c>
      <c r="S360" s="21" t="str">
        <f t="shared" si="50"/>
        <v/>
      </c>
      <c r="U360" s="21" t="str">
        <f t="shared" si="51"/>
        <v/>
      </c>
      <c r="W360" s="21" t="str">
        <f t="shared" si="52"/>
        <v/>
      </c>
      <c r="X360" s="52" t="str">
        <f t="shared" si="53"/>
        <v/>
      </c>
    </row>
    <row r="361" spans="1:24" x14ac:dyDescent="0.25">
      <c r="A361" s="2"/>
      <c r="B361" s="25"/>
      <c r="C361" s="28"/>
      <c r="D361" s="28"/>
      <c r="E361" s="31"/>
      <c r="F361" s="34" t="str">
        <f t="shared" si="45"/>
        <v/>
      </c>
      <c r="G361" s="37" t="str">
        <f>IF(D361="", "", IF(E361="", "Select Supplier", D361*1.02264*(IF(INDEX('Suppliers &amp; Rates'!$G$7:$G$97, MATCH(E361, 'Suppliers &amp; Rates'!$B$7:$B$97, 0))="", 39.3, INDEX('Suppliers &amp; Rates'!$G$7:$G$97, MATCH(E361, 'Suppliers &amp; Rates'!$B$7:$B$97, 0))))/3.6))</f>
        <v/>
      </c>
      <c r="H361" s="57" t="str">
        <f t="shared" si="46"/>
        <v/>
      </c>
      <c r="I361" s="58" t="str">
        <f t="shared" si="47"/>
        <v/>
      </c>
      <c r="J361" s="58" t="str">
        <f t="shared" si="48"/>
        <v/>
      </c>
      <c r="K361" s="59" t="str">
        <f t="shared" si="49"/>
        <v/>
      </c>
      <c r="L361" s="2"/>
      <c r="N361" s="42" t="str">
        <f>IF($E361="", "", IFERROR(INDEX('Suppliers &amp; Rates'!C$7:C$97, MATCH($E361, 'Suppliers &amp; Rates'!$B$7:$B$97, 0)), ""))</f>
        <v/>
      </c>
      <c r="O361" s="43" t="str">
        <f>IF($E361="", "", IFERROR(INDEX('Suppliers &amp; Rates'!D$7:D$97, MATCH($E361, 'Suppliers &amp; Rates'!$B$7:$B$97, 0)), ""))</f>
        <v/>
      </c>
      <c r="P361" s="43" t="str">
        <f>IF($E361="", "", IFERROR(INDEX('Suppliers &amp; Rates'!E$7:E$97, MATCH($E361, 'Suppliers &amp; Rates'!$B$7:$B$97, 0)), ""))</f>
        <v/>
      </c>
      <c r="Q361" s="44" t="str">
        <f>IF($E361="", "", IFERROR(INDEX('Suppliers &amp; Rates'!F$7:F$97, MATCH($E361, 'Suppliers &amp; Rates'!$B$7:$B$97, 0)), ""))</f>
        <v/>
      </c>
      <c r="S361" s="21" t="str">
        <f t="shared" si="50"/>
        <v/>
      </c>
      <c r="U361" s="21" t="str">
        <f t="shared" si="51"/>
        <v/>
      </c>
      <c r="W361" s="21" t="str">
        <f t="shared" si="52"/>
        <v/>
      </c>
      <c r="X361" s="52" t="str">
        <f t="shared" si="53"/>
        <v/>
      </c>
    </row>
    <row r="362" spans="1:24" x14ac:dyDescent="0.25">
      <c r="A362" s="2"/>
      <c r="B362" s="25"/>
      <c r="C362" s="28"/>
      <c r="D362" s="28"/>
      <c r="E362" s="31"/>
      <c r="F362" s="34" t="str">
        <f t="shared" si="45"/>
        <v/>
      </c>
      <c r="G362" s="37" t="str">
        <f>IF(D362="", "", IF(E362="", "Select Supplier", D362*1.02264*(IF(INDEX('Suppliers &amp; Rates'!$G$7:$G$97, MATCH(E362, 'Suppliers &amp; Rates'!$B$7:$B$97, 0))="", 39.3, INDEX('Suppliers &amp; Rates'!$G$7:$G$97, MATCH(E362, 'Suppliers &amp; Rates'!$B$7:$B$97, 0))))/3.6))</f>
        <v/>
      </c>
      <c r="H362" s="57" t="str">
        <f t="shared" si="46"/>
        <v/>
      </c>
      <c r="I362" s="58" t="str">
        <f t="shared" si="47"/>
        <v/>
      </c>
      <c r="J362" s="58" t="str">
        <f t="shared" si="48"/>
        <v/>
      </c>
      <c r="K362" s="59" t="str">
        <f t="shared" si="49"/>
        <v/>
      </c>
      <c r="L362" s="2"/>
      <c r="N362" s="42" t="str">
        <f>IF($E362="", "", IFERROR(INDEX('Suppliers &amp; Rates'!C$7:C$97, MATCH($E362, 'Suppliers &amp; Rates'!$B$7:$B$97, 0)), ""))</f>
        <v/>
      </c>
      <c r="O362" s="43" t="str">
        <f>IF($E362="", "", IFERROR(INDEX('Suppliers &amp; Rates'!D$7:D$97, MATCH($E362, 'Suppliers &amp; Rates'!$B$7:$B$97, 0)), ""))</f>
        <v/>
      </c>
      <c r="P362" s="43" t="str">
        <f>IF($E362="", "", IFERROR(INDEX('Suppliers &amp; Rates'!E$7:E$97, MATCH($E362, 'Suppliers &amp; Rates'!$B$7:$B$97, 0)), ""))</f>
        <v/>
      </c>
      <c r="Q362" s="44" t="str">
        <f>IF($E362="", "", IFERROR(INDEX('Suppliers &amp; Rates'!F$7:F$97, MATCH($E362, 'Suppliers &amp; Rates'!$B$7:$B$97, 0)), ""))</f>
        <v/>
      </c>
      <c r="S362" s="21" t="str">
        <f t="shared" si="50"/>
        <v/>
      </c>
      <c r="U362" s="21" t="str">
        <f t="shared" si="51"/>
        <v/>
      </c>
      <c r="W362" s="21" t="str">
        <f t="shared" si="52"/>
        <v/>
      </c>
      <c r="X362" s="52" t="str">
        <f t="shared" si="53"/>
        <v/>
      </c>
    </row>
    <row r="363" spans="1:24" x14ac:dyDescent="0.25">
      <c r="A363" s="2"/>
      <c r="B363" s="25"/>
      <c r="C363" s="28"/>
      <c r="D363" s="28"/>
      <c r="E363" s="31"/>
      <c r="F363" s="34" t="str">
        <f t="shared" si="45"/>
        <v/>
      </c>
      <c r="G363" s="37" t="str">
        <f>IF(D363="", "", IF(E363="", "Select Supplier", D363*1.02264*(IF(INDEX('Suppliers &amp; Rates'!$G$7:$G$97, MATCH(E363, 'Suppliers &amp; Rates'!$B$7:$B$97, 0))="", 39.3, INDEX('Suppliers &amp; Rates'!$G$7:$G$97, MATCH(E363, 'Suppliers &amp; Rates'!$B$7:$B$97, 0))))/3.6))</f>
        <v/>
      </c>
      <c r="H363" s="57" t="str">
        <f t="shared" si="46"/>
        <v/>
      </c>
      <c r="I363" s="58" t="str">
        <f t="shared" si="47"/>
        <v/>
      </c>
      <c r="J363" s="58" t="str">
        <f t="shared" si="48"/>
        <v/>
      </c>
      <c r="K363" s="59" t="str">
        <f t="shared" si="49"/>
        <v/>
      </c>
      <c r="L363" s="2"/>
      <c r="N363" s="42" t="str">
        <f>IF($E363="", "", IFERROR(INDEX('Suppliers &amp; Rates'!C$7:C$97, MATCH($E363, 'Suppliers &amp; Rates'!$B$7:$B$97, 0)), ""))</f>
        <v/>
      </c>
      <c r="O363" s="43" t="str">
        <f>IF($E363="", "", IFERROR(INDEX('Suppliers &amp; Rates'!D$7:D$97, MATCH($E363, 'Suppliers &amp; Rates'!$B$7:$B$97, 0)), ""))</f>
        <v/>
      </c>
      <c r="P363" s="43" t="str">
        <f>IF($E363="", "", IFERROR(INDEX('Suppliers &amp; Rates'!E$7:E$97, MATCH($E363, 'Suppliers &amp; Rates'!$B$7:$B$97, 0)), ""))</f>
        <v/>
      </c>
      <c r="Q363" s="44" t="str">
        <f>IF($E363="", "", IFERROR(INDEX('Suppliers &amp; Rates'!F$7:F$97, MATCH($E363, 'Suppliers &amp; Rates'!$B$7:$B$97, 0)), ""))</f>
        <v/>
      </c>
      <c r="S363" s="21" t="str">
        <f t="shared" si="50"/>
        <v/>
      </c>
      <c r="U363" s="21" t="str">
        <f t="shared" si="51"/>
        <v/>
      </c>
      <c r="W363" s="21" t="str">
        <f t="shared" si="52"/>
        <v/>
      </c>
      <c r="X363" s="52" t="str">
        <f t="shared" si="53"/>
        <v/>
      </c>
    </row>
    <row r="364" spans="1:24" x14ac:dyDescent="0.25">
      <c r="A364" s="2"/>
      <c r="B364" s="25"/>
      <c r="C364" s="28"/>
      <c r="D364" s="28"/>
      <c r="E364" s="31"/>
      <c r="F364" s="34" t="str">
        <f t="shared" si="45"/>
        <v/>
      </c>
      <c r="G364" s="37" t="str">
        <f>IF(D364="", "", IF(E364="", "Select Supplier", D364*1.02264*(IF(INDEX('Suppliers &amp; Rates'!$G$7:$G$97, MATCH(E364, 'Suppliers &amp; Rates'!$B$7:$B$97, 0))="", 39.3, INDEX('Suppliers &amp; Rates'!$G$7:$G$97, MATCH(E364, 'Suppliers &amp; Rates'!$B$7:$B$97, 0))))/3.6))</f>
        <v/>
      </c>
      <c r="H364" s="57" t="str">
        <f t="shared" si="46"/>
        <v/>
      </c>
      <c r="I364" s="58" t="str">
        <f t="shared" si="47"/>
        <v/>
      </c>
      <c r="J364" s="58" t="str">
        <f t="shared" si="48"/>
        <v/>
      </c>
      <c r="K364" s="59" t="str">
        <f t="shared" si="49"/>
        <v/>
      </c>
      <c r="L364" s="2"/>
      <c r="N364" s="42" t="str">
        <f>IF($E364="", "", IFERROR(INDEX('Suppliers &amp; Rates'!C$7:C$97, MATCH($E364, 'Suppliers &amp; Rates'!$B$7:$B$97, 0)), ""))</f>
        <v/>
      </c>
      <c r="O364" s="43" t="str">
        <f>IF($E364="", "", IFERROR(INDEX('Suppliers &amp; Rates'!D$7:D$97, MATCH($E364, 'Suppliers &amp; Rates'!$B$7:$B$97, 0)), ""))</f>
        <v/>
      </c>
      <c r="P364" s="43" t="str">
        <f>IF($E364="", "", IFERROR(INDEX('Suppliers &amp; Rates'!E$7:E$97, MATCH($E364, 'Suppliers &amp; Rates'!$B$7:$B$97, 0)), ""))</f>
        <v/>
      </c>
      <c r="Q364" s="44" t="str">
        <f>IF($E364="", "", IFERROR(INDEX('Suppliers &amp; Rates'!F$7:F$97, MATCH($E364, 'Suppliers &amp; Rates'!$B$7:$B$97, 0)), ""))</f>
        <v/>
      </c>
      <c r="S364" s="21" t="str">
        <f t="shared" si="50"/>
        <v/>
      </c>
      <c r="U364" s="21" t="str">
        <f t="shared" si="51"/>
        <v/>
      </c>
      <c r="W364" s="21" t="str">
        <f t="shared" si="52"/>
        <v/>
      </c>
      <c r="X364" s="52" t="str">
        <f t="shared" si="53"/>
        <v/>
      </c>
    </row>
    <row r="365" spans="1:24" x14ac:dyDescent="0.25">
      <c r="A365" s="2"/>
      <c r="B365" s="25"/>
      <c r="C365" s="28"/>
      <c r="D365" s="28"/>
      <c r="E365" s="31"/>
      <c r="F365" s="34" t="str">
        <f t="shared" si="45"/>
        <v/>
      </c>
      <c r="G365" s="37" t="str">
        <f>IF(D365="", "", IF(E365="", "Select Supplier", D365*1.02264*(IF(INDEX('Suppliers &amp; Rates'!$G$7:$G$97, MATCH(E365, 'Suppliers &amp; Rates'!$B$7:$B$97, 0))="", 39.3, INDEX('Suppliers &amp; Rates'!$G$7:$G$97, MATCH(E365, 'Suppliers &amp; Rates'!$B$7:$B$97, 0))))/3.6))</f>
        <v/>
      </c>
      <c r="H365" s="57" t="str">
        <f t="shared" si="46"/>
        <v/>
      </c>
      <c r="I365" s="58" t="str">
        <f t="shared" si="47"/>
        <v/>
      </c>
      <c r="J365" s="58" t="str">
        <f t="shared" si="48"/>
        <v/>
      </c>
      <c r="K365" s="59" t="str">
        <f t="shared" si="49"/>
        <v/>
      </c>
      <c r="L365" s="2"/>
      <c r="N365" s="42" t="str">
        <f>IF($E365="", "", IFERROR(INDEX('Suppliers &amp; Rates'!C$7:C$97, MATCH($E365, 'Suppliers &amp; Rates'!$B$7:$B$97, 0)), ""))</f>
        <v/>
      </c>
      <c r="O365" s="43" t="str">
        <f>IF($E365="", "", IFERROR(INDEX('Suppliers &amp; Rates'!D$7:D$97, MATCH($E365, 'Suppliers &amp; Rates'!$B$7:$B$97, 0)), ""))</f>
        <v/>
      </c>
      <c r="P365" s="43" t="str">
        <f>IF($E365="", "", IFERROR(INDEX('Suppliers &amp; Rates'!E$7:E$97, MATCH($E365, 'Suppliers &amp; Rates'!$B$7:$B$97, 0)), ""))</f>
        <v/>
      </c>
      <c r="Q365" s="44" t="str">
        <f>IF($E365="", "", IFERROR(INDEX('Suppliers &amp; Rates'!F$7:F$97, MATCH($E365, 'Suppliers &amp; Rates'!$B$7:$B$97, 0)), ""))</f>
        <v/>
      </c>
      <c r="S365" s="21" t="str">
        <f t="shared" si="50"/>
        <v/>
      </c>
      <c r="U365" s="21" t="str">
        <f t="shared" si="51"/>
        <v/>
      </c>
      <c r="W365" s="21" t="str">
        <f t="shared" si="52"/>
        <v/>
      </c>
      <c r="X365" s="52" t="str">
        <f t="shared" si="53"/>
        <v/>
      </c>
    </row>
    <row r="366" spans="1:24" x14ac:dyDescent="0.25">
      <c r="A366" s="2"/>
      <c r="B366" s="25"/>
      <c r="C366" s="28"/>
      <c r="D366" s="28"/>
      <c r="E366" s="31"/>
      <c r="F366" s="34" t="str">
        <f t="shared" si="45"/>
        <v/>
      </c>
      <c r="G366" s="37" t="str">
        <f>IF(D366="", "", IF(E366="", "Select Supplier", D366*1.02264*(IF(INDEX('Suppliers &amp; Rates'!$G$7:$G$97, MATCH(E366, 'Suppliers &amp; Rates'!$B$7:$B$97, 0))="", 39.3, INDEX('Suppliers &amp; Rates'!$G$7:$G$97, MATCH(E366, 'Suppliers &amp; Rates'!$B$7:$B$97, 0))))/3.6))</f>
        <v/>
      </c>
      <c r="H366" s="57" t="str">
        <f t="shared" si="46"/>
        <v/>
      </c>
      <c r="I366" s="58" t="str">
        <f t="shared" si="47"/>
        <v/>
      </c>
      <c r="J366" s="58" t="str">
        <f t="shared" si="48"/>
        <v/>
      </c>
      <c r="K366" s="59" t="str">
        <f t="shared" si="49"/>
        <v/>
      </c>
      <c r="L366" s="2"/>
      <c r="N366" s="42" t="str">
        <f>IF($E366="", "", IFERROR(INDEX('Suppliers &amp; Rates'!C$7:C$97, MATCH($E366, 'Suppliers &amp; Rates'!$B$7:$B$97, 0)), ""))</f>
        <v/>
      </c>
      <c r="O366" s="43" t="str">
        <f>IF($E366="", "", IFERROR(INDEX('Suppliers &amp; Rates'!D$7:D$97, MATCH($E366, 'Suppliers &amp; Rates'!$B$7:$B$97, 0)), ""))</f>
        <v/>
      </c>
      <c r="P366" s="43" t="str">
        <f>IF($E366="", "", IFERROR(INDEX('Suppliers &amp; Rates'!E$7:E$97, MATCH($E366, 'Suppliers &amp; Rates'!$B$7:$B$97, 0)), ""))</f>
        <v/>
      </c>
      <c r="Q366" s="44" t="str">
        <f>IF($E366="", "", IFERROR(INDEX('Suppliers &amp; Rates'!F$7:F$97, MATCH($E366, 'Suppliers &amp; Rates'!$B$7:$B$97, 0)), ""))</f>
        <v/>
      </c>
      <c r="S366" s="21" t="str">
        <f t="shared" si="50"/>
        <v/>
      </c>
      <c r="U366" s="21" t="str">
        <f t="shared" si="51"/>
        <v/>
      </c>
      <c r="W366" s="21" t="str">
        <f t="shared" si="52"/>
        <v/>
      </c>
      <c r="X366" s="52" t="str">
        <f t="shared" si="53"/>
        <v/>
      </c>
    </row>
    <row r="367" spans="1:24" x14ac:dyDescent="0.25">
      <c r="A367" s="2"/>
      <c r="B367" s="25"/>
      <c r="C367" s="28"/>
      <c r="D367" s="28"/>
      <c r="E367" s="31"/>
      <c r="F367" s="34" t="str">
        <f t="shared" si="45"/>
        <v/>
      </c>
      <c r="G367" s="37" t="str">
        <f>IF(D367="", "", IF(E367="", "Select Supplier", D367*1.02264*(IF(INDEX('Suppliers &amp; Rates'!$G$7:$G$97, MATCH(E367, 'Suppliers &amp; Rates'!$B$7:$B$97, 0))="", 39.3, INDEX('Suppliers &amp; Rates'!$G$7:$G$97, MATCH(E367, 'Suppliers &amp; Rates'!$B$7:$B$97, 0))))/3.6))</f>
        <v/>
      </c>
      <c r="H367" s="57" t="str">
        <f t="shared" si="46"/>
        <v/>
      </c>
      <c r="I367" s="58" t="str">
        <f t="shared" si="47"/>
        <v/>
      </c>
      <c r="J367" s="58" t="str">
        <f t="shared" si="48"/>
        <v/>
      </c>
      <c r="K367" s="59" t="str">
        <f t="shared" si="49"/>
        <v/>
      </c>
      <c r="L367" s="2"/>
      <c r="N367" s="42" t="str">
        <f>IF($E367="", "", IFERROR(INDEX('Suppliers &amp; Rates'!C$7:C$97, MATCH($E367, 'Suppliers &amp; Rates'!$B$7:$B$97, 0)), ""))</f>
        <v/>
      </c>
      <c r="O367" s="43" t="str">
        <f>IF($E367="", "", IFERROR(INDEX('Suppliers &amp; Rates'!D$7:D$97, MATCH($E367, 'Suppliers &amp; Rates'!$B$7:$B$97, 0)), ""))</f>
        <v/>
      </c>
      <c r="P367" s="43" t="str">
        <f>IF($E367="", "", IFERROR(INDEX('Suppliers &amp; Rates'!E$7:E$97, MATCH($E367, 'Suppliers &amp; Rates'!$B$7:$B$97, 0)), ""))</f>
        <v/>
      </c>
      <c r="Q367" s="44" t="str">
        <f>IF($E367="", "", IFERROR(INDEX('Suppliers &amp; Rates'!F$7:F$97, MATCH($E367, 'Suppliers &amp; Rates'!$B$7:$B$97, 0)), ""))</f>
        <v/>
      </c>
      <c r="S367" s="21" t="str">
        <f t="shared" si="50"/>
        <v/>
      </c>
      <c r="U367" s="21" t="str">
        <f t="shared" si="51"/>
        <v/>
      </c>
      <c r="W367" s="21" t="str">
        <f t="shared" si="52"/>
        <v/>
      </c>
      <c r="X367" s="52" t="str">
        <f t="shared" si="53"/>
        <v/>
      </c>
    </row>
    <row r="368" spans="1:24" x14ac:dyDescent="0.25">
      <c r="A368" s="2"/>
      <c r="B368" s="25"/>
      <c r="C368" s="28"/>
      <c r="D368" s="28"/>
      <c r="E368" s="31"/>
      <c r="F368" s="34" t="str">
        <f t="shared" si="45"/>
        <v/>
      </c>
      <c r="G368" s="37" t="str">
        <f>IF(D368="", "", IF(E368="", "Select Supplier", D368*1.02264*(IF(INDEX('Suppliers &amp; Rates'!$G$7:$G$97, MATCH(E368, 'Suppliers &amp; Rates'!$B$7:$B$97, 0))="", 39.3, INDEX('Suppliers &amp; Rates'!$G$7:$G$97, MATCH(E368, 'Suppliers &amp; Rates'!$B$7:$B$97, 0))))/3.6))</f>
        <v/>
      </c>
      <c r="H368" s="57" t="str">
        <f t="shared" si="46"/>
        <v/>
      </c>
      <c r="I368" s="58" t="str">
        <f t="shared" si="47"/>
        <v/>
      </c>
      <c r="J368" s="58" t="str">
        <f t="shared" si="48"/>
        <v/>
      </c>
      <c r="K368" s="59" t="str">
        <f t="shared" si="49"/>
        <v/>
      </c>
      <c r="L368" s="2"/>
      <c r="N368" s="42" t="str">
        <f>IF($E368="", "", IFERROR(INDEX('Suppliers &amp; Rates'!C$7:C$97, MATCH($E368, 'Suppliers &amp; Rates'!$B$7:$B$97, 0)), ""))</f>
        <v/>
      </c>
      <c r="O368" s="43" t="str">
        <f>IF($E368="", "", IFERROR(INDEX('Suppliers &amp; Rates'!D$7:D$97, MATCH($E368, 'Suppliers &amp; Rates'!$B$7:$B$97, 0)), ""))</f>
        <v/>
      </c>
      <c r="P368" s="43" t="str">
        <f>IF($E368="", "", IFERROR(INDEX('Suppliers &amp; Rates'!E$7:E$97, MATCH($E368, 'Suppliers &amp; Rates'!$B$7:$B$97, 0)), ""))</f>
        <v/>
      </c>
      <c r="Q368" s="44" t="str">
        <f>IF($E368="", "", IFERROR(INDEX('Suppliers &amp; Rates'!F$7:F$97, MATCH($E368, 'Suppliers &amp; Rates'!$B$7:$B$97, 0)), ""))</f>
        <v/>
      </c>
      <c r="S368" s="21" t="str">
        <f t="shared" si="50"/>
        <v/>
      </c>
      <c r="U368" s="21" t="str">
        <f t="shared" si="51"/>
        <v/>
      </c>
      <c r="W368" s="21" t="str">
        <f t="shared" si="52"/>
        <v/>
      </c>
      <c r="X368" s="52" t="str">
        <f t="shared" si="53"/>
        <v/>
      </c>
    </row>
    <row r="369" spans="1:24" x14ac:dyDescent="0.25">
      <c r="A369" s="2"/>
      <c r="B369" s="25"/>
      <c r="C369" s="28"/>
      <c r="D369" s="28"/>
      <c r="E369" s="31"/>
      <c r="F369" s="34" t="str">
        <f t="shared" si="45"/>
        <v/>
      </c>
      <c r="G369" s="37" t="str">
        <f>IF(D369="", "", IF(E369="", "Select Supplier", D369*1.02264*(IF(INDEX('Suppliers &amp; Rates'!$G$7:$G$97, MATCH(E369, 'Suppliers &amp; Rates'!$B$7:$B$97, 0))="", 39.3, INDEX('Suppliers &amp; Rates'!$G$7:$G$97, MATCH(E369, 'Suppliers &amp; Rates'!$B$7:$B$97, 0))))/3.6))</f>
        <v/>
      </c>
      <c r="H369" s="57" t="str">
        <f t="shared" si="46"/>
        <v/>
      </c>
      <c r="I369" s="58" t="str">
        <f t="shared" si="47"/>
        <v/>
      </c>
      <c r="J369" s="58" t="str">
        <f t="shared" si="48"/>
        <v/>
      </c>
      <c r="K369" s="59" t="str">
        <f t="shared" si="49"/>
        <v/>
      </c>
      <c r="L369" s="2"/>
      <c r="N369" s="42" t="str">
        <f>IF($E369="", "", IFERROR(INDEX('Suppliers &amp; Rates'!C$7:C$97, MATCH($E369, 'Suppliers &amp; Rates'!$B$7:$B$97, 0)), ""))</f>
        <v/>
      </c>
      <c r="O369" s="43" t="str">
        <f>IF($E369="", "", IFERROR(INDEX('Suppliers &amp; Rates'!D$7:D$97, MATCH($E369, 'Suppliers &amp; Rates'!$B$7:$B$97, 0)), ""))</f>
        <v/>
      </c>
      <c r="P369" s="43" t="str">
        <f>IF($E369="", "", IFERROR(INDEX('Suppliers &amp; Rates'!E$7:E$97, MATCH($E369, 'Suppliers &amp; Rates'!$B$7:$B$97, 0)), ""))</f>
        <v/>
      </c>
      <c r="Q369" s="44" t="str">
        <f>IF($E369="", "", IFERROR(INDEX('Suppliers &amp; Rates'!F$7:F$97, MATCH($E369, 'Suppliers &amp; Rates'!$B$7:$B$97, 0)), ""))</f>
        <v/>
      </c>
      <c r="S369" s="21" t="str">
        <f t="shared" si="50"/>
        <v/>
      </c>
      <c r="U369" s="21" t="str">
        <f t="shared" si="51"/>
        <v/>
      </c>
      <c r="W369" s="21" t="str">
        <f t="shared" si="52"/>
        <v/>
      </c>
      <c r="X369" s="52" t="str">
        <f t="shared" si="53"/>
        <v/>
      </c>
    </row>
    <row r="370" spans="1:24" x14ac:dyDescent="0.25">
      <c r="A370" s="2"/>
      <c r="B370" s="25"/>
      <c r="C370" s="28"/>
      <c r="D370" s="28"/>
      <c r="E370" s="31"/>
      <c r="F370" s="34" t="str">
        <f t="shared" si="45"/>
        <v/>
      </c>
      <c r="G370" s="37" t="str">
        <f>IF(D370="", "", IF(E370="", "Select Supplier", D370*1.02264*(IF(INDEX('Suppliers &amp; Rates'!$G$7:$G$97, MATCH(E370, 'Suppliers &amp; Rates'!$B$7:$B$97, 0))="", 39.3, INDEX('Suppliers &amp; Rates'!$G$7:$G$97, MATCH(E370, 'Suppliers &amp; Rates'!$B$7:$B$97, 0))))/3.6))</f>
        <v/>
      </c>
      <c r="H370" s="57" t="str">
        <f t="shared" si="46"/>
        <v/>
      </c>
      <c r="I370" s="58" t="str">
        <f t="shared" si="47"/>
        <v/>
      </c>
      <c r="J370" s="58" t="str">
        <f t="shared" si="48"/>
        <v/>
      </c>
      <c r="K370" s="59" t="str">
        <f t="shared" si="49"/>
        <v/>
      </c>
      <c r="L370" s="2"/>
      <c r="N370" s="42" t="str">
        <f>IF($E370="", "", IFERROR(INDEX('Suppliers &amp; Rates'!C$7:C$97, MATCH($E370, 'Suppliers &amp; Rates'!$B$7:$B$97, 0)), ""))</f>
        <v/>
      </c>
      <c r="O370" s="43" t="str">
        <f>IF($E370="", "", IFERROR(INDEX('Suppliers &amp; Rates'!D$7:D$97, MATCH($E370, 'Suppliers &amp; Rates'!$B$7:$B$97, 0)), ""))</f>
        <v/>
      </c>
      <c r="P370" s="43" t="str">
        <f>IF($E370="", "", IFERROR(INDEX('Suppliers &amp; Rates'!E$7:E$97, MATCH($E370, 'Suppliers &amp; Rates'!$B$7:$B$97, 0)), ""))</f>
        <v/>
      </c>
      <c r="Q370" s="44" t="str">
        <f>IF($E370="", "", IFERROR(INDEX('Suppliers &amp; Rates'!F$7:F$97, MATCH($E370, 'Suppliers &amp; Rates'!$B$7:$B$97, 0)), ""))</f>
        <v/>
      </c>
      <c r="S370" s="21" t="str">
        <f t="shared" si="50"/>
        <v/>
      </c>
      <c r="U370" s="21" t="str">
        <f t="shared" si="51"/>
        <v/>
      </c>
      <c r="W370" s="21" t="str">
        <f t="shared" si="52"/>
        <v/>
      </c>
      <c r="X370" s="52" t="str">
        <f t="shared" si="53"/>
        <v/>
      </c>
    </row>
    <row r="371" spans="1:24" x14ac:dyDescent="0.25">
      <c r="A371" s="2"/>
      <c r="B371" s="25"/>
      <c r="C371" s="28"/>
      <c r="D371" s="28"/>
      <c r="E371" s="31"/>
      <c r="F371" s="34" t="str">
        <f t="shared" si="45"/>
        <v/>
      </c>
      <c r="G371" s="37" t="str">
        <f>IF(D371="", "", IF(E371="", "Select Supplier", D371*1.02264*(IF(INDEX('Suppliers &amp; Rates'!$G$7:$G$97, MATCH(E371, 'Suppliers &amp; Rates'!$B$7:$B$97, 0))="", 39.3, INDEX('Suppliers &amp; Rates'!$G$7:$G$97, MATCH(E371, 'Suppliers &amp; Rates'!$B$7:$B$97, 0))))/3.6))</f>
        <v/>
      </c>
      <c r="H371" s="57" t="str">
        <f t="shared" si="46"/>
        <v/>
      </c>
      <c r="I371" s="58" t="str">
        <f t="shared" si="47"/>
        <v/>
      </c>
      <c r="J371" s="58" t="str">
        <f t="shared" si="48"/>
        <v/>
      </c>
      <c r="K371" s="59" t="str">
        <f t="shared" si="49"/>
        <v/>
      </c>
      <c r="L371" s="2"/>
      <c r="N371" s="42" t="str">
        <f>IF($E371="", "", IFERROR(INDEX('Suppliers &amp; Rates'!C$7:C$97, MATCH($E371, 'Suppliers &amp; Rates'!$B$7:$B$97, 0)), ""))</f>
        <v/>
      </c>
      <c r="O371" s="43" t="str">
        <f>IF($E371="", "", IFERROR(INDEX('Suppliers &amp; Rates'!D$7:D$97, MATCH($E371, 'Suppliers &amp; Rates'!$B$7:$B$97, 0)), ""))</f>
        <v/>
      </c>
      <c r="P371" s="43" t="str">
        <f>IF($E371="", "", IFERROR(INDEX('Suppliers &amp; Rates'!E$7:E$97, MATCH($E371, 'Suppliers &amp; Rates'!$B$7:$B$97, 0)), ""))</f>
        <v/>
      </c>
      <c r="Q371" s="44" t="str">
        <f>IF($E371="", "", IFERROR(INDEX('Suppliers &amp; Rates'!F$7:F$97, MATCH($E371, 'Suppliers &amp; Rates'!$B$7:$B$97, 0)), ""))</f>
        <v/>
      </c>
      <c r="S371" s="21" t="str">
        <f t="shared" si="50"/>
        <v/>
      </c>
      <c r="U371" s="21" t="str">
        <f t="shared" si="51"/>
        <v/>
      </c>
      <c r="W371" s="21" t="str">
        <f t="shared" si="52"/>
        <v/>
      </c>
      <c r="X371" s="52" t="str">
        <f t="shared" si="53"/>
        <v/>
      </c>
    </row>
    <row r="372" spans="1:24" x14ac:dyDescent="0.25">
      <c r="A372" s="2"/>
      <c r="B372" s="25"/>
      <c r="C372" s="28"/>
      <c r="D372" s="28"/>
      <c r="E372" s="31"/>
      <c r="F372" s="34" t="str">
        <f t="shared" si="45"/>
        <v/>
      </c>
      <c r="G372" s="37" t="str">
        <f>IF(D372="", "", IF(E372="", "Select Supplier", D372*1.02264*(IF(INDEX('Suppliers &amp; Rates'!$G$7:$G$97, MATCH(E372, 'Suppliers &amp; Rates'!$B$7:$B$97, 0))="", 39.3, INDEX('Suppliers &amp; Rates'!$G$7:$G$97, MATCH(E372, 'Suppliers &amp; Rates'!$B$7:$B$97, 0))))/3.6))</f>
        <v/>
      </c>
      <c r="H372" s="57" t="str">
        <f t="shared" si="46"/>
        <v/>
      </c>
      <c r="I372" s="58" t="str">
        <f t="shared" si="47"/>
        <v/>
      </c>
      <c r="J372" s="58" t="str">
        <f t="shared" si="48"/>
        <v/>
      </c>
      <c r="K372" s="59" t="str">
        <f t="shared" si="49"/>
        <v/>
      </c>
      <c r="L372" s="2"/>
      <c r="N372" s="42" t="str">
        <f>IF($E372="", "", IFERROR(INDEX('Suppliers &amp; Rates'!C$7:C$97, MATCH($E372, 'Suppliers &amp; Rates'!$B$7:$B$97, 0)), ""))</f>
        <v/>
      </c>
      <c r="O372" s="43" t="str">
        <f>IF($E372="", "", IFERROR(INDEX('Suppliers &amp; Rates'!D$7:D$97, MATCH($E372, 'Suppliers &amp; Rates'!$B$7:$B$97, 0)), ""))</f>
        <v/>
      </c>
      <c r="P372" s="43" t="str">
        <f>IF($E372="", "", IFERROR(INDEX('Suppliers &amp; Rates'!E$7:E$97, MATCH($E372, 'Suppliers &amp; Rates'!$B$7:$B$97, 0)), ""))</f>
        <v/>
      </c>
      <c r="Q372" s="44" t="str">
        <f>IF($E372="", "", IFERROR(INDEX('Suppliers &amp; Rates'!F$7:F$97, MATCH($E372, 'Suppliers &amp; Rates'!$B$7:$B$97, 0)), ""))</f>
        <v/>
      </c>
      <c r="S372" s="21" t="str">
        <f t="shared" si="50"/>
        <v/>
      </c>
      <c r="U372" s="21" t="str">
        <f t="shared" si="51"/>
        <v/>
      </c>
      <c r="W372" s="21" t="str">
        <f t="shared" si="52"/>
        <v/>
      </c>
      <c r="X372" s="52" t="str">
        <f t="shared" si="53"/>
        <v/>
      </c>
    </row>
    <row r="373" spans="1:24" x14ac:dyDescent="0.25">
      <c r="A373" s="2"/>
      <c r="B373" s="25"/>
      <c r="C373" s="28"/>
      <c r="D373" s="28"/>
      <c r="E373" s="31"/>
      <c r="F373" s="34" t="str">
        <f t="shared" si="45"/>
        <v/>
      </c>
      <c r="G373" s="37" t="str">
        <f>IF(D373="", "", IF(E373="", "Select Supplier", D373*1.02264*(IF(INDEX('Suppliers &amp; Rates'!$G$7:$G$97, MATCH(E373, 'Suppliers &amp; Rates'!$B$7:$B$97, 0))="", 39.3, INDEX('Suppliers &amp; Rates'!$G$7:$G$97, MATCH(E373, 'Suppliers &amp; Rates'!$B$7:$B$97, 0))))/3.6))</f>
        <v/>
      </c>
      <c r="H373" s="57" t="str">
        <f t="shared" si="46"/>
        <v/>
      </c>
      <c r="I373" s="58" t="str">
        <f t="shared" si="47"/>
        <v/>
      </c>
      <c r="J373" s="58" t="str">
        <f t="shared" si="48"/>
        <v/>
      </c>
      <c r="K373" s="59" t="str">
        <f t="shared" si="49"/>
        <v/>
      </c>
      <c r="L373" s="2"/>
      <c r="N373" s="42" t="str">
        <f>IF($E373="", "", IFERROR(INDEX('Suppliers &amp; Rates'!C$7:C$97, MATCH($E373, 'Suppliers &amp; Rates'!$B$7:$B$97, 0)), ""))</f>
        <v/>
      </c>
      <c r="O373" s="43" t="str">
        <f>IF($E373="", "", IFERROR(INDEX('Suppliers &amp; Rates'!D$7:D$97, MATCH($E373, 'Suppliers &amp; Rates'!$B$7:$B$97, 0)), ""))</f>
        <v/>
      </c>
      <c r="P373" s="43" t="str">
        <f>IF($E373="", "", IFERROR(INDEX('Suppliers &amp; Rates'!E$7:E$97, MATCH($E373, 'Suppliers &amp; Rates'!$B$7:$B$97, 0)), ""))</f>
        <v/>
      </c>
      <c r="Q373" s="44" t="str">
        <f>IF($E373="", "", IFERROR(INDEX('Suppliers &amp; Rates'!F$7:F$97, MATCH($E373, 'Suppliers &amp; Rates'!$B$7:$B$97, 0)), ""))</f>
        <v/>
      </c>
      <c r="S373" s="21" t="str">
        <f t="shared" si="50"/>
        <v/>
      </c>
      <c r="U373" s="21" t="str">
        <f t="shared" si="51"/>
        <v/>
      </c>
      <c r="W373" s="21" t="str">
        <f t="shared" si="52"/>
        <v/>
      </c>
      <c r="X373" s="52" t="str">
        <f t="shared" si="53"/>
        <v/>
      </c>
    </row>
    <row r="374" spans="1:24" x14ac:dyDescent="0.25">
      <c r="A374" s="2"/>
      <c r="B374" s="25"/>
      <c r="C374" s="28"/>
      <c r="D374" s="28"/>
      <c r="E374" s="31"/>
      <c r="F374" s="34" t="str">
        <f t="shared" si="45"/>
        <v/>
      </c>
      <c r="G374" s="37" t="str">
        <f>IF(D374="", "", IF(E374="", "Select Supplier", D374*1.02264*(IF(INDEX('Suppliers &amp; Rates'!$G$7:$G$97, MATCH(E374, 'Suppliers &amp; Rates'!$B$7:$B$97, 0))="", 39.3, INDEX('Suppliers &amp; Rates'!$G$7:$G$97, MATCH(E374, 'Suppliers &amp; Rates'!$B$7:$B$97, 0))))/3.6))</f>
        <v/>
      </c>
      <c r="H374" s="57" t="str">
        <f t="shared" si="46"/>
        <v/>
      </c>
      <c r="I374" s="58" t="str">
        <f t="shared" si="47"/>
        <v/>
      </c>
      <c r="J374" s="58" t="str">
        <f t="shared" si="48"/>
        <v/>
      </c>
      <c r="K374" s="59" t="str">
        <f t="shared" si="49"/>
        <v/>
      </c>
      <c r="L374" s="2"/>
      <c r="N374" s="42" t="str">
        <f>IF($E374="", "", IFERROR(INDEX('Suppliers &amp; Rates'!C$7:C$97, MATCH($E374, 'Suppliers &amp; Rates'!$B$7:$B$97, 0)), ""))</f>
        <v/>
      </c>
      <c r="O374" s="43" t="str">
        <f>IF($E374="", "", IFERROR(INDEX('Suppliers &amp; Rates'!D$7:D$97, MATCH($E374, 'Suppliers &amp; Rates'!$B$7:$B$97, 0)), ""))</f>
        <v/>
      </c>
      <c r="P374" s="43" t="str">
        <f>IF($E374="", "", IFERROR(INDEX('Suppliers &amp; Rates'!E$7:E$97, MATCH($E374, 'Suppliers &amp; Rates'!$B$7:$B$97, 0)), ""))</f>
        <v/>
      </c>
      <c r="Q374" s="44" t="str">
        <f>IF($E374="", "", IFERROR(INDEX('Suppliers &amp; Rates'!F$7:F$97, MATCH($E374, 'Suppliers &amp; Rates'!$B$7:$B$97, 0)), ""))</f>
        <v/>
      </c>
      <c r="S374" s="21" t="str">
        <f t="shared" si="50"/>
        <v/>
      </c>
      <c r="U374" s="21" t="str">
        <f t="shared" si="51"/>
        <v/>
      </c>
      <c r="W374" s="21" t="str">
        <f t="shared" si="52"/>
        <v/>
      </c>
      <c r="X374" s="52" t="str">
        <f t="shared" si="53"/>
        <v/>
      </c>
    </row>
    <row r="375" spans="1:24" x14ac:dyDescent="0.25">
      <c r="A375" s="2"/>
      <c r="B375" s="25"/>
      <c r="C375" s="28"/>
      <c r="D375" s="28"/>
      <c r="E375" s="31"/>
      <c r="F375" s="34" t="str">
        <f t="shared" si="45"/>
        <v/>
      </c>
      <c r="G375" s="37" t="str">
        <f>IF(D375="", "", IF(E375="", "Select Supplier", D375*1.02264*(IF(INDEX('Suppliers &amp; Rates'!$G$7:$G$97, MATCH(E375, 'Suppliers &amp; Rates'!$B$7:$B$97, 0))="", 39.3, INDEX('Suppliers &amp; Rates'!$G$7:$G$97, MATCH(E375, 'Suppliers &amp; Rates'!$B$7:$B$97, 0))))/3.6))</f>
        <v/>
      </c>
      <c r="H375" s="57" t="str">
        <f t="shared" si="46"/>
        <v/>
      </c>
      <c r="I375" s="58" t="str">
        <f t="shared" si="47"/>
        <v/>
      </c>
      <c r="J375" s="58" t="str">
        <f t="shared" si="48"/>
        <v/>
      </c>
      <c r="K375" s="59" t="str">
        <f t="shared" si="49"/>
        <v/>
      </c>
      <c r="L375" s="2"/>
      <c r="N375" s="42" t="str">
        <f>IF($E375="", "", IFERROR(INDEX('Suppliers &amp; Rates'!C$7:C$97, MATCH($E375, 'Suppliers &amp; Rates'!$B$7:$B$97, 0)), ""))</f>
        <v/>
      </c>
      <c r="O375" s="43" t="str">
        <f>IF($E375="", "", IFERROR(INDEX('Suppliers &amp; Rates'!D$7:D$97, MATCH($E375, 'Suppliers &amp; Rates'!$B$7:$B$97, 0)), ""))</f>
        <v/>
      </c>
      <c r="P375" s="43" t="str">
        <f>IF($E375="", "", IFERROR(INDEX('Suppliers &amp; Rates'!E$7:E$97, MATCH($E375, 'Suppliers &amp; Rates'!$B$7:$B$97, 0)), ""))</f>
        <v/>
      </c>
      <c r="Q375" s="44" t="str">
        <f>IF($E375="", "", IFERROR(INDEX('Suppliers &amp; Rates'!F$7:F$97, MATCH($E375, 'Suppliers &amp; Rates'!$B$7:$B$97, 0)), ""))</f>
        <v/>
      </c>
      <c r="S375" s="21" t="str">
        <f t="shared" si="50"/>
        <v/>
      </c>
      <c r="U375" s="21" t="str">
        <f t="shared" si="51"/>
        <v/>
      </c>
      <c r="W375" s="21" t="str">
        <f t="shared" si="52"/>
        <v/>
      </c>
      <c r="X375" s="52" t="str">
        <f t="shared" si="53"/>
        <v/>
      </c>
    </row>
    <row r="376" spans="1:24" x14ac:dyDescent="0.25">
      <c r="A376" s="2"/>
      <c r="B376" s="25"/>
      <c r="C376" s="28"/>
      <c r="D376" s="28"/>
      <c r="E376" s="31"/>
      <c r="F376" s="34" t="str">
        <f t="shared" si="45"/>
        <v/>
      </c>
      <c r="G376" s="37" t="str">
        <f>IF(D376="", "", IF(E376="", "Select Supplier", D376*1.02264*(IF(INDEX('Suppliers &amp; Rates'!$G$7:$G$97, MATCH(E376, 'Suppliers &amp; Rates'!$B$7:$B$97, 0))="", 39.3, INDEX('Suppliers &amp; Rates'!$G$7:$G$97, MATCH(E376, 'Suppliers &amp; Rates'!$B$7:$B$97, 0))))/3.6))</f>
        <v/>
      </c>
      <c r="H376" s="57" t="str">
        <f t="shared" si="46"/>
        <v/>
      </c>
      <c r="I376" s="58" t="str">
        <f t="shared" si="47"/>
        <v/>
      </c>
      <c r="J376" s="58" t="str">
        <f t="shared" si="48"/>
        <v/>
      </c>
      <c r="K376" s="59" t="str">
        <f t="shared" si="49"/>
        <v/>
      </c>
      <c r="L376" s="2"/>
      <c r="N376" s="42" t="str">
        <f>IF($E376="", "", IFERROR(INDEX('Suppliers &amp; Rates'!C$7:C$97, MATCH($E376, 'Suppliers &amp; Rates'!$B$7:$B$97, 0)), ""))</f>
        <v/>
      </c>
      <c r="O376" s="43" t="str">
        <f>IF($E376="", "", IFERROR(INDEX('Suppliers &amp; Rates'!D$7:D$97, MATCH($E376, 'Suppliers &amp; Rates'!$B$7:$B$97, 0)), ""))</f>
        <v/>
      </c>
      <c r="P376" s="43" t="str">
        <f>IF($E376="", "", IFERROR(INDEX('Suppliers &amp; Rates'!E$7:E$97, MATCH($E376, 'Suppliers &amp; Rates'!$B$7:$B$97, 0)), ""))</f>
        <v/>
      </c>
      <c r="Q376" s="44" t="str">
        <f>IF($E376="", "", IFERROR(INDEX('Suppliers &amp; Rates'!F$7:F$97, MATCH($E376, 'Suppliers &amp; Rates'!$B$7:$B$97, 0)), ""))</f>
        <v/>
      </c>
      <c r="S376" s="21" t="str">
        <f t="shared" si="50"/>
        <v/>
      </c>
      <c r="U376" s="21" t="str">
        <f t="shared" si="51"/>
        <v/>
      </c>
      <c r="W376" s="21" t="str">
        <f t="shared" si="52"/>
        <v/>
      </c>
      <c r="X376" s="52" t="str">
        <f t="shared" si="53"/>
        <v/>
      </c>
    </row>
    <row r="377" spans="1:24" x14ac:dyDescent="0.25">
      <c r="A377" s="2"/>
      <c r="B377" s="25"/>
      <c r="C377" s="28"/>
      <c r="D377" s="28"/>
      <c r="E377" s="31"/>
      <c r="F377" s="34" t="str">
        <f t="shared" si="45"/>
        <v/>
      </c>
      <c r="G377" s="37" t="str">
        <f>IF(D377="", "", IF(E377="", "Select Supplier", D377*1.02264*(IF(INDEX('Suppliers &amp; Rates'!$G$7:$G$97, MATCH(E377, 'Suppliers &amp; Rates'!$B$7:$B$97, 0))="", 39.3, INDEX('Suppliers &amp; Rates'!$G$7:$G$97, MATCH(E377, 'Suppliers &amp; Rates'!$B$7:$B$97, 0))))/3.6))</f>
        <v/>
      </c>
      <c r="H377" s="57" t="str">
        <f t="shared" si="46"/>
        <v/>
      </c>
      <c r="I377" s="58" t="str">
        <f t="shared" si="47"/>
        <v/>
      </c>
      <c r="J377" s="58" t="str">
        <f t="shared" si="48"/>
        <v/>
      </c>
      <c r="K377" s="59" t="str">
        <f t="shared" si="49"/>
        <v/>
      </c>
      <c r="L377" s="2"/>
      <c r="N377" s="42" t="str">
        <f>IF($E377="", "", IFERROR(INDEX('Suppliers &amp; Rates'!C$7:C$97, MATCH($E377, 'Suppliers &amp; Rates'!$B$7:$B$97, 0)), ""))</f>
        <v/>
      </c>
      <c r="O377" s="43" t="str">
        <f>IF($E377="", "", IFERROR(INDEX('Suppliers &amp; Rates'!D$7:D$97, MATCH($E377, 'Suppliers &amp; Rates'!$B$7:$B$97, 0)), ""))</f>
        <v/>
      </c>
      <c r="P377" s="43" t="str">
        <f>IF($E377="", "", IFERROR(INDEX('Suppliers &amp; Rates'!E$7:E$97, MATCH($E377, 'Suppliers &amp; Rates'!$B$7:$B$97, 0)), ""))</f>
        <v/>
      </c>
      <c r="Q377" s="44" t="str">
        <f>IF($E377="", "", IFERROR(INDEX('Suppliers &amp; Rates'!F$7:F$97, MATCH($E377, 'Suppliers &amp; Rates'!$B$7:$B$97, 0)), ""))</f>
        <v/>
      </c>
      <c r="S377" s="21" t="str">
        <f t="shared" si="50"/>
        <v/>
      </c>
      <c r="U377" s="21" t="str">
        <f t="shared" si="51"/>
        <v/>
      </c>
      <c r="W377" s="21" t="str">
        <f t="shared" si="52"/>
        <v/>
      </c>
      <c r="X377" s="52" t="str">
        <f t="shared" si="53"/>
        <v/>
      </c>
    </row>
    <row r="378" spans="1:24" x14ac:dyDescent="0.25">
      <c r="A378" s="2"/>
      <c r="B378" s="25"/>
      <c r="C378" s="28"/>
      <c r="D378" s="28"/>
      <c r="E378" s="31"/>
      <c r="F378" s="34" t="str">
        <f t="shared" si="45"/>
        <v/>
      </c>
      <c r="G378" s="37" t="str">
        <f>IF(D378="", "", IF(E378="", "Select Supplier", D378*1.02264*(IF(INDEX('Suppliers &amp; Rates'!$G$7:$G$97, MATCH(E378, 'Suppliers &amp; Rates'!$B$7:$B$97, 0))="", 39.3, INDEX('Suppliers &amp; Rates'!$G$7:$G$97, MATCH(E378, 'Suppliers &amp; Rates'!$B$7:$B$97, 0))))/3.6))</f>
        <v/>
      </c>
      <c r="H378" s="57" t="str">
        <f t="shared" si="46"/>
        <v/>
      </c>
      <c r="I378" s="58" t="str">
        <f t="shared" si="47"/>
        <v/>
      </c>
      <c r="J378" s="58" t="str">
        <f t="shared" si="48"/>
        <v/>
      </c>
      <c r="K378" s="59" t="str">
        <f t="shared" si="49"/>
        <v/>
      </c>
      <c r="L378" s="2"/>
      <c r="N378" s="42" t="str">
        <f>IF($E378="", "", IFERROR(INDEX('Suppliers &amp; Rates'!C$7:C$97, MATCH($E378, 'Suppliers &amp; Rates'!$B$7:$B$97, 0)), ""))</f>
        <v/>
      </c>
      <c r="O378" s="43" t="str">
        <f>IF($E378="", "", IFERROR(INDEX('Suppliers &amp; Rates'!D$7:D$97, MATCH($E378, 'Suppliers &amp; Rates'!$B$7:$B$97, 0)), ""))</f>
        <v/>
      </c>
      <c r="P378" s="43" t="str">
        <f>IF($E378="", "", IFERROR(INDEX('Suppliers &amp; Rates'!E$7:E$97, MATCH($E378, 'Suppliers &amp; Rates'!$B$7:$B$97, 0)), ""))</f>
        <v/>
      </c>
      <c r="Q378" s="44" t="str">
        <f>IF($E378="", "", IFERROR(INDEX('Suppliers &amp; Rates'!F$7:F$97, MATCH($E378, 'Suppliers &amp; Rates'!$B$7:$B$97, 0)), ""))</f>
        <v/>
      </c>
      <c r="S378" s="21" t="str">
        <f t="shared" si="50"/>
        <v/>
      </c>
      <c r="U378" s="21" t="str">
        <f t="shared" si="51"/>
        <v/>
      </c>
      <c r="W378" s="21" t="str">
        <f t="shared" si="52"/>
        <v/>
      </c>
      <c r="X378" s="52" t="str">
        <f t="shared" si="53"/>
        <v/>
      </c>
    </row>
    <row r="379" spans="1:24" x14ac:dyDescent="0.25">
      <c r="A379" s="2"/>
      <c r="B379" s="25"/>
      <c r="C379" s="28"/>
      <c r="D379" s="28"/>
      <c r="E379" s="31"/>
      <c r="F379" s="34" t="str">
        <f t="shared" si="45"/>
        <v/>
      </c>
      <c r="G379" s="37" t="str">
        <f>IF(D379="", "", IF(E379="", "Select Supplier", D379*1.02264*(IF(INDEX('Suppliers &amp; Rates'!$G$7:$G$97, MATCH(E379, 'Suppliers &amp; Rates'!$B$7:$B$97, 0))="", 39.3, INDEX('Suppliers &amp; Rates'!$G$7:$G$97, MATCH(E379, 'Suppliers &amp; Rates'!$B$7:$B$97, 0))))/3.6))</f>
        <v/>
      </c>
      <c r="H379" s="57" t="str">
        <f t="shared" si="46"/>
        <v/>
      </c>
      <c r="I379" s="58" t="str">
        <f t="shared" si="47"/>
        <v/>
      </c>
      <c r="J379" s="58" t="str">
        <f t="shared" si="48"/>
        <v/>
      </c>
      <c r="K379" s="59" t="str">
        <f t="shared" si="49"/>
        <v/>
      </c>
      <c r="L379" s="2"/>
      <c r="N379" s="42" t="str">
        <f>IF($E379="", "", IFERROR(INDEX('Suppliers &amp; Rates'!C$7:C$97, MATCH($E379, 'Suppliers &amp; Rates'!$B$7:$B$97, 0)), ""))</f>
        <v/>
      </c>
      <c r="O379" s="43" t="str">
        <f>IF($E379="", "", IFERROR(INDEX('Suppliers &amp; Rates'!D$7:D$97, MATCH($E379, 'Suppliers &amp; Rates'!$B$7:$B$97, 0)), ""))</f>
        <v/>
      </c>
      <c r="P379" s="43" t="str">
        <f>IF($E379="", "", IFERROR(INDEX('Suppliers &amp; Rates'!E$7:E$97, MATCH($E379, 'Suppliers &amp; Rates'!$B$7:$B$97, 0)), ""))</f>
        <v/>
      </c>
      <c r="Q379" s="44" t="str">
        <f>IF($E379="", "", IFERROR(INDEX('Suppliers &amp; Rates'!F$7:F$97, MATCH($E379, 'Suppliers &amp; Rates'!$B$7:$B$97, 0)), ""))</f>
        <v/>
      </c>
      <c r="S379" s="21" t="str">
        <f t="shared" si="50"/>
        <v/>
      </c>
      <c r="U379" s="21" t="str">
        <f t="shared" si="51"/>
        <v/>
      </c>
      <c r="W379" s="21" t="str">
        <f t="shared" si="52"/>
        <v/>
      </c>
      <c r="X379" s="52" t="str">
        <f t="shared" si="53"/>
        <v/>
      </c>
    </row>
    <row r="380" spans="1:24" x14ac:dyDescent="0.25">
      <c r="A380" s="2"/>
      <c r="B380" s="25"/>
      <c r="C380" s="28"/>
      <c r="D380" s="28"/>
      <c r="E380" s="31"/>
      <c r="F380" s="34" t="str">
        <f t="shared" si="45"/>
        <v/>
      </c>
      <c r="G380" s="37" t="str">
        <f>IF(D380="", "", IF(E380="", "Select Supplier", D380*1.02264*(IF(INDEX('Suppliers &amp; Rates'!$G$7:$G$97, MATCH(E380, 'Suppliers &amp; Rates'!$B$7:$B$97, 0))="", 39.3, INDEX('Suppliers &amp; Rates'!$G$7:$G$97, MATCH(E380, 'Suppliers &amp; Rates'!$B$7:$B$97, 0))))/3.6))</f>
        <v/>
      </c>
      <c r="H380" s="57" t="str">
        <f t="shared" si="46"/>
        <v/>
      </c>
      <c r="I380" s="58" t="str">
        <f t="shared" si="47"/>
        <v/>
      </c>
      <c r="J380" s="58" t="str">
        <f t="shared" si="48"/>
        <v/>
      </c>
      <c r="K380" s="59" t="str">
        <f t="shared" si="49"/>
        <v/>
      </c>
      <c r="L380" s="2"/>
      <c r="N380" s="42" t="str">
        <f>IF($E380="", "", IFERROR(INDEX('Suppliers &amp; Rates'!C$7:C$97, MATCH($E380, 'Suppliers &amp; Rates'!$B$7:$B$97, 0)), ""))</f>
        <v/>
      </c>
      <c r="O380" s="43" t="str">
        <f>IF($E380="", "", IFERROR(INDEX('Suppliers &amp; Rates'!D$7:D$97, MATCH($E380, 'Suppliers &amp; Rates'!$B$7:$B$97, 0)), ""))</f>
        <v/>
      </c>
      <c r="P380" s="43" t="str">
        <f>IF($E380="", "", IFERROR(INDEX('Suppliers &amp; Rates'!E$7:E$97, MATCH($E380, 'Suppliers &amp; Rates'!$B$7:$B$97, 0)), ""))</f>
        <v/>
      </c>
      <c r="Q380" s="44" t="str">
        <f>IF($E380="", "", IFERROR(INDEX('Suppliers &amp; Rates'!F$7:F$97, MATCH($E380, 'Suppliers &amp; Rates'!$B$7:$B$97, 0)), ""))</f>
        <v/>
      </c>
      <c r="S380" s="21" t="str">
        <f t="shared" si="50"/>
        <v/>
      </c>
      <c r="U380" s="21" t="str">
        <f t="shared" si="51"/>
        <v/>
      </c>
      <c r="W380" s="21" t="str">
        <f t="shared" si="52"/>
        <v/>
      </c>
      <c r="X380" s="52" t="str">
        <f t="shared" si="53"/>
        <v/>
      </c>
    </row>
    <row r="381" spans="1:24" x14ac:dyDescent="0.25">
      <c r="A381" s="2"/>
      <c r="B381" s="25"/>
      <c r="C381" s="28"/>
      <c r="D381" s="28"/>
      <c r="E381" s="31"/>
      <c r="F381" s="34" t="str">
        <f t="shared" si="45"/>
        <v/>
      </c>
      <c r="G381" s="37" t="str">
        <f>IF(D381="", "", IF(E381="", "Select Supplier", D381*1.02264*(IF(INDEX('Suppliers &amp; Rates'!$G$7:$G$97, MATCH(E381, 'Suppliers &amp; Rates'!$B$7:$B$97, 0))="", 39.3, INDEX('Suppliers &amp; Rates'!$G$7:$G$97, MATCH(E381, 'Suppliers &amp; Rates'!$B$7:$B$97, 0))))/3.6))</f>
        <v/>
      </c>
      <c r="H381" s="57" t="str">
        <f t="shared" si="46"/>
        <v/>
      </c>
      <c r="I381" s="58" t="str">
        <f t="shared" si="47"/>
        <v/>
      </c>
      <c r="J381" s="58" t="str">
        <f t="shared" si="48"/>
        <v/>
      </c>
      <c r="K381" s="59" t="str">
        <f t="shared" si="49"/>
        <v/>
      </c>
      <c r="L381" s="2"/>
      <c r="N381" s="42" t="str">
        <f>IF($E381="", "", IFERROR(INDEX('Suppliers &amp; Rates'!C$7:C$97, MATCH($E381, 'Suppliers &amp; Rates'!$B$7:$B$97, 0)), ""))</f>
        <v/>
      </c>
      <c r="O381" s="43" t="str">
        <f>IF($E381="", "", IFERROR(INDEX('Suppliers &amp; Rates'!D$7:D$97, MATCH($E381, 'Suppliers &amp; Rates'!$B$7:$B$97, 0)), ""))</f>
        <v/>
      </c>
      <c r="P381" s="43" t="str">
        <f>IF($E381="", "", IFERROR(INDEX('Suppliers &amp; Rates'!E$7:E$97, MATCH($E381, 'Suppliers &amp; Rates'!$B$7:$B$97, 0)), ""))</f>
        <v/>
      </c>
      <c r="Q381" s="44" t="str">
        <f>IF($E381="", "", IFERROR(INDEX('Suppliers &amp; Rates'!F$7:F$97, MATCH($E381, 'Suppliers &amp; Rates'!$B$7:$B$97, 0)), ""))</f>
        <v/>
      </c>
      <c r="S381" s="21" t="str">
        <f t="shared" si="50"/>
        <v/>
      </c>
      <c r="U381" s="21" t="str">
        <f t="shared" si="51"/>
        <v/>
      </c>
      <c r="W381" s="21" t="str">
        <f t="shared" si="52"/>
        <v/>
      </c>
      <c r="X381" s="52" t="str">
        <f t="shared" si="53"/>
        <v/>
      </c>
    </row>
    <row r="382" spans="1:24" x14ac:dyDescent="0.25">
      <c r="A382" s="2"/>
      <c r="B382" s="25"/>
      <c r="C382" s="28"/>
      <c r="D382" s="28"/>
      <c r="E382" s="31"/>
      <c r="F382" s="34" t="str">
        <f t="shared" si="45"/>
        <v/>
      </c>
      <c r="G382" s="37" t="str">
        <f>IF(D382="", "", IF(E382="", "Select Supplier", D382*1.02264*(IF(INDEX('Suppliers &amp; Rates'!$G$7:$G$97, MATCH(E382, 'Suppliers &amp; Rates'!$B$7:$B$97, 0))="", 39.3, INDEX('Suppliers &amp; Rates'!$G$7:$G$97, MATCH(E382, 'Suppliers &amp; Rates'!$B$7:$B$97, 0))))/3.6))</f>
        <v/>
      </c>
      <c r="H382" s="57" t="str">
        <f t="shared" si="46"/>
        <v/>
      </c>
      <c r="I382" s="58" t="str">
        <f t="shared" si="47"/>
        <v/>
      </c>
      <c r="J382" s="58" t="str">
        <f t="shared" si="48"/>
        <v/>
      </c>
      <c r="K382" s="59" t="str">
        <f t="shared" si="49"/>
        <v/>
      </c>
      <c r="L382" s="2"/>
      <c r="N382" s="42" t="str">
        <f>IF($E382="", "", IFERROR(INDEX('Suppliers &amp; Rates'!C$7:C$97, MATCH($E382, 'Suppliers &amp; Rates'!$B$7:$B$97, 0)), ""))</f>
        <v/>
      </c>
      <c r="O382" s="43" t="str">
        <f>IF($E382="", "", IFERROR(INDEX('Suppliers &amp; Rates'!D$7:D$97, MATCH($E382, 'Suppliers &amp; Rates'!$B$7:$B$97, 0)), ""))</f>
        <v/>
      </c>
      <c r="P382" s="43" t="str">
        <f>IF($E382="", "", IFERROR(INDEX('Suppliers &amp; Rates'!E$7:E$97, MATCH($E382, 'Suppliers &amp; Rates'!$B$7:$B$97, 0)), ""))</f>
        <v/>
      </c>
      <c r="Q382" s="44" t="str">
        <f>IF($E382="", "", IFERROR(INDEX('Suppliers &amp; Rates'!F$7:F$97, MATCH($E382, 'Suppliers &amp; Rates'!$B$7:$B$97, 0)), ""))</f>
        <v/>
      </c>
      <c r="S382" s="21" t="str">
        <f t="shared" si="50"/>
        <v/>
      </c>
      <c r="U382" s="21" t="str">
        <f t="shared" si="51"/>
        <v/>
      </c>
      <c r="W382" s="21" t="str">
        <f t="shared" si="52"/>
        <v/>
      </c>
      <c r="X382" s="52" t="str">
        <f t="shared" si="53"/>
        <v/>
      </c>
    </row>
    <row r="383" spans="1:24" x14ac:dyDescent="0.25">
      <c r="A383" s="2"/>
      <c r="B383" s="25"/>
      <c r="C383" s="28"/>
      <c r="D383" s="28"/>
      <c r="E383" s="31"/>
      <c r="F383" s="34" t="str">
        <f t="shared" si="45"/>
        <v/>
      </c>
      <c r="G383" s="37" t="str">
        <f>IF(D383="", "", IF(E383="", "Select Supplier", D383*1.02264*(IF(INDEX('Suppliers &amp; Rates'!$G$7:$G$97, MATCH(E383, 'Suppliers &amp; Rates'!$B$7:$B$97, 0))="", 39.3, INDEX('Suppliers &amp; Rates'!$G$7:$G$97, MATCH(E383, 'Suppliers &amp; Rates'!$B$7:$B$97, 0))))/3.6))</f>
        <v/>
      </c>
      <c r="H383" s="57" t="str">
        <f t="shared" si="46"/>
        <v/>
      </c>
      <c r="I383" s="58" t="str">
        <f t="shared" si="47"/>
        <v/>
      </c>
      <c r="J383" s="58" t="str">
        <f t="shared" si="48"/>
        <v/>
      </c>
      <c r="K383" s="59" t="str">
        <f t="shared" si="49"/>
        <v/>
      </c>
      <c r="L383" s="2"/>
      <c r="N383" s="42" t="str">
        <f>IF($E383="", "", IFERROR(INDEX('Suppliers &amp; Rates'!C$7:C$97, MATCH($E383, 'Suppliers &amp; Rates'!$B$7:$B$97, 0)), ""))</f>
        <v/>
      </c>
      <c r="O383" s="43" t="str">
        <f>IF($E383="", "", IFERROR(INDEX('Suppliers &amp; Rates'!D$7:D$97, MATCH($E383, 'Suppliers &amp; Rates'!$B$7:$B$97, 0)), ""))</f>
        <v/>
      </c>
      <c r="P383" s="43" t="str">
        <f>IF($E383="", "", IFERROR(INDEX('Suppliers &amp; Rates'!E$7:E$97, MATCH($E383, 'Suppliers &amp; Rates'!$B$7:$B$97, 0)), ""))</f>
        <v/>
      </c>
      <c r="Q383" s="44" t="str">
        <f>IF($E383="", "", IFERROR(INDEX('Suppliers &amp; Rates'!F$7:F$97, MATCH($E383, 'Suppliers &amp; Rates'!$B$7:$B$97, 0)), ""))</f>
        <v/>
      </c>
      <c r="S383" s="21" t="str">
        <f t="shared" si="50"/>
        <v/>
      </c>
      <c r="U383" s="21" t="str">
        <f t="shared" si="51"/>
        <v/>
      </c>
      <c r="W383" s="21" t="str">
        <f t="shared" si="52"/>
        <v/>
      </c>
      <c r="X383" s="52" t="str">
        <f t="shared" si="53"/>
        <v/>
      </c>
    </row>
    <row r="384" spans="1:24" x14ac:dyDescent="0.25">
      <c r="A384" s="2"/>
      <c r="B384" s="25"/>
      <c r="C384" s="28"/>
      <c r="D384" s="28"/>
      <c r="E384" s="31"/>
      <c r="F384" s="34" t="str">
        <f t="shared" si="45"/>
        <v/>
      </c>
      <c r="G384" s="37" t="str">
        <f>IF(D384="", "", IF(E384="", "Select Supplier", D384*1.02264*(IF(INDEX('Suppliers &amp; Rates'!$G$7:$G$97, MATCH(E384, 'Suppliers &amp; Rates'!$B$7:$B$97, 0))="", 39.3, INDEX('Suppliers &amp; Rates'!$G$7:$G$97, MATCH(E384, 'Suppliers &amp; Rates'!$B$7:$B$97, 0))))/3.6))</f>
        <v/>
      </c>
      <c r="H384" s="57" t="str">
        <f t="shared" si="46"/>
        <v/>
      </c>
      <c r="I384" s="58" t="str">
        <f t="shared" si="47"/>
        <v/>
      </c>
      <c r="J384" s="58" t="str">
        <f t="shared" si="48"/>
        <v/>
      </c>
      <c r="K384" s="59" t="str">
        <f t="shared" si="49"/>
        <v/>
      </c>
      <c r="L384" s="2"/>
      <c r="N384" s="42" t="str">
        <f>IF($E384="", "", IFERROR(INDEX('Suppliers &amp; Rates'!C$7:C$97, MATCH($E384, 'Suppliers &amp; Rates'!$B$7:$B$97, 0)), ""))</f>
        <v/>
      </c>
      <c r="O384" s="43" t="str">
        <f>IF($E384="", "", IFERROR(INDEX('Suppliers &amp; Rates'!D$7:D$97, MATCH($E384, 'Suppliers &amp; Rates'!$B$7:$B$97, 0)), ""))</f>
        <v/>
      </c>
      <c r="P384" s="43" t="str">
        <f>IF($E384="", "", IFERROR(INDEX('Suppliers &amp; Rates'!E$7:E$97, MATCH($E384, 'Suppliers &amp; Rates'!$B$7:$B$97, 0)), ""))</f>
        <v/>
      </c>
      <c r="Q384" s="44" t="str">
        <f>IF($E384="", "", IFERROR(INDEX('Suppliers &amp; Rates'!F$7:F$97, MATCH($E384, 'Suppliers &amp; Rates'!$B$7:$B$97, 0)), ""))</f>
        <v/>
      </c>
      <c r="S384" s="21" t="str">
        <f t="shared" si="50"/>
        <v/>
      </c>
      <c r="U384" s="21" t="str">
        <f t="shared" si="51"/>
        <v/>
      </c>
      <c r="W384" s="21" t="str">
        <f t="shared" si="52"/>
        <v/>
      </c>
      <c r="X384" s="52" t="str">
        <f t="shared" si="53"/>
        <v/>
      </c>
    </row>
    <row r="385" spans="1:24" x14ac:dyDescent="0.25">
      <c r="A385" s="2"/>
      <c r="B385" s="25"/>
      <c r="C385" s="28"/>
      <c r="D385" s="28"/>
      <c r="E385" s="31"/>
      <c r="F385" s="34" t="str">
        <f t="shared" si="45"/>
        <v/>
      </c>
      <c r="G385" s="37" t="str">
        <f>IF(D385="", "", IF(E385="", "Select Supplier", D385*1.02264*(IF(INDEX('Suppliers &amp; Rates'!$G$7:$G$97, MATCH(E385, 'Suppliers &amp; Rates'!$B$7:$B$97, 0))="", 39.3, INDEX('Suppliers &amp; Rates'!$G$7:$G$97, MATCH(E385, 'Suppliers &amp; Rates'!$B$7:$B$97, 0))))/3.6))</f>
        <v/>
      </c>
      <c r="H385" s="57" t="str">
        <f t="shared" si="46"/>
        <v/>
      </c>
      <c r="I385" s="58" t="str">
        <f t="shared" si="47"/>
        <v/>
      </c>
      <c r="J385" s="58" t="str">
        <f t="shared" si="48"/>
        <v/>
      </c>
      <c r="K385" s="59" t="str">
        <f t="shared" si="49"/>
        <v/>
      </c>
      <c r="L385" s="2"/>
      <c r="N385" s="42" t="str">
        <f>IF($E385="", "", IFERROR(INDEX('Suppliers &amp; Rates'!C$7:C$97, MATCH($E385, 'Suppliers &amp; Rates'!$B$7:$B$97, 0)), ""))</f>
        <v/>
      </c>
      <c r="O385" s="43" t="str">
        <f>IF($E385="", "", IFERROR(INDEX('Suppliers &amp; Rates'!D$7:D$97, MATCH($E385, 'Suppliers &amp; Rates'!$B$7:$B$97, 0)), ""))</f>
        <v/>
      </c>
      <c r="P385" s="43" t="str">
        <f>IF($E385="", "", IFERROR(INDEX('Suppliers &amp; Rates'!E$7:E$97, MATCH($E385, 'Suppliers &amp; Rates'!$B$7:$B$97, 0)), ""))</f>
        <v/>
      </c>
      <c r="Q385" s="44" t="str">
        <f>IF($E385="", "", IFERROR(INDEX('Suppliers &amp; Rates'!F$7:F$97, MATCH($E385, 'Suppliers &amp; Rates'!$B$7:$B$97, 0)), ""))</f>
        <v/>
      </c>
      <c r="S385" s="21" t="str">
        <f t="shared" si="50"/>
        <v/>
      </c>
      <c r="U385" s="21" t="str">
        <f t="shared" si="51"/>
        <v/>
      </c>
      <c r="W385" s="21" t="str">
        <f t="shared" si="52"/>
        <v/>
      </c>
      <c r="X385" s="52" t="str">
        <f t="shared" si="53"/>
        <v/>
      </c>
    </row>
    <row r="386" spans="1:24" x14ac:dyDescent="0.25">
      <c r="A386" s="2"/>
      <c r="B386" s="25"/>
      <c r="C386" s="28"/>
      <c r="D386" s="28"/>
      <c r="E386" s="31"/>
      <c r="F386" s="34" t="str">
        <f t="shared" si="45"/>
        <v/>
      </c>
      <c r="G386" s="37" t="str">
        <f>IF(D386="", "", IF(E386="", "Select Supplier", D386*1.02264*(IF(INDEX('Suppliers &amp; Rates'!$G$7:$G$97, MATCH(E386, 'Suppliers &amp; Rates'!$B$7:$B$97, 0))="", 39.3, INDEX('Suppliers &amp; Rates'!$G$7:$G$97, MATCH(E386, 'Suppliers &amp; Rates'!$B$7:$B$97, 0))))/3.6))</f>
        <v/>
      </c>
      <c r="H386" s="57" t="str">
        <f t="shared" si="46"/>
        <v/>
      </c>
      <c r="I386" s="58" t="str">
        <f t="shared" si="47"/>
        <v/>
      </c>
      <c r="J386" s="58" t="str">
        <f t="shared" si="48"/>
        <v/>
      </c>
      <c r="K386" s="59" t="str">
        <f t="shared" si="49"/>
        <v/>
      </c>
      <c r="L386" s="2"/>
      <c r="N386" s="42" t="str">
        <f>IF($E386="", "", IFERROR(INDEX('Suppliers &amp; Rates'!C$7:C$97, MATCH($E386, 'Suppliers &amp; Rates'!$B$7:$B$97, 0)), ""))</f>
        <v/>
      </c>
      <c r="O386" s="43" t="str">
        <f>IF($E386="", "", IFERROR(INDEX('Suppliers &amp; Rates'!D$7:D$97, MATCH($E386, 'Suppliers &amp; Rates'!$B$7:$B$97, 0)), ""))</f>
        <v/>
      </c>
      <c r="P386" s="43" t="str">
        <f>IF($E386="", "", IFERROR(INDEX('Suppliers &amp; Rates'!E$7:E$97, MATCH($E386, 'Suppliers &amp; Rates'!$B$7:$B$97, 0)), ""))</f>
        <v/>
      </c>
      <c r="Q386" s="44" t="str">
        <f>IF($E386="", "", IFERROR(INDEX('Suppliers &amp; Rates'!F$7:F$97, MATCH($E386, 'Suppliers &amp; Rates'!$B$7:$B$97, 0)), ""))</f>
        <v/>
      </c>
      <c r="S386" s="21" t="str">
        <f t="shared" si="50"/>
        <v/>
      </c>
      <c r="U386" s="21" t="str">
        <f t="shared" si="51"/>
        <v/>
      </c>
      <c r="W386" s="21" t="str">
        <f t="shared" si="52"/>
        <v/>
      </c>
      <c r="X386" s="52" t="str">
        <f t="shared" si="53"/>
        <v/>
      </c>
    </row>
    <row r="387" spans="1:24" x14ac:dyDescent="0.25">
      <c r="A387" s="2"/>
      <c r="B387" s="25"/>
      <c r="C387" s="28"/>
      <c r="D387" s="28"/>
      <c r="E387" s="31"/>
      <c r="F387" s="34" t="str">
        <f t="shared" si="45"/>
        <v/>
      </c>
      <c r="G387" s="37" t="str">
        <f>IF(D387="", "", IF(E387="", "Select Supplier", D387*1.02264*(IF(INDEX('Suppliers &amp; Rates'!$G$7:$G$97, MATCH(E387, 'Suppliers &amp; Rates'!$B$7:$B$97, 0))="", 39.3, INDEX('Suppliers &amp; Rates'!$G$7:$G$97, MATCH(E387, 'Suppliers &amp; Rates'!$B$7:$B$97, 0))))/3.6))</f>
        <v/>
      </c>
      <c r="H387" s="57" t="str">
        <f t="shared" si="46"/>
        <v/>
      </c>
      <c r="I387" s="58" t="str">
        <f t="shared" si="47"/>
        <v/>
      </c>
      <c r="J387" s="58" t="str">
        <f t="shared" si="48"/>
        <v/>
      </c>
      <c r="K387" s="59" t="str">
        <f t="shared" si="49"/>
        <v/>
      </c>
      <c r="L387" s="2"/>
      <c r="N387" s="42" t="str">
        <f>IF($E387="", "", IFERROR(INDEX('Suppliers &amp; Rates'!C$7:C$97, MATCH($E387, 'Suppliers &amp; Rates'!$B$7:$B$97, 0)), ""))</f>
        <v/>
      </c>
      <c r="O387" s="43" t="str">
        <f>IF($E387="", "", IFERROR(INDEX('Suppliers &amp; Rates'!D$7:D$97, MATCH($E387, 'Suppliers &amp; Rates'!$B$7:$B$97, 0)), ""))</f>
        <v/>
      </c>
      <c r="P387" s="43" t="str">
        <f>IF($E387="", "", IFERROR(INDEX('Suppliers &amp; Rates'!E$7:E$97, MATCH($E387, 'Suppliers &amp; Rates'!$B$7:$B$97, 0)), ""))</f>
        <v/>
      </c>
      <c r="Q387" s="44" t="str">
        <f>IF($E387="", "", IFERROR(INDEX('Suppliers &amp; Rates'!F$7:F$97, MATCH($E387, 'Suppliers &amp; Rates'!$B$7:$B$97, 0)), ""))</f>
        <v/>
      </c>
      <c r="S387" s="21" t="str">
        <f t="shared" si="50"/>
        <v/>
      </c>
      <c r="U387" s="21" t="str">
        <f t="shared" si="51"/>
        <v/>
      </c>
      <c r="W387" s="21" t="str">
        <f t="shared" si="52"/>
        <v/>
      </c>
      <c r="X387" s="52" t="str">
        <f t="shared" si="53"/>
        <v/>
      </c>
    </row>
    <row r="388" spans="1:24" x14ac:dyDescent="0.25">
      <c r="A388" s="2"/>
      <c r="B388" s="25"/>
      <c r="C388" s="28"/>
      <c r="D388" s="28"/>
      <c r="E388" s="31"/>
      <c r="F388" s="34" t="str">
        <f t="shared" si="45"/>
        <v/>
      </c>
      <c r="G388" s="37" t="str">
        <f>IF(D388="", "", IF(E388="", "Select Supplier", D388*1.02264*(IF(INDEX('Suppliers &amp; Rates'!$G$7:$G$97, MATCH(E388, 'Suppliers &amp; Rates'!$B$7:$B$97, 0))="", 39.3, INDEX('Suppliers &amp; Rates'!$G$7:$G$97, MATCH(E388, 'Suppliers &amp; Rates'!$B$7:$B$97, 0))))/3.6))</f>
        <v/>
      </c>
      <c r="H388" s="57" t="str">
        <f t="shared" si="46"/>
        <v/>
      </c>
      <c r="I388" s="58" t="str">
        <f t="shared" si="47"/>
        <v/>
      </c>
      <c r="J388" s="58" t="str">
        <f t="shared" si="48"/>
        <v/>
      </c>
      <c r="K388" s="59" t="str">
        <f t="shared" si="49"/>
        <v/>
      </c>
      <c r="L388" s="2"/>
      <c r="N388" s="42" t="str">
        <f>IF($E388="", "", IFERROR(INDEX('Suppliers &amp; Rates'!C$7:C$97, MATCH($E388, 'Suppliers &amp; Rates'!$B$7:$B$97, 0)), ""))</f>
        <v/>
      </c>
      <c r="O388" s="43" t="str">
        <f>IF($E388="", "", IFERROR(INDEX('Suppliers &amp; Rates'!D$7:D$97, MATCH($E388, 'Suppliers &amp; Rates'!$B$7:$B$97, 0)), ""))</f>
        <v/>
      </c>
      <c r="P388" s="43" t="str">
        <f>IF($E388="", "", IFERROR(INDEX('Suppliers &amp; Rates'!E$7:E$97, MATCH($E388, 'Suppliers &amp; Rates'!$B$7:$B$97, 0)), ""))</f>
        <v/>
      </c>
      <c r="Q388" s="44" t="str">
        <f>IF($E388="", "", IFERROR(INDEX('Suppliers &amp; Rates'!F$7:F$97, MATCH($E388, 'Suppliers &amp; Rates'!$B$7:$B$97, 0)), ""))</f>
        <v/>
      </c>
      <c r="S388" s="21" t="str">
        <f t="shared" si="50"/>
        <v/>
      </c>
      <c r="U388" s="21" t="str">
        <f t="shared" si="51"/>
        <v/>
      </c>
      <c r="W388" s="21" t="str">
        <f t="shared" si="52"/>
        <v/>
      </c>
      <c r="X388" s="52" t="str">
        <f t="shared" si="53"/>
        <v/>
      </c>
    </row>
    <row r="389" spans="1:24" x14ac:dyDescent="0.25">
      <c r="A389" s="2"/>
      <c r="B389" s="25"/>
      <c r="C389" s="28"/>
      <c r="D389" s="28"/>
      <c r="E389" s="31"/>
      <c r="F389" s="34" t="str">
        <f t="shared" si="45"/>
        <v/>
      </c>
      <c r="G389" s="37" t="str">
        <f>IF(D389="", "", IF(E389="", "Select Supplier", D389*1.02264*(IF(INDEX('Suppliers &amp; Rates'!$G$7:$G$97, MATCH(E389, 'Suppliers &amp; Rates'!$B$7:$B$97, 0))="", 39.3, INDEX('Suppliers &amp; Rates'!$G$7:$G$97, MATCH(E389, 'Suppliers &amp; Rates'!$B$7:$B$97, 0))))/3.6))</f>
        <v/>
      </c>
      <c r="H389" s="57" t="str">
        <f t="shared" si="46"/>
        <v/>
      </c>
      <c r="I389" s="58" t="str">
        <f t="shared" si="47"/>
        <v/>
      </c>
      <c r="J389" s="58" t="str">
        <f t="shared" si="48"/>
        <v/>
      </c>
      <c r="K389" s="59" t="str">
        <f t="shared" si="49"/>
        <v/>
      </c>
      <c r="L389" s="2"/>
      <c r="N389" s="42" t="str">
        <f>IF($E389="", "", IFERROR(INDEX('Suppliers &amp; Rates'!C$7:C$97, MATCH($E389, 'Suppliers &amp; Rates'!$B$7:$B$97, 0)), ""))</f>
        <v/>
      </c>
      <c r="O389" s="43" t="str">
        <f>IF($E389="", "", IFERROR(INDEX('Suppliers &amp; Rates'!D$7:D$97, MATCH($E389, 'Suppliers &amp; Rates'!$B$7:$B$97, 0)), ""))</f>
        <v/>
      </c>
      <c r="P389" s="43" t="str">
        <f>IF($E389="", "", IFERROR(INDEX('Suppliers &amp; Rates'!E$7:E$97, MATCH($E389, 'Suppliers &amp; Rates'!$B$7:$B$97, 0)), ""))</f>
        <v/>
      </c>
      <c r="Q389" s="44" t="str">
        <f>IF($E389="", "", IFERROR(INDEX('Suppliers &amp; Rates'!F$7:F$97, MATCH($E389, 'Suppliers &amp; Rates'!$B$7:$B$97, 0)), ""))</f>
        <v/>
      </c>
      <c r="S389" s="21" t="str">
        <f t="shared" si="50"/>
        <v/>
      </c>
      <c r="U389" s="21" t="str">
        <f t="shared" si="51"/>
        <v/>
      </c>
      <c r="W389" s="21" t="str">
        <f t="shared" si="52"/>
        <v/>
      </c>
      <c r="X389" s="52" t="str">
        <f t="shared" si="53"/>
        <v/>
      </c>
    </row>
    <row r="390" spans="1:24" x14ac:dyDescent="0.25">
      <c r="A390" s="2"/>
      <c r="B390" s="25"/>
      <c r="C390" s="28"/>
      <c r="D390" s="28"/>
      <c r="E390" s="31"/>
      <c r="F390" s="34" t="str">
        <f t="shared" si="45"/>
        <v/>
      </c>
      <c r="G390" s="37" t="str">
        <f>IF(D390="", "", IF(E390="", "Select Supplier", D390*1.02264*(IF(INDEX('Suppliers &amp; Rates'!$G$7:$G$97, MATCH(E390, 'Suppliers &amp; Rates'!$B$7:$B$97, 0))="", 39.3, INDEX('Suppliers &amp; Rates'!$G$7:$G$97, MATCH(E390, 'Suppliers &amp; Rates'!$B$7:$B$97, 0))))/3.6))</f>
        <v/>
      </c>
      <c r="H390" s="57" t="str">
        <f t="shared" si="46"/>
        <v/>
      </c>
      <c r="I390" s="58" t="str">
        <f t="shared" si="47"/>
        <v/>
      </c>
      <c r="J390" s="58" t="str">
        <f t="shared" si="48"/>
        <v/>
      </c>
      <c r="K390" s="59" t="str">
        <f t="shared" si="49"/>
        <v/>
      </c>
      <c r="L390" s="2"/>
      <c r="N390" s="42" t="str">
        <f>IF($E390="", "", IFERROR(INDEX('Suppliers &amp; Rates'!C$7:C$97, MATCH($E390, 'Suppliers &amp; Rates'!$B$7:$B$97, 0)), ""))</f>
        <v/>
      </c>
      <c r="O390" s="43" t="str">
        <f>IF($E390="", "", IFERROR(INDEX('Suppliers &amp; Rates'!D$7:D$97, MATCH($E390, 'Suppliers &amp; Rates'!$B$7:$B$97, 0)), ""))</f>
        <v/>
      </c>
      <c r="P390" s="43" t="str">
        <f>IF($E390="", "", IFERROR(INDEX('Suppliers &amp; Rates'!E$7:E$97, MATCH($E390, 'Suppliers &amp; Rates'!$B$7:$B$97, 0)), ""))</f>
        <v/>
      </c>
      <c r="Q390" s="44" t="str">
        <f>IF($E390="", "", IFERROR(INDEX('Suppliers &amp; Rates'!F$7:F$97, MATCH($E390, 'Suppliers &amp; Rates'!$B$7:$B$97, 0)), ""))</f>
        <v/>
      </c>
      <c r="S390" s="21" t="str">
        <f t="shared" si="50"/>
        <v/>
      </c>
      <c r="U390" s="21" t="str">
        <f t="shared" si="51"/>
        <v/>
      </c>
      <c r="W390" s="21" t="str">
        <f t="shared" si="52"/>
        <v/>
      </c>
      <c r="X390" s="52" t="str">
        <f t="shared" si="53"/>
        <v/>
      </c>
    </row>
    <row r="391" spans="1:24" x14ac:dyDescent="0.25">
      <c r="A391" s="2"/>
      <c r="B391" s="25"/>
      <c r="C391" s="28"/>
      <c r="D391" s="28"/>
      <c r="E391" s="31"/>
      <c r="F391" s="34" t="str">
        <f t="shared" si="45"/>
        <v/>
      </c>
      <c r="G391" s="37" t="str">
        <f>IF(D391="", "", IF(E391="", "Select Supplier", D391*1.02264*(IF(INDEX('Suppliers &amp; Rates'!$G$7:$G$97, MATCH(E391, 'Suppliers &amp; Rates'!$B$7:$B$97, 0))="", 39.3, INDEX('Suppliers &amp; Rates'!$G$7:$G$97, MATCH(E391, 'Suppliers &amp; Rates'!$B$7:$B$97, 0))))/3.6))</f>
        <v/>
      </c>
      <c r="H391" s="57" t="str">
        <f t="shared" si="46"/>
        <v/>
      </c>
      <c r="I391" s="58" t="str">
        <f t="shared" si="47"/>
        <v/>
      </c>
      <c r="J391" s="58" t="str">
        <f t="shared" si="48"/>
        <v/>
      </c>
      <c r="K391" s="59" t="str">
        <f t="shared" si="49"/>
        <v/>
      </c>
      <c r="L391" s="2"/>
      <c r="N391" s="42" t="str">
        <f>IF($E391="", "", IFERROR(INDEX('Suppliers &amp; Rates'!C$7:C$97, MATCH($E391, 'Suppliers &amp; Rates'!$B$7:$B$97, 0)), ""))</f>
        <v/>
      </c>
      <c r="O391" s="43" t="str">
        <f>IF($E391="", "", IFERROR(INDEX('Suppliers &amp; Rates'!D$7:D$97, MATCH($E391, 'Suppliers &amp; Rates'!$B$7:$B$97, 0)), ""))</f>
        <v/>
      </c>
      <c r="P391" s="43" t="str">
        <f>IF($E391="", "", IFERROR(INDEX('Suppliers &amp; Rates'!E$7:E$97, MATCH($E391, 'Suppliers &amp; Rates'!$B$7:$B$97, 0)), ""))</f>
        <v/>
      </c>
      <c r="Q391" s="44" t="str">
        <f>IF($E391="", "", IFERROR(INDEX('Suppliers &amp; Rates'!F$7:F$97, MATCH($E391, 'Suppliers &amp; Rates'!$B$7:$B$97, 0)), ""))</f>
        <v/>
      </c>
      <c r="S391" s="21" t="str">
        <f t="shared" si="50"/>
        <v/>
      </c>
      <c r="U391" s="21" t="str">
        <f t="shared" si="51"/>
        <v/>
      </c>
      <c r="W391" s="21" t="str">
        <f t="shared" si="52"/>
        <v/>
      </c>
      <c r="X391" s="52" t="str">
        <f t="shared" si="53"/>
        <v/>
      </c>
    </row>
    <row r="392" spans="1:24" x14ac:dyDescent="0.25">
      <c r="A392" s="2"/>
      <c r="B392" s="25"/>
      <c r="C392" s="28"/>
      <c r="D392" s="28"/>
      <c r="E392" s="31"/>
      <c r="F392" s="34" t="str">
        <f t="shared" si="45"/>
        <v/>
      </c>
      <c r="G392" s="37" t="str">
        <f>IF(D392="", "", IF(E392="", "Select Supplier", D392*1.02264*(IF(INDEX('Suppliers &amp; Rates'!$G$7:$G$97, MATCH(E392, 'Suppliers &amp; Rates'!$B$7:$B$97, 0))="", 39.3, INDEX('Suppliers &amp; Rates'!$G$7:$G$97, MATCH(E392, 'Suppliers &amp; Rates'!$B$7:$B$97, 0))))/3.6))</f>
        <v/>
      </c>
      <c r="H392" s="57" t="str">
        <f t="shared" si="46"/>
        <v/>
      </c>
      <c r="I392" s="58" t="str">
        <f t="shared" si="47"/>
        <v/>
      </c>
      <c r="J392" s="58" t="str">
        <f t="shared" si="48"/>
        <v/>
      </c>
      <c r="K392" s="59" t="str">
        <f t="shared" si="49"/>
        <v/>
      </c>
      <c r="L392" s="2"/>
      <c r="N392" s="42" t="str">
        <f>IF($E392="", "", IFERROR(INDEX('Suppliers &amp; Rates'!C$7:C$97, MATCH($E392, 'Suppliers &amp; Rates'!$B$7:$B$97, 0)), ""))</f>
        <v/>
      </c>
      <c r="O392" s="43" t="str">
        <f>IF($E392="", "", IFERROR(INDEX('Suppliers &amp; Rates'!D$7:D$97, MATCH($E392, 'Suppliers &amp; Rates'!$B$7:$B$97, 0)), ""))</f>
        <v/>
      </c>
      <c r="P392" s="43" t="str">
        <f>IF($E392="", "", IFERROR(INDEX('Suppliers &amp; Rates'!E$7:E$97, MATCH($E392, 'Suppliers &amp; Rates'!$B$7:$B$97, 0)), ""))</f>
        <v/>
      </c>
      <c r="Q392" s="44" t="str">
        <f>IF($E392="", "", IFERROR(INDEX('Suppliers &amp; Rates'!F$7:F$97, MATCH($E392, 'Suppliers &amp; Rates'!$B$7:$B$97, 0)), ""))</f>
        <v/>
      </c>
      <c r="S392" s="21" t="str">
        <f t="shared" si="50"/>
        <v/>
      </c>
      <c r="U392" s="21" t="str">
        <f t="shared" si="51"/>
        <v/>
      </c>
      <c r="W392" s="21" t="str">
        <f t="shared" si="52"/>
        <v/>
      </c>
      <c r="X392" s="52" t="str">
        <f t="shared" si="53"/>
        <v/>
      </c>
    </row>
    <row r="393" spans="1:24" x14ac:dyDescent="0.25">
      <c r="A393" s="2"/>
      <c r="B393" s="25"/>
      <c r="C393" s="28"/>
      <c r="D393" s="28"/>
      <c r="E393" s="31"/>
      <c r="F393" s="34" t="str">
        <f t="shared" ref="F393:F456" si="54">IF(C393="", "", C393)</f>
        <v/>
      </c>
      <c r="G393" s="37" t="str">
        <f>IF(D393="", "", IF(E393="", "Select Supplier", D393*1.02264*(IF(INDEX('Suppliers &amp; Rates'!$G$7:$G$97, MATCH(E393, 'Suppliers &amp; Rates'!$B$7:$B$97, 0))="", 39.3, INDEX('Suppliers &amp; Rates'!$G$7:$G$97, MATCH(E393, 'Suppliers &amp; Rates'!$B$7:$B$97, 0))))/3.6))</f>
        <v/>
      </c>
      <c r="H393" s="57" t="str">
        <f t="shared" si="46"/>
        <v/>
      </c>
      <c r="I393" s="58" t="str">
        <f t="shared" si="47"/>
        <v/>
      </c>
      <c r="J393" s="58" t="str">
        <f t="shared" si="48"/>
        <v/>
      </c>
      <c r="K393" s="59" t="str">
        <f t="shared" si="49"/>
        <v/>
      </c>
      <c r="L393" s="2"/>
      <c r="N393" s="42" t="str">
        <f>IF($E393="", "", IFERROR(INDEX('Suppliers &amp; Rates'!C$7:C$97, MATCH($E393, 'Suppliers &amp; Rates'!$B$7:$B$97, 0)), ""))</f>
        <v/>
      </c>
      <c r="O393" s="43" t="str">
        <f>IF($E393="", "", IFERROR(INDEX('Suppliers &amp; Rates'!D$7:D$97, MATCH($E393, 'Suppliers &amp; Rates'!$B$7:$B$97, 0)), ""))</f>
        <v/>
      </c>
      <c r="P393" s="43" t="str">
        <f>IF($E393="", "", IFERROR(INDEX('Suppliers &amp; Rates'!E$7:E$97, MATCH($E393, 'Suppliers &amp; Rates'!$B$7:$B$97, 0)), ""))</f>
        <v/>
      </c>
      <c r="Q393" s="44" t="str">
        <f>IF($E393="", "", IFERROR(INDEX('Suppliers &amp; Rates'!F$7:F$97, MATCH($E393, 'Suppliers &amp; Rates'!$B$7:$B$97, 0)), ""))</f>
        <v/>
      </c>
      <c r="S393" s="21" t="str">
        <f t="shared" si="50"/>
        <v/>
      </c>
      <c r="U393" s="21" t="str">
        <f t="shared" si="51"/>
        <v/>
      </c>
      <c r="W393" s="21" t="str">
        <f t="shared" si="52"/>
        <v/>
      </c>
      <c r="X393" s="52" t="str">
        <f t="shared" si="53"/>
        <v/>
      </c>
    </row>
    <row r="394" spans="1:24" x14ac:dyDescent="0.25">
      <c r="A394" s="2"/>
      <c r="B394" s="25"/>
      <c r="C394" s="28"/>
      <c r="D394" s="28"/>
      <c r="E394" s="31"/>
      <c r="F394" s="34" t="str">
        <f t="shared" si="54"/>
        <v/>
      </c>
      <c r="G394" s="37" t="str">
        <f>IF(D394="", "", IF(E394="", "Select Supplier", D394*1.02264*(IF(INDEX('Suppliers &amp; Rates'!$G$7:$G$97, MATCH(E394, 'Suppliers &amp; Rates'!$B$7:$B$97, 0))="", 39.3, INDEX('Suppliers &amp; Rates'!$G$7:$G$97, MATCH(E394, 'Suppliers &amp; Rates'!$B$7:$B$97, 0))))/3.6))</f>
        <v/>
      </c>
      <c r="H394" s="57" t="str">
        <f t="shared" ref="H394:H457" si="55">IF(OR($U394="", $U394=FALSE), "", ROUND(($N394*$S394)+($O394*$W394), 2)/100)</f>
        <v/>
      </c>
      <c r="I394" s="58" t="str">
        <f t="shared" ref="I394:I457" si="56">IF(OR($U394="", $U394=FALSE), "", ROUND(($P394*$S394)+($Q394*$X394), 2)/100)</f>
        <v/>
      </c>
      <c r="J394" s="58" t="str">
        <f t="shared" ref="J394:J457" si="57">IF(OR(H394="", I394=""), "", H394+I394)</f>
        <v/>
      </c>
      <c r="K394" s="59" t="str">
        <f t="shared" ref="K394:K457" si="58">IF(U394=TRUE, IFERROR(J394/S394, ""), "")</f>
        <v/>
      </c>
      <c r="L394" s="2"/>
      <c r="N394" s="42" t="str">
        <f>IF($E394="", "", IFERROR(INDEX('Suppliers &amp; Rates'!C$7:C$97, MATCH($E394, 'Suppliers &amp; Rates'!$B$7:$B$97, 0)), ""))</f>
        <v/>
      </c>
      <c r="O394" s="43" t="str">
        <f>IF($E394="", "", IFERROR(INDEX('Suppliers &amp; Rates'!D$7:D$97, MATCH($E394, 'Suppliers &amp; Rates'!$B$7:$B$97, 0)), ""))</f>
        <v/>
      </c>
      <c r="P394" s="43" t="str">
        <f>IF($E394="", "", IFERROR(INDEX('Suppliers &amp; Rates'!E$7:E$97, MATCH($E394, 'Suppliers &amp; Rates'!$B$7:$B$97, 0)), ""))</f>
        <v/>
      </c>
      <c r="Q394" s="44" t="str">
        <f>IF($E394="", "", IFERROR(INDEX('Suppliers &amp; Rates'!F$7:F$97, MATCH($E394, 'Suppliers &amp; Rates'!$B$7:$B$97, 0)), ""))</f>
        <v/>
      </c>
      <c r="S394" s="21" t="str">
        <f t="shared" ref="S394:S457" si="59">IF(B394="", "", B394-B393)</f>
        <v/>
      </c>
      <c r="U394" s="21" t="str">
        <f t="shared" ref="U394:U457" si="60">IF(OR(B394="", B393="", C394="", C393="", D394="", D393=""), "", IF($E393=$E394, TRUE, FALSE))</f>
        <v/>
      </c>
      <c r="W394" s="21" t="str">
        <f t="shared" ref="W394:W457" si="61">IF(OR(F393="", F394=""), "", F394-F393)</f>
        <v/>
      </c>
      <c r="X394" s="52" t="str">
        <f t="shared" ref="X394:X457" si="62">IF(OR(G393="", G394=""), "", G394-G393)</f>
        <v/>
      </c>
    </row>
    <row r="395" spans="1:24" x14ac:dyDescent="0.25">
      <c r="A395" s="2"/>
      <c r="B395" s="25"/>
      <c r="C395" s="28"/>
      <c r="D395" s="28"/>
      <c r="E395" s="31"/>
      <c r="F395" s="34" t="str">
        <f t="shared" si="54"/>
        <v/>
      </c>
      <c r="G395" s="37" t="str">
        <f>IF(D395="", "", IF(E395="", "Select Supplier", D395*1.02264*(IF(INDEX('Suppliers &amp; Rates'!$G$7:$G$97, MATCH(E395, 'Suppliers &amp; Rates'!$B$7:$B$97, 0))="", 39.3, INDEX('Suppliers &amp; Rates'!$G$7:$G$97, MATCH(E395, 'Suppliers &amp; Rates'!$B$7:$B$97, 0))))/3.6))</f>
        <v/>
      </c>
      <c r="H395" s="57" t="str">
        <f t="shared" si="55"/>
        <v/>
      </c>
      <c r="I395" s="58" t="str">
        <f t="shared" si="56"/>
        <v/>
      </c>
      <c r="J395" s="58" t="str">
        <f t="shared" si="57"/>
        <v/>
      </c>
      <c r="K395" s="59" t="str">
        <f t="shared" si="58"/>
        <v/>
      </c>
      <c r="L395" s="2"/>
      <c r="N395" s="42" t="str">
        <f>IF($E395="", "", IFERROR(INDEX('Suppliers &amp; Rates'!C$7:C$97, MATCH($E395, 'Suppliers &amp; Rates'!$B$7:$B$97, 0)), ""))</f>
        <v/>
      </c>
      <c r="O395" s="43" t="str">
        <f>IF($E395="", "", IFERROR(INDEX('Suppliers &amp; Rates'!D$7:D$97, MATCH($E395, 'Suppliers &amp; Rates'!$B$7:$B$97, 0)), ""))</f>
        <v/>
      </c>
      <c r="P395" s="43" t="str">
        <f>IF($E395="", "", IFERROR(INDEX('Suppliers &amp; Rates'!E$7:E$97, MATCH($E395, 'Suppliers &amp; Rates'!$B$7:$B$97, 0)), ""))</f>
        <v/>
      </c>
      <c r="Q395" s="44" t="str">
        <f>IF($E395="", "", IFERROR(INDEX('Suppliers &amp; Rates'!F$7:F$97, MATCH($E395, 'Suppliers &amp; Rates'!$B$7:$B$97, 0)), ""))</f>
        <v/>
      </c>
      <c r="S395" s="21" t="str">
        <f t="shared" si="59"/>
        <v/>
      </c>
      <c r="U395" s="21" t="str">
        <f t="shared" si="60"/>
        <v/>
      </c>
      <c r="W395" s="21" t="str">
        <f t="shared" si="61"/>
        <v/>
      </c>
      <c r="X395" s="52" t="str">
        <f t="shared" si="62"/>
        <v/>
      </c>
    </row>
    <row r="396" spans="1:24" x14ac:dyDescent="0.25">
      <c r="A396" s="2"/>
      <c r="B396" s="25"/>
      <c r="C396" s="28"/>
      <c r="D396" s="28"/>
      <c r="E396" s="31"/>
      <c r="F396" s="34" t="str">
        <f t="shared" si="54"/>
        <v/>
      </c>
      <c r="G396" s="37" t="str">
        <f>IF(D396="", "", IF(E396="", "Select Supplier", D396*1.02264*(IF(INDEX('Suppliers &amp; Rates'!$G$7:$G$97, MATCH(E396, 'Suppliers &amp; Rates'!$B$7:$B$97, 0))="", 39.3, INDEX('Suppliers &amp; Rates'!$G$7:$G$97, MATCH(E396, 'Suppliers &amp; Rates'!$B$7:$B$97, 0))))/3.6))</f>
        <v/>
      </c>
      <c r="H396" s="57" t="str">
        <f t="shared" si="55"/>
        <v/>
      </c>
      <c r="I396" s="58" t="str">
        <f t="shared" si="56"/>
        <v/>
      </c>
      <c r="J396" s="58" t="str">
        <f t="shared" si="57"/>
        <v/>
      </c>
      <c r="K396" s="59" t="str">
        <f t="shared" si="58"/>
        <v/>
      </c>
      <c r="L396" s="2"/>
      <c r="N396" s="42" t="str">
        <f>IF($E396="", "", IFERROR(INDEX('Suppliers &amp; Rates'!C$7:C$97, MATCH($E396, 'Suppliers &amp; Rates'!$B$7:$B$97, 0)), ""))</f>
        <v/>
      </c>
      <c r="O396" s="43" t="str">
        <f>IF($E396="", "", IFERROR(INDEX('Suppliers &amp; Rates'!D$7:D$97, MATCH($E396, 'Suppliers &amp; Rates'!$B$7:$B$97, 0)), ""))</f>
        <v/>
      </c>
      <c r="P396" s="43" t="str">
        <f>IF($E396="", "", IFERROR(INDEX('Suppliers &amp; Rates'!E$7:E$97, MATCH($E396, 'Suppliers &amp; Rates'!$B$7:$B$97, 0)), ""))</f>
        <v/>
      </c>
      <c r="Q396" s="44" t="str">
        <f>IF($E396="", "", IFERROR(INDEX('Suppliers &amp; Rates'!F$7:F$97, MATCH($E396, 'Suppliers &amp; Rates'!$B$7:$B$97, 0)), ""))</f>
        <v/>
      </c>
      <c r="S396" s="21" t="str">
        <f t="shared" si="59"/>
        <v/>
      </c>
      <c r="U396" s="21" t="str">
        <f t="shared" si="60"/>
        <v/>
      </c>
      <c r="W396" s="21" t="str">
        <f t="shared" si="61"/>
        <v/>
      </c>
      <c r="X396" s="52" t="str">
        <f t="shared" si="62"/>
        <v/>
      </c>
    </row>
    <row r="397" spans="1:24" x14ac:dyDescent="0.25">
      <c r="A397" s="2"/>
      <c r="B397" s="25"/>
      <c r="C397" s="28"/>
      <c r="D397" s="28"/>
      <c r="E397" s="31"/>
      <c r="F397" s="34" t="str">
        <f t="shared" si="54"/>
        <v/>
      </c>
      <c r="G397" s="37" t="str">
        <f>IF(D397="", "", IF(E397="", "Select Supplier", D397*1.02264*(IF(INDEX('Suppliers &amp; Rates'!$G$7:$G$97, MATCH(E397, 'Suppliers &amp; Rates'!$B$7:$B$97, 0))="", 39.3, INDEX('Suppliers &amp; Rates'!$G$7:$G$97, MATCH(E397, 'Suppliers &amp; Rates'!$B$7:$B$97, 0))))/3.6))</f>
        <v/>
      </c>
      <c r="H397" s="57" t="str">
        <f t="shared" si="55"/>
        <v/>
      </c>
      <c r="I397" s="58" t="str">
        <f t="shared" si="56"/>
        <v/>
      </c>
      <c r="J397" s="58" t="str">
        <f t="shared" si="57"/>
        <v/>
      </c>
      <c r="K397" s="59" t="str">
        <f t="shared" si="58"/>
        <v/>
      </c>
      <c r="L397" s="2"/>
      <c r="N397" s="42" t="str">
        <f>IF($E397="", "", IFERROR(INDEX('Suppliers &amp; Rates'!C$7:C$97, MATCH($E397, 'Suppliers &amp; Rates'!$B$7:$B$97, 0)), ""))</f>
        <v/>
      </c>
      <c r="O397" s="43" t="str">
        <f>IF($E397="", "", IFERROR(INDEX('Suppliers &amp; Rates'!D$7:D$97, MATCH($E397, 'Suppliers &amp; Rates'!$B$7:$B$97, 0)), ""))</f>
        <v/>
      </c>
      <c r="P397" s="43" t="str">
        <f>IF($E397="", "", IFERROR(INDEX('Suppliers &amp; Rates'!E$7:E$97, MATCH($E397, 'Suppliers &amp; Rates'!$B$7:$B$97, 0)), ""))</f>
        <v/>
      </c>
      <c r="Q397" s="44" t="str">
        <f>IF($E397="", "", IFERROR(INDEX('Suppliers &amp; Rates'!F$7:F$97, MATCH($E397, 'Suppliers &amp; Rates'!$B$7:$B$97, 0)), ""))</f>
        <v/>
      </c>
      <c r="S397" s="21" t="str">
        <f t="shared" si="59"/>
        <v/>
      </c>
      <c r="U397" s="21" t="str">
        <f t="shared" si="60"/>
        <v/>
      </c>
      <c r="W397" s="21" t="str">
        <f t="shared" si="61"/>
        <v/>
      </c>
      <c r="X397" s="52" t="str">
        <f t="shared" si="62"/>
        <v/>
      </c>
    </row>
    <row r="398" spans="1:24" x14ac:dyDescent="0.25">
      <c r="A398" s="2"/>
      <c r="B398" s="25"/>
      <c r="C398" s="28"/>
      <c r="D398" s="28"/>
      <c r="E398" s="31"/>
      <c r="F398" s="34" t="str">
        <f t="shared" si="54"/>
        <v/>
      </c>
      <c r="G398" s="37" t="str">
        <f>IF(D398="", "", IF(E398="", "Select Supplier", D398*1.02264*(IF(INDEX('Suppliers &amp; Rates'!$G$7:$G$97, MATCH(E398, 'Suppliers &amp; Rates'!$B$7:$B$97, 0))="", 39.3, INDEX('Suppliers &amp; Rates'!$G$7:$G$97, MATCH(E398, 'Suppliers &amp; Rates'!$B$7:$B$97, 0))))/3.6))</f>
        <v/>
      </c>
      <c r="H398" s="57" t="str">
        <f t="shared" si="55"/>
        <v/>
      </c>
      <c r="I398" s="58" t="str">
        <f t="shared" si="56"/>
        <v/>
      </c>
      <c r="J398" s="58" t="str">
        <f t="shared" si="57"/>
        <v/>
      </c>
      <c r="K398" s="59" t="str">
        <f t="shared" si="58"/>
        <v/>
      </c>
      <c r="L398" s="2"/>
      <c r="N398" s="42" t="str">
        <f>IF($E398="", "", IFERROR(INDEX('Suppliers &amp; Rates'!C$7:C$97, MATCH($E398, 'Suppliers &amp; Rates'!$B$7:$B$97, 0)), ""))</f>
        <v/>
      </c>
      <c r="O398" s="43" t="str">
        <f>IF($E398="", "", IFERROR(INDEX('Suppliers &amp; Rates'!D$7:D$97, MATCH($E398, 'Suppliers &amp; Rates'!$B$7:$B$97, 0)), ""))</f>
        <v/>
      </c>
      <c r="P398" s="43" t="str">
        <f>IF($E398="", "", IFERROR(INDEX('Suppliers &amp; Rates'!E$7:E$97, MATCH($E398, 'Suppliers &amp; Rates'!$B$7:$B$97, 0)), ""))</f>
        <v/>
      </c>
      <c r="Q398" s="44" t="str">
        <f>IF($E398="", "", IFERROR(INDEX('Suppliers &amp; Rates'!F$7:F$97, MATCH($E398, 'Suppliers &amp; Rates'!$B$7:$B$97, 0)), ""))</f>
        <v/>
      </c>
      <c r="S398" s="21" t="str">
        <f t="shared" si="59"/>
        <v/>
      </c>
      <c r="U398" s="21" t="str">
        <f t="shared" si="60"/>
        <v/>
      </c>
      <c r="W398" s="21" t="str">
        <f t="shared" si="61"/>
        <v/>
      </c>
      <c r="X398" s="52" t="str">
        <f t="shared" si="62"/>
        <v/>
      </c>
    </row>
    <row r="399" spans="1:24" x14ac:dyDescent="0.25">
      <c r="A399" s="2"/>
      <c r="B399" s="25"/>
      <c r="C399" s="28"/>
      <c r="D399" s="28"/>
      <c r="E399" s="31"/>
      <c r="F399" s="34" t="str">
        <f t="shared" si="54"/>
        <v/>
      </c>
      <c r="G399" s="37" t="str">
        <f>IF(D399="", "", IF(E399="", "Select Supplier", D399*1.02264*(IF(INDEX('Suppliers &amp; Rates'!$G$7:$G$97, MATCH(E399, 'Suppliers &amp; Rates'!$B$7:$B$97, 0))="", 39.3, INDEX('Suppliers &amp; Rates'!$G$7:$G$97, MATCH(E399, 'Suppliers &amp; Rates'!$B$7:$B$97, 0))))/3.6))</f>
        <v/>
      </c>
      <c r="H399" s="57" t="str">
        <f t="shared" si="55"/>
        <v/>
      </c>
      <c r="I399" s="58" t="str">
        <f t="shared" si="56"/>
        <v/>
      </c>
      <c r="J399" s="58" t="str">
        <f t="shared" si="57"/>
        <v/>
      </c>
      <c r="K399" s="59" t="str">
        <f t="shared" si="58"/>
        <v/>
      </c>
      <c r="L399" s="2"/>
      <c r="N399" s="42" t="str">
        <f>IF($E399="", "", IFERROR(INDEX('Suppliers &amp; Rates'!C$7:C$97, MATCH($E399, 'Suppliers &amp; Rates'!$B$7:$B$97, 0)), ""))</f>
        <v/>
      </c>
      <c r="O399" s="43" t="str">
        <f>IF($E399="", "", IFERROR(INDEX('Suppliers &amp; Rates'!D$7:D$97, MATCH($E399, 'Suppliers &amp; Rates'!$B$7:$B$97, 0)), ""))</f>
        <v/>
      </c>
      <c r="P399" s="43" t="str">
        <f>IF($E399="", "", IFERROR(INDEX('Suppliers &amp; Rates'!E$7:E$97, MATCH($E399, 'Suppliers &amp; Rates'!$B$7:$B$97, 0)), ""))</f>
        <v/>
      </c>
      <c r="Q399" s="44" t="str">
        <f>IF($E399="", "", IFERROR(INDEX('Suppliers &amp; Rates'!F$7:F$97, MATCH($E399, 'Suppliers &amp; Rates'!$B$7:$B$97, 0)), ""))</f>
        <v/>
      </c>
      <c r="S399" s="21" t="str">
        <f t="shared" si="59"/>
        <v/>
      </c>
      <c r="U399" s="21" t="str">
        <f t="shared" si="60"/>
        <v/>
      </c>
      <c r="W399" s="21" t="str">
        <f t="shared" si="61"/>
        <v/>
      </c>
      <c r="X399" s="52" t="str">
        <f t="shared" si="62"/>
        <v/>
      </c>
    </row>
    <row r="400" spans="1:24" x14ac:dyDescent="0.25">
      <c r="A400" s="2"/>
      <c r="B400" s="25"/>
      <c r="C400" s="28"/>
      <c r="D400" s="28"/>
      <c r="E400" s="31"/>
      <c r="F400" s="34" t="str">
        <f t="shared" si="54"/>
        <v/>
      </c>
      <c r="G400" s="37" t="str">
        <f>IF(D400="", "", IF(E400="", "Select Supplier", D400*1.02264*(IF(INDEX('Suppliers &amp; Rates'!$G$7:$G$97, MATCH(E400, 'Suppliers &amp; Rates'!$B$7:$B$97, 0))="", 39.3, INDEX('Suppliers &amp; Rates'!$G$7:$G$97, MATCH(E400, 'Suppliers &amp; Rates'!$B$7:$B$97, 0))))/3.6))</f>
        <v/>
      </c>
      <c r="H400" s="57" t="str">
        <f t="shared" si="55"/>
        <v/>
      </c>
      <c r="I400" s="58" t="str">
        <f t="shared" si="56"/>
        <v/>
      </c>
      <c r="J400" s="58" t="str">
        <f t="shared" si="57"/>
        <v/>
      </c>
      <c r="K400" s="59" t="str">
        <f t="shared" si="58"/>
        <v/>
      </c>
      <c r="L400" s="2"/>
      <c r="N400" s="42" t="str">
        <f>IF($E400="", "", IFERROR(INDEX('Suppliers &amp; Rates'!C$7:C$97, MATCH($E400, 'Suppliers &amp; Rates'!$B$7:$B$97, 0)), ""))</f>
        <v/>
      </c>
      <c r="O400" s="43" t="str">
        <f>IF($E400="", "", IFERROR(INDEX('Suppliers &amp; Rates'!D$7:D$97, MATCH($E400, 'Suppliers &amp; Rates'!$B$7:$B$97, 0)), ""))</f>
        <v/>
      </c>
      <c r="P400" s="43" t="str">
        <f>IF($E400="", "", IFERROR(INDEX('Suppliers &amp; Rates'!E$7:E$97, MATCH($E400, 'Suppliers &amp; Rates'!$B$7:$B$97, 0)), ""))</f>
        <v/>
      </c>
      <c r="Q400" s="44" t="str">
        <f>IF($E400="", "", IFERROR(INDEX('Suppliers &amp; Rates'!F$7:F$97, MATCH($E400, 'Suppliers &amp; Rates'!$B$7:$B$97, 0)), ""))</f>
        <v/>
      </c>
      <c r="S400" s="21" t="str">
        <f t="shared" si="59"/>
        <v/>
      </c>
      <c r="U400" s="21" t="str">
        <f t="shared" si="60"/>
        <v/>
      </c>
      <c r="W400" s="21" t="str">
        <f t="shared" si="61"/>
        <v/>
      </c>
      <c r="X400" s="52" t="str">
        <f t="shared" si="62"/>
        <v/>
      </c>
    </row>
    <row r="401" spans="1:24" x14ac:dyDescent="0.25">
      <c r="A401" s="2"/>
      <c r="B401" s="25"/>
      <c r="C401" s="28"/>
      <c r="D401" s="28"/>
      <c r="E401" s="31"/>
      <c r="F401" s="34" t="str">
        <f t="shared" si="54"/>
        <v/>
      </c>
      <c r="G401" s="37" t="str">
        <f>IF(D401="", "", IF(E401="", "Select Supplier", D401*1.02264*(IF(INDEX('Suppliers &amp; Rates'!$G$7:$G$97, MATCH(E401, 'Suppliers &amp; Rates'!$B$7:$B$97, 0))="", 39.3, INDEX('Suppliers &amp; Rates'!$G$7:$G$97, MATCH(E401, 'Suppliers &amp; Rates'!$B$7:$B$97, 0))))/3.6))</f>
        <v/>
      </c>
      <c r="H401" s="57" t="str">
        <f t="shared" si="55"/>
        <v/>
      </c>
      <c r="I401" s="58" t="str">
        <f t="shared" si="56"/>
        <v/>
      </c>
      <c r="J401" s="58" t="str">
        <f t="shared" si="57"/>
        <v/>
      </c>
      <c r="K401" s="59" t="str">
        <f t="shared" si="58"/>
        <v/>
      </c>
      <c r="L401" s="2"/>
      <c r="N401" s="42" t="str">
        <f>IF($E401="", "", IFERROR(INDEX('Suppliers &amp; Rates'!C$7:C$97, MATCH($E401, 'Suppliers &amp; Rates'!$B$7:$B$97, 0)), ""))</f>
        <v/>
      </c>
      <c r="O401" s="43" t="str">
        <f>IF($E401="", "", IFERROR(INDEX('Suppliers &amp; Rates'!D$7:D$97, MATCH($E401, 'Suppliers &amp; Rates'!$B$7:$B$97, 0)), ""))</f>
        <v/>
      </c>
      <c r="P401" s="43" t="str">
        <f>IF($E401="", "", IFERROR(INDEX('Suppliers &amp; Rates'!E$7:E$97, MATCH($E401, 'Suppliers &amp; Rates'!$B$7:$B$97, 0)), ""))</f>
        <v/>
      </c>
      <c r="Q401" s="44" t="str">
        <f>IF($E401="", "", IFERROR(INDEX('Suppliers &amp; Rates'!F$7:F$97, MATCH($E401, 'Suppliers &amp; Rates'!$B$7:$B$97, 0)), ""))</f>
        <v/>
      </c>
      <c r="S401" s="21" t="str">
        <f t="shared" si="59"/>
        <v/>
      </c>
      <c r="U401" s="21" t="str">
        <f t="shared" si="60"/>
        <v/>
      </c>
      <c r="W401" s="21" t="str">
        <f t="shared" si="61"/>
        <v/>
      </c>
      <c r="X401" s="52" t="str">
        <f t="shared" si="62"/>
        <v/>
      </c>
    </row>
    <row r="402" spans="1:24" x14ac:dyDescent="0.25">
      <c r="A402" s="2"/>
      <c r="B402" s="25"/>
      <c r="C402" s="28"/>
      <c r="D402" s="28"/>
      <c r="E402" s="31"/>
      <c r="F402" s="34" t="str">
        <f t="shared" si="54"/>
        <v/>
      </c>
      <c r="G402" s="37" t="str">
        <f>IF(D402="", "", IF(E402="", "Select Supplier", D402*1.02264*(IF(INDEX('Suppliers &amp; Rates'!$G$7:$G$97, MATCH(E402, 'Suppliers &amp; Rates'!$B$7:$B$97, 0))="", 39.3, INDEX('Suppliers &amp; Rates'!$G$7:$G$97, MATCH(E402, 'Suppliers &amp; Rates'!$B$7:$B$97, 0))))/3.6))</f>
        <v/>
      </c>
      <c r="H402" s="57" t="str">
        <f t="shared" si="55"/>
        <v/>
      </c>
      <c r="I402" s="58" t="str">
        <f t="shared" si="56"/>
        <v/>
      </c>
      <c r="J402" s="58" t="str">
        <f t="shared" si="57"/>
        <v/>
      </c>
      <c r="K402" s="59" t="str">
        <f t="shared" si="58"/>
        <v/>
      </c>
      <c r="L402" s="2"/>
      <c r="N402" s="42" t="str">
        <f>IF($E402="", "", IFERROR(INDEX('Suppliers &amp; Rates'!C$7:C$97, MATCH($E402, 'Suppliers &amp; Rates'!$B$7:$B$97, 0)), ""))</f>
        <v/>
      </c>
      <c r="O402" s="43" t="str">
        <f>IF($E402="", "", IFERROR(INDEX('Suppliers &amp; Rates'!D$7:D$97, MATCH($E402, 'Suppliers &amp; Rates'!$B$7:$B$97, 0)), ""))</f>
        <v/>
      </c>
      <c r="P402" s="43" t="str">
        <f>IF($E402="", "", IFERROR(INDEX('Suppliers &amp; Rates'!E$7:E$97, MATCH($E402, 'Suppliers &amp; Rates'!$B$7:$B$97, 0)), ""))</f>
        <v/>
      </c>
      <c r="Q402" s="44" t="str">
        <f>IF($E402="", "", IFERROR(INDEX('Suppliers &amp; Rates'!F$7:F$97, MATCH($E402, 'Suppliers &amp; Rates'!$B$7:$B$97, 0)), ""))</f>
        <v/>
      </c>
      <c r="S402" s="21" t="str">
        <f t="shared" si="59"/>
        <v/>
      </c>
      <c r="U402" s="21" t="str">
        <f t="shared" si="60"/>
        <v/>
      </c>
      <c r="W402" s="21" t="str">
        <f t="shared" si="61"/>
        <v/>
      </c>
      <c r="X402" s="52" t="str">
        <f t="shared" si="62"/>
        <v/>
      </c>
    </row>
    <row r="403" spans="1:24" x14ac:dyDescent="0.25">
      <c r="A403" s="2"/>
      <c r="B403" s="25"/>
      <c r="C403" s="28"/>
      <c r="D403" s="28"/>
      <c r="E403" s="31"/>
      <c r="F403" s="34" t="str">
        <f t="shared" si="54"/>
        <v/>
      </c>
      <c r="G403" s="37" t="str">
        <f>IF(D403="", "", IF(E403="", "Select Supplier", D403*1.02264*(IF(INDEX('Suppliers &amp; Rates'!$G$7:$G$97, MATCH(E403, 'Suppliers &amp; Rates'!$B$7:$B$97, 0))="", 39.3, INDEX('Suppliers &amp; Rates'!$G$7:$G$97, MATCH(E403, 'Suppliers &amp; Rates'!$B$7:$B$97, 0))))/3.6))</f>
        <v/>
      </c>
      <c r="H403" s="57" t="str">
        <f t="shared" si="55"/>
        <v/>
      </c>
      <c r="I403" s="58" t="str">
        <f t="shared" si="56"/>
        <v/>
      </c>
      <c r="J403" s="58" t="str">
        <f t="shared" si="57"/>
        <v/>
      </c>
      <c r="K403" s="59" t="str">
        <f t="shared" si="58"/>
        <v/>
      </c>
      <c r="L403" s="2"/>
      <c r="N403" s="42" t="str">
        <f>IF($E403="", "", IFERROR(INDEX('Suppliers &amp; Rates'!C$7:C$97, MATCH($E403, 'Suppliers &amp; Rates'!$B$7:$B$97, 0)), ""))</f>
        <v/>
      </c>
      <c r="O403" s="43" t="str">
        <f>IF($E403="", "", IFERROR(INDEX('Suppliers &amp; Rates'!D$7:D$97, MATCH($E403, 'Suppliers &amp; Rates'!$B$7:$B$97, 0)), ""))</f>
        <v/>
      </c>
      <c r="P403" s="43" t="str">
        <f>IF($E403="", "", IFERROR(INDEX('Suppliers &amp; Rates'!E$7:E$97, MATCH($E403, 'Suppliers &amp; Rates'!$B$7:$B$97, 0)), ""))</f>
        <v/>
      </c>
      <c r="Q403" s="44" t="str">
        <f>IF($E403="", "", IFERROR(INDEX('Suppliers &amp; Rates'!F$7:F$97, MATCH($E403, 'Suppliers &amp; Rates'!$B$7:$B$97, 0)), ""))</f>
        <v/>
      </c>
      <c r="S403" s="21" t="str">
        <f t="shared" si="59"/>
        <v/>
      </c>
      <c r="U403" s="21" t="str">
        <f t="shared" si="60"/>
        <v/>
      </c>
      <c r="W403" s="21" t="str">
        <f t="shared" si="61"/>
        <v/>
      </c>
      <c r="X403" s="52" t="str">
        <f t="shared" si="62"/>
        <v/>
      </c>
    </row>
    <row r="404" spans="1:24" x14ac:dyDescent="0.25">
      <c r="A404" s="2"/>
      <c r="B404" s="25"/>
      <c r="C404" s="28"/>
      <c r="D404" s="28"/>
      <c r="E404" s="31"/>
      <c r="F404" s="34" t="str">
        <f t="shared" si="54"/>
        <v/>
      </c>
      <c r="G404" s="37" t="str">
        <f>IF(D404="", "", IF(E404="", "Select Supplier", D404*1.02264*(IF(INDEX('Suppliers &amp; Rates'!$G$7:$G$97, MATCH(E404, 'Suppliers &amp; Rates'!$B$7:$B$97, 0))="", 39.3, INDEX('Suppliers &amp; Rates'!$G$7:$G$97, MATCH(E404, 'Suppliers &amp; Rates'!$B$7:$B$97, 0))))/3.6))</f>
        <v/>
      </c>
      <c r="H404" s="57" t="str">
        <f t="shared" si="55"/>
        <v/>
      </c>
      <c r="I404" s="58" t="str">
        <f t="shared" si="56"/>
        <v/>
      </c>
      <c r="J404" s="58" t="str">
        <f t="shared" si="57"/>
        <v/>
      </c>
      <c r="K404" s="59" t="str">
        <f t="shared" si="58"/>
        <v/>
      </c>
      <c r="L404" s="2"/>
      <c r="N404" s="42" t="str">
        <f>IF($E404="", "", IFERROR(INDEX('Suppliers &amp; Rates'!C$7:C$97, MATCH($E404, 'Suppliers &amp; Rates'!$B$7:$B$97, 0)), ""))</f>
        <v/>
      </c>
      <c r="O404" s="43" t="str">
        <f>IF($E404="", "", IFERROR(INDEX('Suppliers &amp; Rates'!D$7:D$97, MATCH($E404, 'Suppliers &amp; Rates'!$B$7:$B$97, 0)), ""))</f>
        <v/>
      </c>
      <c r="P404" s="43" t="str">
        <f>IF($E404="", "", IFERROR(INDEX('Suppliers &amp; Rates'!E$7:E$97, MATCH($E404, 'Suppliers &amp; Rates'!$B$7:$B$97, 0)), ""))</f>
        <v/>
      </c>
      <c r="Q404" s="44" t="str">
        <f>IF($E404="", "", IFERROR(INDEX('Suppliers &amp; Rates'!F$7:F$97, MATCH($E404, 'Suppliers &amp; Rates'!$B$7:$B$97, 0)), ""))</f>
        <v/>
      </c>
      <c r="S404" s="21" t="str">
        <f t="shared" si="59"/>
        <v/>
      </c>
      <c r="U404" s="21" t="str">
        <f t="shared" si="60"/>
        <v/>
      </c>
      <c r="W404" s="21" t="str">
        <f t="shared" si="61"/>
        <v/>
      </c>
      <c r="X404" s="52" t="str">
        <f t="shared" si="62"/>
        <v/>
      </c>
    </row>
    <row r="405" spans="1:24" x14ac:dyDescent="0.25">
      <c r="A405" s="2"/>
      <c r="B405" s="25"/>
      <c r="C405" s="28"/>
      <c r="D405" s="28"/>
      <c r="E405" s="31"/>
      <c r="F405" s="34" t="str">
        <f t="shared" si="54"/>
        <v/>
      </c>
      <c r="G405" s="37" t="str">
        <f>IF(D405="", "", IF(E405="", "Select Supplier", D405*1.02264*(IF(INDEX('Suppliers &amp; Rates'!$G$7:$G$97, MATCH(E405, 'Suppliers &amp; Rates'!$B$7:$B$97, 0))="", 39.3, INDEX('Suppliers &amp; Rates'!$G$7:$G$97, MATCH(E405, 'Suppliers &amp; Rates'!$B$7:$B$97, 0))))/3.6))</f>
        <v/>
      </c>
      <c r="H405" s="57" t="str">
        <f t="shared" si="55"/>
        <v/>
      </c>
      <c r="I405" s="58" t="str">
        <f t="shared" si="56"/>
        <v/>
      </c>
      <c r="J405" s="58" t="str">
        <f t="shared" si="57"/>
        <v/>
      </c>
      <c r="K405" s="59" t="str">
        <f t="shared" si="58"/>
        <v/>
      </c>
      <c r="L405" s="2"/>
      <c r="N405" s="42" t="str">
        <f>IF($E405="", "", IFERROR(INDEX('Suppliers &amp; Rates'!C$7:C$97, MATCH($E405, 'Suppliers &amp; Rates'!$B$7:$B$97, 0)), ""))</f>
        <v/>
      </c>
      <c r="O405" s="43" t="str">
        <f>IF($E405="", "", IFERROR(INDEX('Suppliers &amp; Rates'!D$7:D$97, MATCH($E405, 'Suppliers &amp; Rates'!$B$7:$B$97, 0)), ""))</f>
        <v/>
      </c>
      <c r="P405" s="43" t="str">
        <f>IF($E405="", "", IFERROR(INDEX('Suppliers &amp; Rates'!E$7:E$97, MATCH($E405, 'Suppliers &amp; Rates'!$B$7:$B$97, 0)), ""))</f>
        <v/>
      </c>
      <c r="Q405" s="44" t="str">
        <f>IF($E405="", "", IFERROR(INDEX('Suppliers &amp; Rates'!F$7:F$97, MATCH($E405, 'Suppliers &amp; Rates'!$B$7:$B$97, 0)), ""))</f>
        <v/>
      </c>
      <c r="S405" s="21" t="str">
        <f t="shared" si="59"/>
        <v/>
      </c>
      <c r="U405" s="21" t="str">
        <f t="shared" si="60"/>
        <v/>
      </c>
      <c r="W405" s="21" t="str">
        <f t="shared" si="61"/>
        <v/>
      </c>
      <c r="X405" s="52" t="str">
        <f t="shared" si="62"/>
        <v/>
      </c>
    </row>
    <row r="406" spans="1:24" x14ac:dyDescent="0.25">
      <c r="A406" s="2"/>
      <c r="B406" s="25"/>
      <c r="C406" s="28"/>
      <c r="D406" s="28"/>
      <c r="E406" s="31"/>
      <c r="F406" s="34" t="str">
        <f t="shared" si="54"/>
        <v/>
      </c>
      <c r="G406" s="37" t="str">
        <f>IF(D406="", "", IF(E406="", "Select Supplier", D406*1.02264*(IF(INDEX('Suppliers &amp; Rates'!$G$7:$G$97, MATCH(E406, 'Suppliers &amp; Rates'!$B$7:$B$97, 0))="", 39.3, INDEX('Suppliers &amp; Rates'!$G$7:$G$97, MATCH(E406, 'Suppliers &amp; Rates'!$B$7:$B$97, 0))))/3.6))</f>
        <v/>
      </c>
      <c r="H406" s="57" t="str">
        <f t="shared" si="55"/>
        <v/>
      </c>
      <c r="I406" s="58" t="str">
        <f t="shared" si="56"/>
        <v/>
      </c>
      <c r="J406" s="58" t="str">
        <f t="shared" si="57"/>
        <v/>
      </c>
      <c r="K406" s="59" t="str">
        <f t="shared" si="58"/>
        <v/>
      </c>
      <c r="L406" s="2"/>
      <c r="N406" s="42" t="str">
        <f>IF($E406="", "", IFERROR(INDEX('Suppliers &amp; Rates'!C$7:C$97, MATCH($E406, 'Suppliers &amp; Rates'!$B$7:$B$97, 0)), ""))</f>
        <v/>
      </c>
      <c r="O406" s="43" t="str">
        <f>IF($E406="", "", IFERROR(INDEX('Suppliers &amp; Rates'!D$7:D$97, MATCH($E406, 'Suppliers &amp; Rates'!$B$7:$B$97, 0)), ""))</f>
        <v/>
      </c>
      <c r="P406" s="43" t="str">
        <f>IF($E406="", "", IFERROR(INDEX('Suppliers &amp; Rates'!E$7:E$97, MATCH($E406, 'Suppliers &amp; Rates'!$B$7:$B$97, 0)), ""))</f>
        <v/>
      </c>
      <c r="Q406" s="44" t="str">
        <f>IF($E406="", "", IFERROR(INDEX('Suppliers &amp; Rates'!F$7:F$97, MATCH($E406, 'Suppliers &amp; Rates'!$B$7:$B$97, 0)), ""))</f>
        <v/>
      </c>
      <c r="S406" s="21" t="str">
        <f t="shared" si="59"/>
        <v/>
      </c>
      <c r="U406" s="21" t="str">
        <f t="shared" si="60"/>
        <v/>
      </c>
      <c r="W406" s="21" t="str">
        <f t="shared" si="61"/>
        <v/>
      </c>
      <c r="X406" s="52" t="str">
        <f t="shared" si="62"/>
        <v/>
      </c>
    </row>
    <row r="407" spans="1:24" x14ac:dyDescent="0.25">
      <c r="A407" s="2"/>
      <c r="B407" s="25"/>
      <c r="C407" s="28"/>
      <c r="D407" s="28"/>
      <c r="E407" s="31"/>
      <c r="F407" s="34" t="str">
        <f t="shared" si="54"/>
        <v/>
      </c>
      <c r="G407" s="37" t="str">
        <f>IF(D407="", "", IF(E407="", "Select Supplier", D407*1.02264*(IF(INDEX('Suppliers &amp; Rates'!$G$7:$G$97, MATCH(E407, 'Suppliers &amp; Rates'!$B$7:$B$97, 0))="", 39.3, INDEX('Suppliers &amp; Rates'!$G$7:$G$97, MATCH(E407, 'Suppliers &amp; Rates'!$B$7:$B$97, 0))))/3.6))</f>
        <v/>
      </c>
      <c r="H407" s="57" t="str">
        <f t="shared" si="55"/>
        <v/>
      </c>
      <c r="I407" s="58" t="str">
        <f t="shared" si="56"/>
        <v/>
      </c>
      <c r="J407" s="58" t="str">
        <f t="shared" si="57"/>
        <v/>
      </c>
      <c r="K407" s="59" t="str">
        <f t="shared" si="58"/>
        <v/>
      </c>
      <c r="L407" s="2"/>
      <c r="N407" s="42" t="str">
        <f>IF($E407="", "", IFERROR(INDEX('Suppliers &amp; Rates'!C$7:C$97, MATCH($E407, 'Suppliers &amp; Rates'!$B$7:$B$97, 0)), ""))</f>
        <v/>
      </c>
      <c r="O407" s="43" t="str">
        <f>IF($E407="", "", IFERROR(INDEX('Suppliers &amp; Rates'!D$7:D$97, MATCH($E407, 'Suppliers &amp; Rates'!$B$7:$B$97, 0)), ""))</f>
        <v/>
      </c>
      <c r="P407" s="43" t="str">
        <f>IF($E407="", "", IFERROR(INDEX('Suppliers &amp; Rates'!E$7:E$97, MATCH($E407, 'Suppliers &amp; Rates'!$B$7:$B$97, 0)), ""))</f>
        <v/>
      </c>
      <c r="Q407" s="44" t="str">
        <f>IF($E407="", "", IFERROR(INDEX('Suppliers &amp; Rates'!F$7:F$97, MATCH($E407, 'Suppliers &amp; Rates'!$B$7:$B$97, 0)), ""))</f>
        <v/>
      </c>
      <c r="S407" s="21" t="str">
        <f t="shared" si="59"/>
        <v/>
      </c>
      <c r="U407" s="21" t="str">
        <f t="shared" si="60"/>
        <v/>
      </c>
      <c r="W407" s="21" t="str">
        <f t="shared" si="61"/>
        <v/>
      </c>
      <c r="X407" s="52" t="str">
        <f t="shared" si="62"/>
        <v/>
      </c>
    </row>
    <row r="408" spans="1:24" x14ac:dyDescent="0.25">
      <c r="A408" s="2"/>
      <c r="B408" s="25"/>
      <c r="C408" s="28"/>
      <c r="D408" s="28"/>
      <c r="E408" s="31"/>
      <c r="F408" s="34" t="str">
        <f t="shared" si="54"/>
        <v/>
      </c>
      <c r="G408" s="37" t="str">
        <f>IF(D408="", "", IF(E408="", "Select Supplier", D408*1.02264*(IF(INDEX('Suppliers &amp; Rates'!$G$7:$G$97, MATCH(E408, 'Suppliers &amp; Rates'!$B$7:$B$97, 0))="", 39.3, INDEX('Suppliers &amp; Rates'!$G$7:$G$97, MATCH(E408, 'Suppliers &amp; Rates'!$B$7:$B$97, 0))))/3.6))</f>
        <v/>
      </c>
      <c r="H408" s="57" t="str">
        <f t="shared" si="55"/>
        <v/>
      </c>
      <c r="I408" s="58" t="str">
        <f t="shared" si="56"/>
        <v/>
      </c>
      <c r="J408" s="58" t="str">
        <f t="shared" si="57"/>
        <v/>
      </c>
      <c r="K408" s="59" t="str">
        <f t="shared" si="58"/>
        <v/>
      </c>
      <c r="L408" s="2"/>
      <c r="N408" s="42" t="str">
        <f>IF($E408="", "", IFERROR(INDEX('Suppliers &amp; Rates'!C$7:C$97, MATCH($E408, 'Suppliers &amp; Rates'!$B$7:$B$97, 0)), ""))</f>
        <v/>
      </c>
      <c r="O408" s="43" t="str">
        <f>IF($E408="", "", IFERROR(INDEX('Suppliers &amp; Rates'!D$7:D$97, MATCH($E408, 'Suppliers &amp; Rates'!$B$7:$B$97, 0)), ""))</f>
        <v/>
      </c>
      <c r="P408" s="43" t="str">
        <f>IF($E408="", "", IFERROR(INDEX('Suppliers &amp; Rates'!E$7:E$97, MATCH($E408, 'Suppliers &amp; Rates'!$B$7:$B$97, 0)), ""))</f>
        <v/>
      </c>
      <c r="Q408" s="44" t="str">
        <f>IF($E408="", "", IFERROR(INDEX('Suppliers &amp; Rates'!F$7:F$97, MATCH($E408, 'Suppliers &amp; Rates'!$B$7:$B$97, 0)), ""))</f>
        <v/>
      </c>
      <c r="S408" s="21" t="str">
        <f t="shared" si="59"/>
        <v/>
      </c>
      <c r="U408" s="21" t="str">
        <f t="shared" si="60"/>
        <v/>
      </c>
      <c r="W408" s="21" t="str">
        <f t="shared" si="61"/>
        <v/>
      </c>
      <c r="X408" s="52" t="str">
        <f t="shared" si="62"/>
        <v/>
      </c>
    </row>
    <row r="409" spans="1:24" x14ac:dyDescent="0.25">
      <c r="A409" s="2"/>
      <c r="B409" s="25"/>
      <c r="C409" s="28"/>
      <c r="D409" s="28"/>
      <c r="E409" s="31"/>
      <c r="F409" s="34" t="str">
        <f t="shared" si="54"/>
        <v/>
      </c>
      <c r="G409" s="37" t="str">
        <f>IF(D409="", "", IF(E409="", "Select Supplier", D409*1.02264*(IF(INDEX('Suppliers &amp; Rates'!$G$7:$G$97, MATCH(E409, 'Suppliers &amp; Rates'!$B$7:$B$97, 0))="", 39.3, INDEX('Suppliers &amp; Rates'!$G$7:$G$97, MATCH(E409, 'Suppliers &amp; Rates'!$B$7:$B$97, 0))))/3.6))</f>
        <v/>
      </c>
      <c r="H409" s="57" t="str">
        <f t="shared" si="55"/>
        <v/>
      </c>
      <c r="I409" s="58" t="str">
        <f t="shared" si="56"/>
        <v/>
      </c>
      <c r="J409" s="58" t="str">
        <f t="shared" si="57"/>
        <v/>
      </c>
      <c r="K409" s="59" t="str">
        <f t="shared" si="58"/>
        <v/>
      </c>
      <c r="L409" s="2"/>
      <c r="N409" s="42" t="str">
        <f>IF($E409="", "", IFERROR(INDEX('Suppliers &amp; Rates'!C$7:C$97, MATCH($E409, 'Suppliers &amp; Rates'!$B$7:$B$97, 0)), ""))</f>
        <v/>
      </c>
      <c r="O409" s="43" t="str">
        <f>IF($E409="", "", IFERROR(INDEX('Suppliers &amp; Rates'!D$7:D$97, MATCH($E409, 'Suppliers &amp; Rates'!$B$7:$B$97, 0)), ""))</f>
        <v/>
      </c>
      <c r="P409" s="43" t="str">
        <f>IF($E409="", "", IFERROR(INDEX('Suppliers &amp; Rates'!E$7:E$97, MATCH($E409, 'Suppliers &amp; Rates'!$B$7:$B$97, 0)), ""))</f>
        <v/>
      </c>
      <c r="Q409" s="44" t="str">
        <f>IF($E409="", "", IFERROR(INDEX('Suppliers &amp; Rates'!F$7:F$97, MATCH($E409, 'Suppliers &amp; Rates'!$B$7:$B$97, 0)), ""))</f>
        <v/>
      </c>
      <c r="S409" s="21" t="str">
        <f t="shared" si="59"/>
        <v/>
      </c>
      <c r="U409" s="21" t="str">
        <f t="shared" si="60"/>
        <v/>
      </c>
      <c r="W409" s="21" t="str">
        <f t="shared" si="61"/>
        <v/>
      </c>
      <c r="X409" s="52" t="str">
        <f t="shared" si="62"/>
        <v/>
      </c>
    </row>
    <row r="410" spans="1:24" x14ac:dyDescent="0.25">
      <c r="A410" s="2"/>
      <c r="B410" s="25"/>
      <c r="C410" s="28"/>
      <c r="D410" s="28"/>
      <c r="E410" s="31"/>
      <c r="F410" s="34" t="str">
        <f t="shared" si="54"/>
        <v/>
      </c>
      <c r="G410" s="37" t="str">
        <f>IF(D410="", "", IF(E410="", "Select Supplier", D410*1.02264*(IF(INDEX('Suppliers &amp; Rates'!$G$7:$G$97, MATCH(E410, 'Suppliers &amp; Rates'!$B$7:$B$97, 0))="", 39.3, INDEX('Suppliers &amp; Rates'!$G$7:$G$97, MATCH(E410, 'Suppliers &amp; Rates'!$B$7:$B$97, 0))))/3.6))</f>
        <v/>
      </c>
      <c r="H410" s="57" t="str">
        <f t="shared" si="55"/>
        <v/>
      </c>
      <c r="I410" s="58" t="str">
        <f t="shared" si="56"/>
        <v/>
      </c>
      <c r="J410" s="58" t="str">
        <f t="shared" si="57"/>
        <v/>
      </c>
      <c r="K410" s="59" t="str">
        <f t="shared" si="58"/>
        <v/>
      </c>
      <c r="L410" s="2"/>
      <c r="N410" s="42" t="str">
        <f>IF($E410="", "", IFERROR(INDEX('Suppliers &amp; Rates'!C$7:C$97, MATCH($E410, 'Suppliers &amp; Rates'!$B$7:$B$97, 0)), ""))</f>
        <v/>
      </c>
      <c r="O410" s="43" t="str">
        <f>IF($E410="", "", IFERROR(INDEX('Suppliers &amp; Rates'!D$7:D$97, MATCH($E410, 'Suppliers &amp; Rates'!$B$7:$B$97, 0)), ""))</f>
        <v/>
      </c>
      <c r="P410" s="43" t="str">
        <f>IF($E410="", "", IFERROR(INDEX('Suppliers &amp; Rates'!E$7:E$97, MATCH($E410, 'Suppliers &amp; Rates'!$B$7:$B$97, 0)), ""))</f>
        <v/>
      </c>
      <c r="Q410" s="44" t="str">
        <f>IF($E410="", "", IFERROR(INDEX('Suppliers &amp; Rates'!F$7:F$97, MATCH($E410, 'Suppliers &amp; Rates'!$B$7:$B$97, 0)), ""))</f>
        <v/>
      </c>
      <c r="S410" s="21" t="str">
        <f t="shared" si="59"/>
        <v/>
      </c>
      <c r="U410" s="21" t="str">
        <f t="shared" si="60"/>
        <v/>
      </c>
      <c r="W410" s="21" t="str">
        <f t="shared" si="61"/>
        <v/>
      </c>
      <c r="X410" s="52" t="str">
        <f t="shared" si="62"/>
        <v/>
      </c>
    </row>
    <row r="411" spans="1:24" x14ac:dyDescent="0.25">
      <c r="A411" s="2"/>
      <c r="B411" s="25"/>
      <c r="C411" s="28"/>
      <c r="D411" s="28"/>
      <c r="E411" s="31"/>
      <c r="F411" s="34" t="str">
        <f t="shared" si="54"/>
        <v/>
      </c>
      <c r="G411" s="37" t="str">
        <f>IF(D411="", "", IF(E411="", "Select Supplier", D411*1.02264*(IF(INDEX('Suppliers &amp; Rates'!$G$7:$G$97, MATCH(E411, 'Suppliers &amp; Rates'!$B$7:$B$97, 0))="", 39.3, INDEX('Suppliers &amp; Rates'!$G$7:$G$97, MATCH(E411, 'Suppliers &amp; Rates'!$B$7:$B$97, 0))))/3.6))</f>
        <v/>
      </c>
      <c r="H411" s="57" t="str">
        <f t="shared" si="55"/>
        <v/>
      </c>
      <c r="I411" s="58" t="str">
        <f t="shared" si="56"/>
        <v/>
      </c>
      <c r="J411" s="58" t="str">
        <f t="shared" si="57"/>
        <v/>
      </c>
      <c r="K411" s="59" t="str">
        <f t="shared" si="58"/>
        <v/>
      </c>
      <c r="L411" s="2"/>
      <c r="N411" s="42" t="str">
        <f>IF($E411="", "", IFERROR(INDEX('Suppliers &amp; Rates'!C$7:C$97, MATCH($E411, 'Suppliers &amp; Rates'!$B$7:$B$97, 0)), ""))</f>
        <v/>
      </c>
      <c r="O411" s="43" t="str">
        <f>IF($E411="", "", IFERROR(INDEX('Suppliers &amp; Rates'!D$7:D$97, MATCH($E411, 'Suppliers &amp; Rates'!$B$7:$B$97, 0)), ""))</f>
        <v/>
      </c>
      <c r="P411" s="43" t="str">
        <f>IF($E411="", "", IFERROR(INDEX('Suppliers &amp; Rates'!E$7:E$97, MATCH($E411, 'Suppliers &amp; Rates'!$B$7:$B$97, 0)), ""))</f>
        <v/>
      </c>
      <c r="Q411" s="44" t="str">
        <f>IF($E411="", "", IFERROR(INDEX('Suppliers &amp; Rates'!F$7:F$97, MATCH($E411, 'Suppliers &amp; Rates'!$B$7:$B$97, 0)), ""))</f>
        <v/>
      </c>
      <c r="S411" s="21" t="str">
        <f t="shared" si="59"/>
        <v/>
      </c>
      <c r="U411" s="21" t="str">
        <f t="shared" si="60"/>
        <v/>
      </c>
      <c r="W411" s="21" t="str">
        <f t="shared" si="61"/>
        <v/>
      </c>
      <c r="X411" s="52" t="str">
        <f t="shared" si="62"/>
        <v/>
      </c>
    </row>
    <row r="412" spans="1:24" x14ac:dyDescent="0.25">
      <c r="A412" s="2"/>
      <c r="B412" s="25"/>
      <c r="C412" s="28"/>
      <c r="D412" s="28"/>
      <c r="E412" s="31"/>
      <c r="F412" s="34" t="str">
        <f t="shared" si="54"/>
        <v/>
      </c>
      <c r="G412" s="37" t="str">
        <f>IF(D412="", "", IF(E412="", "Select Supplier", D412*1.02264*(IF(INDEX('Suppliers &amp; Rates'!$G$7:$G$97, MATCH(E412, 'Suppliers &amp; Rates'!$B$7:$B$97, 0))="", 39.3, INDEX('Suppliers &amp; Rates'!$G$7:$G$97, MATCH(E412, 'Suppliers &amp; Rates'!$B$7:$B$97, 0))))/3.6))</f>
        <v/>
      </c>
      <c r="H412" s="57" t="str">
        <f t="shared" si="55"/>
        <v/>
      </c>
      <c r="I412" s="58" t="str">
        <f t="shared" si="56"/>
        <v/>
      </c>
      <c r="J412" s="58" t="str">
        <f t="shared" si="57"/>
        <v/>
      </c>
      <c r="K412" s="59" t="str">
        <f t="shared" si="58"/>
        <v/>
      </c>
      <c r="L412" s="2"/>
      <c r="N412" s="42" t="str">
        <f>IF($E412="", "", IFERROR(INDEX('Suppliers &amp; Rates'!C$7:C$97, MATCH($E412, 'Suppliers &amp; Rates'!$B$7:$B$97, 0)), ""))</f>
        <v/>
      </c>
      <c r="O412" s="43" t="str">
        <f>IF($E412="", "", IFERROR(INDEX('Suppliers &amp; Rates'!D$7:D$97, MATCH($E412, 'Suppliers &amp; Rates'!$B$7:$B$97, 0)), ""))</f>
        <v/>
      </c>
      <c r="P412" s="43" t="str">
        <f>IF($E412="", "", IFERROR(INDEX('Suppliers &amp; Rates'!E$7:E$97, MATCH($E412, 'Suppliers &amp; Rates'!$B$7:$B$97, 0)), ""))</f>
        <v/>
      </c>
      <c r="Q412" s="44" t="str">
        <f>IF($E412="", "", IFERROR(INDEX('Suppliers &amp; Rates'!F$7:F$97, MATCH($E412, 'Suppliers &amp; Rates'!$B$7:$B$97, 0)), ""))</f>
        <v/>
      </c>
      <c r="S412" s="21" t="str">
        <f t="shared" si="59"/>
        <v/>
      </c>
      <c r="U412" s="21" t="str">
        <f t="shared" si="60"/>
        <v/>
      </c>
      <c r="W412" s="21" t="str">
        <f t="shared" si="61"/>
        <v/>
      </c>
      <c r="X412" s="52" t="str">
        <f t="shared" si="62"/>
        <v/>
      </c>
    </row>
    <row r="413" spans="1:24" x14ac:dyDescent="0.25">
      <c r="A413" s="2"/>
      <c r="B413" s="25"/>
      <c r="C413" s="28"/>
      <c r="D413" s="28"/>
      <c r="E413" s="31"/>
      <c r="F413" s="34" t="str">
        <f t="shared" si="54"/>
        <v/>
      </c>
      <c r="G413" s="37" t="str">
        <f>IF(D413="", "", IF(E413="", "Select Supplier", D413*1.02264*(IF(INDEX('Suppliers &amp; Rates'!$G$7:$G$97, MATCH(E413, 'Suppliers &amp; Rates'!$B$7:$B$97, 0))="", 39.3, INDEX('Suppliers &amp; Rates'!$G$7:$G$97, MATCH(E413, 'Suppliers &amp; Rates'!$B$7:$B$97, 0))))/3.6))</f>
        <v/>
      </c>
      <c r="H413" s="57" t="str">
        <f t="shared" si="55"/>
        <v/>
      </c>
      <c r="I413" s="58" t="str">
        <f t="shared" si="56"/>
        <v/>
      </c>
      <c r="J413" s="58" t="str">
        <f t="shared" si="57"/>
        <v/>
      </c>
      <c r="K413" s="59" t="str">
        <f t="shared" si="58"/>
        <v/>
      </c>
      <c r="L413" s="2"/>
      <c r="N413" s="42" t="str">
        <f>IF($E413="", "", IFERROR(INDEX('Suppliers &amp; Rates'!C$7:C$97, MATCH($E413, 'Suppliers &amp; Rates'!$B$7:$B$97, 0)), ""))</f>
        <v/>
      </c>
      <c r="O413" s="43" t="str">
        <f>IF($E413="", "", IFERROR(INDEX('Suppliers &amp; Rates'!D$7:D$97, MATCH($E413, 'Suppliers &amp; Rates'!$B$7:$B$97, 0)), ""))</f>
        <v/>
      </c>
      <c r="P413" s="43" t="str">
        <f>IF($E413="", "", IFERROR(INDEX('Suppliers &amp; Rates'!E$7:E$97, MATCH($E413, 'Suppliers &amp; Rates'!$B$7:$B$97, 0)), ""))</f>
        <v/>
      </c>
      <c r="Q413" s="44" t="str">
        <f>IF($E413="", "", IFERROR(INDEX('Suppliers &amp; Rates'!F$7:F$97, MATCH($E413, 'Suppliers &amp; Rates'!$B$7:$B$97, 0)), ""))</f>
        <v/>
      </c>
      <c r="S413" s="21" t="str">
        <f t="shared" si="59"/>
        <v/>
      </c>
      <c r="U413" s="21" t="str">
        <f t="shared" si="60"/>
        <v/>
      </c>
      <c r="W413" s="21" t="str">
        <f t="shared" si="61"/>
        <v/>
      </c>
      <c r="X413" s="52" t="str">
        <f t="shared" si="62"/>
        <v/>
      </c>
    </row>
    <row r="414" spans="1:24" x14ac:dyDescent="0.25">
      <c r="A414" s="2"/>
      <c r="B414" s="25"/>
      <c r="C414" s="28"/>
      <c r="D414" s="28"/>
      <c r="E414" s="31"/>
      <c r="F414" s="34" t="str">
        <f t="shared" si="54"/>
        <v/>
      </c>
      <c r="G414" s="37" t="str">
        <f>IF(D414="", "", IF(E414="", "Select Supplier", D414*1.02264*(IF(INDEX('Suppliers &amp; Rates'!$G$7:$G$97, MATCH(E414, 'Suppliers &amp; Rates'!$B$7:$B$97, 0))="", 39.3, INDEX('Suppliers &amp; Rates'!$G$7:$G$97, MATCH(E414, 'Suppliers &amp; Rates'!$B$7:$B$97, 0))))/3.6))</f>
        <v/>
      </c>
      <c r="H414" s="57" t="str">
        <f t="shared" si="55"/>
        <v/>
      </c>
      <c r="I414" s="58" t="str">
        <f t="shared" si="56"/>
        <v/>
      </c>
      <c r="J414" s="58" t="str">
        <f t="shared" si="57"/>
        <v/>
      </c>
      <c r="K414" s="59" t="str">
        <f t="shared" si="58"/>
        <v/>
      </c>
      <c r="L414" s="2"/>
      <c r="N414" s="42" t="str">
        <f>IF($E414="", "", IFERROR(INDEX('Suppliers &amp; Rates'!C$7:C$97, MATCH($E414, 'Suppliers &amp; Rates'!$B$7:$B$97, 0)), ""))</f>
        <v/>
      </c>
      <c r="O414" s="43" t="str">
        <f>IF($E414="", "", IFERROR(INDEX('Suppliers &amp; Rates'!D$7:D$97, MATCH($E414, 'Suppliers &amp; Rates'!$B$7:$B$97, 0)), ""))</f>
        <v/>
      </c>
      <c r="P414" s="43" t="str">
        <f>IF($E414="", "", IFERROR(INDEX('Suppliers &amp; Rates'!E$7:E$97, MATCH($E414, 'Suppliers &amp; Rates'!$B$7:$B$97, 0)), ""))</f>
        <v/>
      </c>
      <c r="Q414" s="44" t="str">
        <f>IF($E414="", "", IFERROR(INDEX('Suppliers &amp; Rates'!F$7:F$97, MATCH($E414, 'Suppliers &amp; Rates'!$B$7:$B$97, 0)), ""))</f>
        <v/>
      </c>
      <c r="S414" s="21" t="str">
        <f t="shared" si="59"/>
        <v/>
      </c>
      <c r="U414" s="21" t="str">
        <f t="shared" si="60"/>
        <v/>
      </c>
      <c r="W414" s="21" t="str">
        <f t="shared" si="61"/>
        <v/>
      </c>
      <c r="X414" s="52" t="str">
        <f t="shared" si="62"/>
        <v/>
      </c>
    </row>
    <row r="415" spans="1:24" x14ac:dyDescent="0.25">
      <c r="A415" s="2"/>
      <c r="B415" s="25"/>
      <c r="C415" s="28"/>
      <c r="D415" s="28"/>
      <c r="E415" s="31"/>
      <c r="F415" s="34" t="str">
        <f t="shared" si="54"/>
        <v/>
      </c>
      <c r="G415" s="37" t="str">
        <f>IF(D415="", "", IF(E415="", "Select Supplier", D415*1.02264*(IF(INDEX('Suppliers &amp; Rates'!$G$7:$G$97, MATCH(E415, 'Suppliers &amp; Rates'!$B$7:$B$97, 0))="", 39.3, INDEX('Suppliers &amp; Rates'!$G$7:$G$97, MATCH(E415, 'Suppliers &amp; Rates'!$B$7:$B$97, 0))))/3.6))</f>
        <v/>
      </c>
      <c r="H415" s="57" t="str">
        <f t="shared" si="55"/>
        <v/>
      </c>
      <c r="I415" s="58" t="str">
        <f t="shared" si="56"/>
        <v/>
      </c>
      <c r="J415" s="58" t="str">
        <f t="shared" si="57"/>
        <v/>
      </c>
      <c r="K415" s="59" t="str">
        <f t="shared" si="58"/>
        <v/>
      </c>
      <c r="L415" s="2"/>
      <c r="N415" s="42" t="str">
        <f>IF($E415="", "", IFERROR(INDEX('Suppliers &amp; Rates'!C$7:C$97, MATCH($E415, 'Suppliers &amp; Rates'!$B$7:$B$97, 0)), ""))</f>
        <v/>
      </c>
      <c r="O415" s="43" t="str">
        <f>IF($E415="", "", IFERROR(INDEX('Suppliers &amp; Rates'!D$7:D$97, MATCH($E415, 'Suppliers &amp; Rates'!$B$7:$B$97, 0)), ""))</f>
        <v/>
      </c>
      <c r="P415" s="43" t="str">
        <f>IF($E415="", "", IFERROR(INDEX('Suppliers &amp; Rates'!E$7:E$97, MATCH($E415, 'Suppliers &amp; Rates'!$B$7:$B$97, 0)), ""))</f>
        <v/>
      </c>
      <c r="Q415" s="44" t="str">
        <f>IF($E415="", "", IFERROR(INDEX('Suppliers &amp; Rates'!F$7:F$97, MATCH($E415, 'Suppliers &amp; Rates'!$B$7:$B$97, 0)), ""))</f>
        <v/>
      </c>
      <c r="S415" s="21" t="str">
        <f t="shared" si="59"/>
        <v/>
      </c>
      <c r="U415" s="21" t="str">
        <f t="shared" si="60"/>
        <v/>
      </c>
      <c r="W415" s="21" t="str">
        <f t="shared" si="61"/>
        <v/>
      </c>
      <c r="X415" s="52" t="str">
        <f t="shared" si="62"/>
        <v/>
      </c>
    </row>
    <row r="416" spans="1:24" x14ac:dyDescent="0.25">
      <c r="A416" s="2"/>
      <c r="B416" s="25"/>
      <c r="C416" s="28"/>
      <c r="D416" s="28"/>
      <c r="E416" s="31"/>
      <c r="F416" s="34" t="str">
        <f t="shared" si="54"/>
        <v/>
      </c>
      <c r="G416" s="37" t="str">
        <f>IF(D416="", "", IF(E416="", "Select Supplier", D416*1.02264*(IF(INDEX('Suppliers &amp; Rates'!$G$7:$G$97, MATCH(E416, 'Suppliers &amp; Rates'!$B$7:$B$97, 0))="", 39.3, INDEX('Suppliers &amp; Rates'!$G$7:$G$97, MATCH(E416, 'Suppliers &amp; Rates'!$B$7:$B$97, 0))))/3.6))</f>
        <v/>
      </c>
      <c r="H416" s="57" t="str">
        <f t="shared" si="55"/>
        <v/>
      </c>
      <c r="I416" s="58" t="str">
        <f t="shared" si="56"/>
        <v/>
      </c>
      <c r="J416" s="58" t="str">
        <f t="shared" si="57"/>
        <v/>
      </c>
      <c r="K416" s="59" t="str">
        <f t="shared" si="58"/>
        <v/>
      </c>
      <c r="L416" s="2"/>
      <c r="N416" s="42" t="str">
        <f>IF($E416="", "", IFERROR(INDEX('Suppliers &amp; Rates'!C$7:C$97, MATCH($E416, 'Suppliers &amp; Rates'!$B$7:$B$97, 0)), ""))</f>
        <v/>
      </c>
      <c r="O416" s="43" t="str">
        <f>IF($E416="", "", IFERROR(INDEX('Suppliers &amp; Rates'!D$7:D$97, MATCH($E416, 'Suppliers &amp; Rates'!$B$7:$B$97, 0)), ""))</f>
        <v/>
      </c>
      <c r="P416" s="43" t="str">
        <f>IF($E416="", "", IFERROR(INDEX('Suppliers &amp; Rates'!E$7:E$97, MATCH($E416, 'Suppliers &amp; Rates'!$B$7:$B$97, 0)), ""))</f>
        <v/>
      </c>
      <c r="Q416" s="44" t="str">
        <f>IF($E416="", "", IFERROR(INDEX('Suppliers &amp; Rates'!F$7:F$97, MATCH($E416, 'Suppliers &amp; Rates'!$B$7:$B$97, 0)), ""))</f>
        <v/>
      </c>
      <c r="S416" s="21" t="str">
        <f t="shared" si="59"/>
        <v/>
      </c>
      <c r="U416" s="21" t="str">
        <f t="shared" si="60"/>
        <v/>
      </c>
      <c r="W416" s="21" t="str">
        <f t="shared" si="61"/>
        <v/>
      </c>
      <c r="X416" s="52" t="str">
        <f t="shared" si="62"/>
        <v/>
      </c>
    </row>
    <row r="417" spans="1:24" x14ac:dyDescent="0.25">
      <c r="A417" s="2"/>
      <c r="B417" s="25"/>
      <c r="C417" s="28"/>
      <c r="D417" s="28"/>
      <c r="E417" s="31"/>
      <c r="F417" s="34" t="str">
        <f t="shared" si="54"/>
        <v/>
      </c>
      <c r="G417" s="37" t="str">
        <f>IF(D417="", "", IF(E417="", "Select Supplier", D417*1.02264*(IF(INDEX('Suppliers &amp; Rates'!$G$7:$G$97, MATCH(E417, 'Suppliers &amp; Rates'!$B$7:$B$97, 0))="", 39.3, INDEX('Suppliers &amp; Rates'!$G$7:$G$97, MATCH(E417, 'Suppliers &amp; Rates'!$B$7:$B$97, 0))))/3.6))</f>
        <v/>
      </c>
      <c r="H417" s="57" t="str">
        <f t="shared" si="55"/>
        <v/>
      </c>
      <c r="I417" s="58" t="str">
        <f t="shared" si="56"/>
        <v/>
      </c>
      <c r="J417" s="58" t="str">
        <f t="shared" si="57"/>
        <v/>
      </c>
      <c r="K417" s="59" t="str">
        <f t="shared" si="58"/>
        <v/>
      </c>
      <c r="L417" s="2"/>
      <c r="N417" s="42" t="str">
        <f>IF($E417="", "", IFERROR(INDEX('Suppliers &amp; Rates'!C$7:C$97, MATCH($E417, 'Suppliers &amp; Rates'!$B$7:$B$97, 0)), ""))</f>
        <v/>
      </c>
      <c r="O417" s="43" t="str">
        <f>IF($E417="", "", IFERROR(INDEX('Suppliers &amp; Rates'!D$7:D$97, MATCH($E417, 'Suppliers &amp; Rates'!$B$7:$B$97, 0)), ""))</f>
        <v/>
      </c>
      <c r="P417" s="43" t="str">
        <f>IF($E417="", "", IFERROR(INDEX('Suppliers &amp; Rates'!E$7:E$97, MATCH($E417, 'Suppliers &amp; Rates'!$B$7:$B$97, 0)), ""))</f>
        <v/>
      </c>
      <c r="Q417" s="44" t="str">
        <f>IF($E417="", "", IFERROR(INDEX('Suppliers &amp; Rates'!F$7:F$97, MATCH($E417, 'Suppliers &amp; Rates'!$B$7:$B$97, 0)), ""))</f>
        <v/>
      </c>
      <c r="S417" s="21" t="str">
        <f t="shared" si="59"/>
        <v/>
      </c>
      <c r="U417" s="21" t="str">
        <f t="shared" si="60"/>
        <v/>
      </c>
      <c r="W417" s="21" t="str">
        <f t="shared" si="61"/>
        <v/>
      </c>
      <c r="X417" s="52" t="str">
        <f t="shared" si="62"/>
        <v/>
      </c>
    </row>
    <row r="418" spans="1:24" x14ac:dyDescent="0.25">
      <c r="A418" s="2"/>
      <c r="B418" s="25"/>
      <c r="C418" s="28"/>
      <c r="D418" s="28"/>
      <c r="E418" s="31"/>
      <c r="F418" s="34" t="str">
        <f t="shared" si="54"/>
        <v/>
      </c>
      <c r="G418" s="37" t="str">
        <f>IF(D418="", "", IF(E418="", "Select Supplier", D418*1.02264*(IF(INDEX('Suppliers &amp; Rates'!$G$7:$G$97, MATCH(E418, 'Suppliers &amp; Rates'!$B$7:$B$97, 0))="", 39.3, INDEX('Suppliers &amp; Rates'!$G$7:$G$97, MATCH(E418, 'Suppliers &amp; Rates'!$B$7:$B$97, 0))))/3.6))</f>
        <v/>
      </c>
      <c r="H418" s="57" t="str">
        <f t="shared" si="55"/>
        <v/>
      </c>
      <c r="I418" s="58" t="str">
        <f t="shared" si="56"/>
        <v/>
      </c>
      <c r="J418" s="58" t="str">
        <f t="shared" si="57"/>
        <v/>
      </c>
      <c r="K418" s="59" t="str">
        <f t="shared" si="58"/>
        <v/>
      </c>
      <c r="L418" s="2"/>
      <c r="N418" s="42" t="str">
        <f>IF($E418="", "", IFERROR(INDEX('Suppliers &amp; Rates'!C$7:C$97, MATCH($E418, 'Suppliers &amp; Rates'!$B$7:$B$97, 0)), ""))</f>
        <v/>
      </c>
      <c r="O418" s="43" t="str">
        <f>IF($E418="", "", IFERROR(INDEX('Suppliers &amp; Rates'!D$7:D$97, MATCH($E418, 'Suppliers &amp; Rates'!$B$7:$B$97, 0)), ""))</f>
        <v/>
      </c>
      <c r="P418" s="43" t="str">
        <f>IF($E418="", "", IFERROR(INDEX('Suppliers &amp; Rates'!E$7:E$97, MATCH($E418, 'Suppliers &amp; Rates'!$B$7:$B$97, 0)), ""))</f>
        <v/>
      </c>
      <c r="Q418" s="44" t="str">
        <f>IF($E418="", "", IFERROR(INDEX('Suppliers &amp; Rates'!F$7:F$97, MATCH($E418, 'Suppliers &amp; Rates'!$B$7:$B$97, 0)), ""))</f>
        <v/>
      </c>
      <c r="S418" s="21" t="str">
        <f t="shared" si="59"/>
        <v/>
      </c>
      <c r="U418" s="21" t="str">
        <f t="shared" si="60"/>
        <v/>
      </c>
      <c r="W418" s="21" t="str">
        <f t="shared" si="61"/>
        <v/>
      </c>
      <c r="X418" s="52" t="str">
        <f t="shared" si="62"/>
        <v/>
      </c>
    </row>
    <row r="419" spans="1:24" x14ac:dyDescent="0.25">
      <c r="A419" s="2"/>
      <c r="B419" s="25"/>
      <c r="C419" s="28"/>
      <c r="D419" s="28"/>
      <c r="E419" s="31"/>
      <c r="F419" s="34" t="str">
        <f t="shared" si="54"/>
        <v/>
      </c>
      <c r="G419" s="37" t="str">
        <f>IF(D419="", "", IF(E419="", "Select Supplier", D419*1.02264*(IF(INDEX('Suppliers &amp; Rates'!$G$7:$G$97, MATCH(E419, 'Suppliers &amp; Rates'!$B$7:$B$97, 0))="", 39.3, INDEX('Suppliers &amp; Rates'!$G$7:$G$97, MATCH(E419, 'Suppliers &amp; Rates'!$B$7:$B$97, 0))))/3.6))</f>
        <v/>
      </c>
      <c r="H419" s="57" t="str">
        <f t="shared" si="55"/>
        <v/>
      </c>
      <c r="I419" s="58" t="str">
        <f t="shared" si="56"/>
        <v/>
      </c>
      <c r="J419" s="58" t="str">
        <f t="shared" si="57"/>
        <v/>
      </c>
      <c r="K419" s="59" t="str">
        <f t="shared" si="58"/>
        <v/>
      </c>
      <c r="L419" s="2"/>
      <c r="N419" s="42" t="str">
        <f>IF($E419="", "", IFERROR(INDEX('Suppliers &amp; Rates'!C$7:C$97, MATCH($E419, 'Suppliers &amp; Rates'!$B$7:$B$97, 0)), ""))</f>
        <v/>
      </c>
      <c r="O419" s="43" t="str">
        <f>IF($E419="", "", IFERROR(INDEX('Suppliers &amp; Rates'!D$7:D$97, MATCH($E419, 'Suppliers &amp; Rates'!$B$7:$B$97, 0)), ""))</f>
        <v/>
      </c>
      <c r="P419" s="43" t="str">
        <f>IF($E419="", "", IFERROR(INDEX('Suppliers &amp; Rates'!E$7:E$97, MATCH($E419, 'Suppliers &amp; Rates'!$B$7:$B$97, 0)), ""))</f>
        <v/>
      </c>
      <c r="Q419" s="44" t="str">
        <f>IF($E419="", "", IFERROR(INDEX('Suppliers &amp; Rates'!F$7:F$97, MATCH($E419, 'Suppliers &amp; Rates'!$B$7:$B$97, 0)), ""))</f>
        <v/>
      </c>
      <c r="S419" s="21" t="str">
        <f t="shared" si="59"/>
        <v/>
      </c>
      <c r="U419" s="21" t="str">
        <f t="shared" si="60"/>
        <v/>
      </c>
      <c r="W419" s="21" t="str">
        <f t="shared" si="61"/>
        <v/>
      </c>
      <c r="X419" s="52" t="str">
        <f t="shared" si="62"/>
        <v/>
      </c>
    </row>
    <row r="420" spans="1:24" x14ac:dyDescent="0.25">
      <c r="A420" s="2"/>
      <c r="B420" s="25"/>
      <c r="C420" s="28"/>
      <c r="D420" s="28"/>
      <c r="E420" s="31"/>
      <c r="F420" s="34" t="str">
        <f t="shared" si="54"/>
        <v/>
      </c>
      <c r="G420" s="37" t="str">
        <f>IF(D420="", "", IF(E420="", "Select Supplier", D420*1.02264*(IF(INDEX('Suppliers &amp; Rates'!$G$7:$G$97, MATCH(E420, 'Suppliers &amp; Rates'!$B$7:$B$97, 0))="", 39.3, INDEX('Suppliers &amp; Rates'!$G$7:$G$97, MATCH(E420, 'Suppliers &amp; Rates'!$B$7:$B$97, 0))))/3.6))</f>
        <v/>
      </c>
      <c r="H420" s="57" t="str">
        <f t="shared" si="55"/>
        <v/>
      </c>
      <c r="I420" s="58" t="str">
        <f t="shared" si="56"/>
        <v/>
      </c>
      <c r="J420" s="58" t="str">
        <f t="shared" si="57"/>
        <v/>
      </c>
      <c r="K420" s="59" t="str">
        <f t="shared" si="58"/>
        <v/>
      </c>
      <c r="L420" s="2"/>
      <c r="N420" s="42" t="str">
        <f>IF($E420="", "", IFERROR(INDEX('Suppliers &amp; Rates'!C$7:C$97, MATCH($E420, 'Suppliers &amp; Rates'!$B$7:$B$97, 0)), ""))</f>
        <v/>
      </c>
      <c r="O420" s="43" t="str">
        <f>IF($E420="", "", IFERROR(INDEX('Suppliers &amp; Rates'!D$7:D$97, MATCH($E420, 'Suppliers &amp; Rates'!$B$7:$B$97, 0)), ""))</f>
        <v/>
      </c>
      <c r="P420" s="43" t="str">
        <f>IF($E420="", "", IFERROR(INDEX('Suppliers &amp; Rates'!E$7:E$97, MATCH($E420, 'Suppliers &amp; Rates'!$B$7:$B$97, 0)), ""))</f>
        <v/>
      </c>
      <c r="Q420" s="44" t="str">
        <f>IF($E420="", "", IFERROR(INDEX('Suppliers &amp; Rates'!F$7:F$97, MATCH($E420, 'Suppliers &amp; Rates'!$B$7:$B$97, 0)), ""))</f>
        <v/>
      </c>
      <c r="S420" s="21" t="str">
        <f t="shared" si="59"/>
        <v/>
      </c>
      <c r="U420" s="21" t="str">
        <f t="shared" si="60"/>
        <v/>
      </c>
      <c r="W420" s="21" t="str">
        <f t="shared" si="61"/>
        <v/>
      </c>
      <c r="X420" s="52" t="str">
        <f t="shared" si="62"/>
        <v/>
      </c>
    </row>
    <row r="421" spans="1:24" x14ac:dyDescent="0.25">
      <c r="A421" s="2"/>
      <c r="B421" s="25"/>
      <c r="C421" s="28"/>
      <c r="D421" s="28"/>
      <c r="E421" s="31"/>
      <c r="F421" s="34" t="str">
        <f t="shared" si="54"/>
        <v/>
      </c>
      <c r="G421" s="37" t="str">
        <f>IF(D421="", "", IF(E421="", "Select Supplier", D421*1.02264*(IF(INDEX('Suppliers &amp; Rates'!$G$7:$G$97, MATCH(E421, 'Suppliers &amp; Rates'!$B$7:$B$97, 0))="", 39.3, INDEX('Suppliers &amp; Rates'!$G$7:$G$97, MATCH(E421, 'Suppliers &amp; Rates'!$B$7:$B$97, 0))))/3.6))</f>
        <v/>
      </c>
      <c r="H421" s="57" t="str">
        <f t="shared" si="55"/>
        <v/>
      </c>
      <c r="I421" s="58" t="str">
        <f t="shared" si="56"/>
        <v/>
      </c>
      <c r="J421" s="58" t="str">
        <f t="shared" si="57"/>
        <v/>
      </c>
      <c r="K421" s="59" t="str">
        <f t="shared" si="58"/>
        <v/>
      </c>
      <c r="L421" s="2"/>
      <c r="N421" s="42" t="str">
        <f>IF($E421="", "", IFERROR(INDEX('Suppliers &amp; Rates'!C$7:C$97, MATCH($E421, 'Suppliers &amp; Rates'!$B$7:$B$97, 0)), ""))</f>
        <v/>
      </c>
      <c r="O421" s="43" t="str">
        <f>IF($E421="", "", IFERROR(INDEX('Suppliers &amp; Rates'!D$7:D$97, MATCH($E421, 'Suppliers &amp; Rates'!$B$7:$B$97, 0)), ""))</f>
        <v/>
      </c>
      <c r="P421" s="43" t="str">
        <f>IF($E421="", "", IFERROR(INDEX('Suppliers &amp; Rates'!E$7:E$97, MATCH($E421, 'Suppliers &amp; Rates'!$B$7:$B$97, 0)), ""))</f>
        <v/>
      </c>
      <c r="Q421" s="44" t="str">
        <f>IF($E421="", "", IFERROR(INDEX('Suppliers &amp; Rates'!F$7:F$97, MATCH($E421, 'Suppliers &amp; Rates'!$B$7:$B$97, 0)), ""))</f>
        <v/>
      </c>
      <c r="S421" s="21" t="str">
        <f t="shared" si="59"/>
        <v/>
      </c>
      <c r="U421" s="21" t="str">
        <f t="shared" si="60"/>
        <v/>
      </c>
      <c r="W421" s="21" t="str">
        <f t="shared" si="61"/>
        <v/>
      </c>
      <c r="X421" s="52" t="str">
        <f t="shared" si="62"/>
        <v/>
      </c>
    </row>
    <row r="422" spans="1:24" x14ac:dyDescent="0.25">
      <c r="A422" s="2"/>
      <c r="B422" s="25"/>
      <c r="C422" s="28"/>
      <c r="D422" s="28"/>
      <c r="E422" s="31"/>
      <c r="F422" s="34" t="str">
        <f t="shared" si="54"/>
        <v/>
      </c>
      <c r="G422" s="37" t="str">
        <f>IF(D422="", "", IF(E422="", "Select Supplier", D422*1.02264*(IF(INDEX('Suppliers &amp; Rates'!$G$7:$G$97, MATCH(E422, 'Suppliers &amp; Rates'!$B$7:$B$97, 0))="", 39.3, INDEX('Suppliers &amp; Rates'!$G$7:$G$97, MATCH(E422, 'Suppliers &amp; Rates'!$B$7:$B$97, 0))))/3.6))</f>
        <v/>
      </c>
      <c r="H422" s="57" t="str">
        <f t="shared" si="55"/>
        <v/>
      </c>
      <c r="I422" s="58" t="str">
        <f t="shared" si="56"/>
        <v/>
      </c>
      <c r="J422" s="58" t="str">
        <f t="shared" si="57"/>
        <v/>
      </c>
      <c r="K422" s="59" t="str">
        <f t="shared" si="58"/>
        <v/>
      </c>
      <c r="L422" s="2"/>
      <c r="N422" s="42" t="str">
        <f>IF($E422="", "", IFERROR(INDEX('Suppliers &amp; Rates'!C$7:C$97, MATCH($E422, 'Suppliers &amp; Rates'!$B$7:$B$97, 0)), ""))</f>
        <v/>
      </c>
      <c r="O422" s="43" t="str">
        <f>IF($E422="", "", IFERROR(INDEX('Suppliers &amp; Rates'!D$7:D$97, MATCH($E422, 'Suppliers &amp; Rates'!$B$7:$B$97, 0)), ""))</f>
        <v/>
      </c>
      <c r="P422" s="43" t="str">
        <f>IF($E422="", "", IFERROR(INDEX('Suppliers &amp; Rates'!E$7:E$97, MATCH($E422, 'Suppliers &amp; Rates'!$B$7:$B$97, 0)), ""))</f>
        <v/>
      </c>
      <c r="Q422" s="44" t="str">
        <f>IF($E422="", "", IFERROR(INDEX('Suppliers &amp; Rates'!F$7:F$97, MATCH($E422, 'Suppliers &amp; Rates'!$B$7:$B$97, 0)), ""))</f>
        <v/>
      </c>
      <c r="S422" s="21" t="str">
        <f t="shared" si="59"/>
        <v/>
      </c>
      <c r="U422" s="21" t="str">
        <f t="shared" si="60"/>
        <v/>
      </c>
      <c r="W422" s="21" t="str">
        <f t="shared" si="61"/>
        <v/>
      </c>
      <c r="X422" s="52" t="str">
        <f t="shared" si="62"/>
        <v/>
      </c>
    </row>
    <row r="423" spans="1:24" x14ac:dyDescent="0.25">
      <c r="A423" s="2"/>
      <c r="B423" s="25"/>
      <c r="C423" s="28"/>
      <c r="D423" s="28"/>
      <c r="E423" s="31"/>
      <c r="F423" s="34" t="str">
        <f t="shared" si="54"/>
        <v/>
      </c>
      <c r="G423" s="37" t="str">
        <f>IF(D423="", "", IF(E423="", "Select Supplier", D423*1.02264*(IF(INDEX('Suppliers &amp; Rates'!$G$7:$G$97, MATCH(E423, 'Suppliers &amp; Rates'!$B$7:$B$97, 0))="", 39.3, INDEX('Suppliers &amp; Rates'!$G$7:$G$97, MATCH(E423, 'Suppliers &amp; Rates'!$B$7:$B$97, 0))))/3.6))</f>
        <v/>
      </c>
      <c r="H423" s="57" t="str">
        <f t="shared" si="55"/>
        <v/>
      </c>
      <c r="I423" s="58" t="str">
        <f t="shared" si="56"/>
        <v/>
      </c>
      <c r="J423" s="58" t="str">
        <f t="shared" si="57"/>
        <v/>
      </c>
      <c r="K423" s="59" t="str">
        <f t="shared" si="58"/>
        <v/>
      </c>
      <c r="L423" s="2"/>
      <c r="N423" s="42" t="str">
        <f>IF($E423="", "", IFERROR(INDEX('Suppliers &amp; Rates'!C$7:C$97, MATCH($E423, 'Suppliers &amp; Rates'!$B$7:$B$97, 0)), ""))</f>
        <v/>
      </c>
      <c r="O423" s="43" t="str">
        <f>IF($E423="", "", IFERROR(INDEX('Suppliers &amp; Rates'!D$7:D$97, MATCH($E423, 'Suppliers &amp; Rates'!$B$7:$B$97, 0)), ""))</f>
        <v/>
      </c>
      <c r="P423" s="43" t="str">
        <f>IF($E423="", "", IFERROR(INDEX('Suppliers &amp; Rates'!E$7:E$97, MATCH($E423, 'Suppliers &amp; Rates'!$B$7:$B$97, 0)), ""))</f>
        <v/>
      </c>
      <c r="Q423" s="44" t="str">
        <f>IF($E423="", "", IFERROR(INDEX('Suppliers &amp; Rates'!F$7:F$97, MATCH($E423, 'Suppliers &amp; Rates'!$B$7:$B$97, 0)), ""))</f>
        <v/>
      </c>
      <c r="S423" s="21" t="str">
        <f t="shared" si="59"/>
        <v/>
      </c>
      <c r="U423" s="21" t="str">
        <f t="shared" si="60"/>
        <v/>
      </c>
      <c r="W423" s="21" t="str">
        <f t="shared" si="61"/>
        <v/>
      </c>
      <c r="X423" s="52" t="str">
        <f t="shared" si="62"/>
        <v/>
      </c>
    </row>
    <row r="424" spans="1:24" x14ac:dyDescent="0.25">
      <c r="A424" s="2"/>
      <c r="B424" s="25"/>
      <c r="C424" s="28"/>
      <c r="D424" s="28"/>
      <c r="E424" s="31"/>
      <c r="F424" s="34" t="str">
        <f t="shared" si="54"/>
        <v/>
      </c>
      <c r="G424" s="37" t="str">
        <f>IF(D424="", "", IF(E424="", "Select Supplier", D424*1.02264*(IF(INDEX('Suppliers &amp; Rates'!$G$7:$G$97, MATCH(E424, 'Suppliers &amp; Rates'!$B$7:$B$97, 0))="", 39.3, INDEX('Suppliers &amp; Rates'!$G$7:$G$97, MATCH(E424, 'Suppliers &amp; Rates'!$B$7:$B$97, 0))))/3.6))</f>
        <v/>
      </c>
      <c r="H424" s="57" t="str">
        <f t="shared" si="55"/>
        <v/>
      </c>
      <c r="I424" s="58" t="str">
        <f t="shared" si="56"/>
        <v/>
      </c>
      <c r="J424" s="58" t="str">
        <f t="shared" si="57"/>
        <v/>
      </c>
      <c r="K424" s="59" t="str">
        <f t="shared" si="58"/>
        <v/>
      </c>
      <c r="L424" s="2"/>
      <c r="N424" s="42" t="str">
        <f>IF($E424="", "", IFERROR(INDEX('Suppliers &amp; Rates'!C$7:C$97, MATCH($E424, 'Suppliers &amp; Rates'!$B$7:$B$97, 0)), ""))</f>
        <v/>
      </c>
      <c r="O424" s="43" t="str">
        <f>IF($E424="", "", IFERROR(INDEX('Suppliers &amp; Rates'!D$7:D$97, MATCH($E424, 'Suppliers &amp; Rates'!$B$7:$B$97, 0)), ""))</f>
        <v/>
      </c>
      <c r="P424" s="43" t="str">
        <f>IF($E424="", "", IFERROR(INDEX('Suppliers &amp; Rates'!E$7:E$97, MATCH($E424, 'Suppliers &amp; Rates'!$B$7:$B$97, 0)), ""))</f>
        <v/>
      </c>
      <c r="Q424" s="44" t="str">
        <f>IF($E424="", "", IFERROR(INDEX('Suppliers &amp; Rates'!F$7:F$97, MATCH($E424, 'Suppliers &amp; Rates'!$B$7:$B$97, 0)), ""))</f>
        <v/>
      </c>
      <c r="S424" s="21" t="str">
        <f t="shared" si="59"/>
        <v/>
      </c>
      <c r="U424" s="21" t="str">
        <f t="shared" si="60"/>
        <v/>
      </c>
      <c r="W424" s="21" t="str">
        <f t="shared" si="61"/>
        <v/>
      </c>
      <c r="X424" s="52" t="str">
        <f t="shared" si="62"/>
        <v/>
      </c>
    </row>
    <row r="425" spans="1:24" x14ac:dyDescent="0.25">
      <c r="A425" s="2"/>
      <c r="B425" s="25"/>
      <c r="C425" s="28"/>
      <c r="D425" s="28"/>
      <c r="E425" s="31"/>
      <c r="F425" s="34" t="str">
        <f t="shared" si="54"/>
        <v/>
      </c>
      <c r="G425" s="37" t="str">
        <f>IF(D425="", "", IF(E425="", "Select Supplier", D425*1.02264*(IF(INDEX('Suppliers &amp; Rates'!$G$7:$G$97, MATCH(E425, 'Suppliers &amp; Rates'!$B$7:$B$97, 0))="", 39.3, INDEX('Suppliers &amp; Rates'!$G$7:$G$97, MATCH(E425, 'Suppliers &amp; Rates'!$B$7:$B$97, 0))))/3.6))</f>
        <v/>
      </c>
      <c r="H425" s="57" t="str">
        <f t="shared" si="55"/>
        <v/>
      </c>
      <c r="I425" s="58" t="str">
        <f t="shared" si="56"/>
        <v/>
      </c>
      <c r="J425" s="58" t="str">
        <f t="shared" si="57"/>
        <v/>
      </c>
      <c r="K425" s="59" t="str">
        <f t="shared" si="58"/>
        <v/>
      </c>
      <c r="L425" s="2"/>
      <c r="N425" s="42" t="str">
        <f>IF($E425="", "", IFERROR(INDEX('Suppliers &amp; Rates'!C$7:C$97, MATCH($E425, 'Suppliers &amp; Rates'!$B$7:$B$97, 0)), ""))</f>
        <v/>
      </c>
      <c r="O425" s="43" t="str">
        <f>IF($E425="", "", IFERROR(INDEX('Suppliers &amp; Rates'!D$7:D$97, MATCH($E425, 'Suppliers &amp; Rates'!$B$7:$B$97, 0)), ""))</f>
        <v/>
      </c>
      <c r="P425" s="43" t="str">
        <f>IF($E425="", "", IFERROR(INDEX('Suppliers &amp; Rates'!E$7:E$97, MATCH($E425, 'Suppliers &amp; Rates'!$B$7:$B$97, 0)), ""))</f>
        <v/>
      </c>
      <c r="Q425" s="44" t="str">
        <f>IF($E425="", "", IFERROR(INDEX('Suppliers &amp; Rates'!F$7:F$97, MATCH($E425, 'Suppliers &amp; Rates'!$B$7:$B$97, 0)), ""))</f>
        <v/>
      </c>
      <c r="S425" s="21" t="str">
        <f t="shared" si="59"/>
        <v/>
      </c>
      <c r="U425" s="21" t="str">
        <f t="shared" si="60"/>
        <v/>
      </c>
      <c r="W425" s="21" t="str">
        <f t="shared" si="61"/>
        <v/>
      </c>
      <c r="X425" s="52" t="str">
        <f t="shared" si="62"/>
        <v/>
      </c>
    </row>
    <row r="426" spans="1:24" x14ac:dyDescent="0.25">
      <c r="A426" s="2"/>
      <c r="B426" s="25"/>
      <c r="C426" s="28"/>
      <c r="D426" s="28"/>
      <c r="E426" s="31"/>
      <c r="F426" s="34" t="str">
        <f t="shared" si="54"/>
        <v/>
      </c>
      <c r="G426" s="37" t="str">
        <f>IF(D426="", "", IF(E426="", "Select Supplier", D426*1.02264*(IF(INDEX('Suppliers &amp; Rates'!$G$7:$G$97, MATCH(E426, 'Suppliers &amp; Rates'!$B$7:$B$97, 0))="", 39.3, INDEX('Suppliers &amp; Rates'!$G$7:$G$97, MATCH(E426, 'Suppliers &amp; Rates'!$B$7:$B$97, 0))))/3.6))</f>
        <v/>
      </c>
      <c r="H426" s="57" t="str">
        <f t="shared" si="55"/>
        <v/>
      </c>
      <c r="I426" s="58" t="str">
        <f t="shared" si="56"/>
        <v/>
      </c>
      <c r="J426" s="58" t="str">
        <f t="shared" si="57"/>
        <v/>
      </c>
      <c r="K426" s="59" t="str">
        <f t="shared" si="58"/>
        <v/>
      </c>
      <c r="L426" s="2"/>
      <c r="N426" s="42" t="str">
        <f>IF($E426="", "", IFERROR(INDEX('Suppliers &amp; Rates'!C$7:C$97, MATCH($E426, 'Suppliers &amp; Rates'!$B$7:$B$97, 0)), ""))</f>
        <v/>
      </c>
      <c r="O426" s="43" t="str">
        <f>IF($E426="", "", IFERROR(INDEX('Suppliers &amp; Rates'!D$7:D$97, MATCH($E426, 'Suppliers &amp; Rates'!$B$7:$B$97, 0)), ""))</f>
        <v/>
      </c>
      <c r="P426" s="43" t="str">
        <f>IF($E426="", "", IFERROR(INDEX('Suppliers &amp; Rates'!E$7:E$97, MATCH($E426, 'Suppliers &amp; Rates'!$B$7:$B$97, 0)), ""))</f>
        <v/>
      </c>
      <c r="Q426" s="44" t="str">
        <f>IF($E426="", "", IFERROR(INDEX('Suppliers &amp; Rates'!F$7:F$97, MATCH($E426, 'Suppliers &amp; Rates'!$B$7:$B$97, 0)), ""))</f>
        <v/>
      </c>
      <c r="S426" s="21" t="str">
        <f t="shared" si="59"/>
        <v/>
      </c>
      <c r="U426" s="21" t="str">
        <f t="shared" si="60"/>
        <v/>
      </c>
      <c r="W426" s="21" t="str">
        <f t="shared" si="61"/>
        <v/>
      </c>
      <c r="X426" s="52" t="str">
        <f t="shared" si="62"/>
        <v/>
      </c>
    </row>
    <row r="427" spans="1:24" x14ac:dyDescent="0.25">
      <c r="A427" s="2"/>
      <c r="B427" s="25"/>
      <c r="C427" s="28"/>
      <c r="D427" s="28"/>
      <c r="E427" s="31"/>
      <c r="F427" s="34" t="str">
        <f t="shared" si="54"/>
        <v/>
      </c>
      <c r="G427" s="37" t="str">
        <f>IF(D427="", "", IF(E427="", "Select Supplier", D427*1.02264*(IF(INDEX('Suppliers &amp; Rates'!$G$7:$G$97, MATCH(E427, 'Suppliers &amp; Rates'!$B$7:$B$97, 0))="", 39.3, INDEX('Suppliers &amp; Rates'!$G$7:$G$97, MATCH(E427, 'Suppliers &amp; Rates'!$B$7:$B$97, 0))))/3.6))</f>
        <v/>
      </c>
      <c r="H427" s="57" t="str">
        <f t="shared" si="55"/>
        <v/>
      </c>
      <c r="I427" s="58" t="str">
        <f t="shared" si="56"/>
        <v/>
      </c>
      <c r="J427" s="58" t="str">
        <f t="shared" si="57"/>
        <v/>
      </c>
      <c r="K427" s="59" t="str">
        <f t="shared" si="58"/>
        <v/>
      </c>
      <c r="L427" s="2"/>
      <c r="N427" s="42" t="str">
        <f>IF($E427="", "", IFERROR(INDEX('Suppliers &amp; Rates'!C$7:C$97, MATCH($E427, 'Suppliers &amp; Rates'!$B$7:$B$97, 0)), ""))</f>
        <v/>
      </c>
      <c r="O427" s="43" t="str">
        <f>IF($E427="", "", IFERROR(INDEX('Suppliers &amp; Rates'!D$7:D$97, MATCH($E427, 'Suppliers &amp; Rates'!$B$7:$B$97, 0)), ""))</f>
        <v/>
      </c>
      <c r="P427" s="43" t="str">
        <f>IF($E427="", "", IFERROR(INDEX('Suppliers &amp; Rates'!E$7:E$97, MATCH($E427, 'Suppliers &amp; Rates'!$B$7:$B$97, 0)), ""))</f>
        <v/>
      </c>
      <c r="Q427" s="44" t="str">
        <f>IF($E427="", "", IFERROR(INDEX('Suppliers &amp; Rates'!F$7:F$97, MATCH($E427, 'Suppliers &amp; Rates'!$B$7:$B$97, 0)), ""))</f>
        <v/>
      </c>
      <c r="S427" s="21" t="str">
        <f t="shared" si="59"/>
        <v/>
      </c>
      <c r="U427" s="21" t="str">
        <f t="shared" si="60"/>
        <v/>
      </c>
      <c r="W427" s="21" t="str">
        <f t="shared" si="61"/>
        <v/>
      </c>
      <c r="X427" s="52" t="str">
        <f t="shared" si="62"/>
        <v/>
      </c>
    </row>
    <row r="428" spans="1:24" x14ac:dyDescent="0.25">
      <c r="A428" s="2"/>
      <c r="B428" s="25"/>
      <c r="C428" s="28"/>
      <c r="D428" s="28"/>
      <c r="E428" s="31"/>
      <c r="F428" s="34" t="str">
        <f t="shared" si="54"/>
        <v/>
      </c>
      <c r="G428" s="37" t="str">
        <f>IF(D428="", "", IF(E428="", "Select Supplier", D428*1.02264*(IF(INDEX('Suppliers &amp; Rates'!$G$7:$G$97, MATCH(E428, 'Suppliers &amp; Rates'!$B$7:$B$97, 0))="", 39.3, INDEX('Suppliers &amp; Rates'!$G$7:$G$97, MATCH(E428, 'Suppliers &amp; Rates'!$B$7:$B$97, 0))))/3.6))</f>
        <v/>
      </c>
      <c r="H428" s="57" t="str">
        <f t="shared" si="55"/>
        <v/>
      </c>
      <c r="I428" s="58" t="str">
        <f t="shared" si="56"/>
        <v/>
      </c>
      <c r="J428" s="58" t="str">
        <f t="shared" si="57"/>
        <v/>
      </c>
      <c r="K428" s="59" t="str">
        <f t="shared" si="58"/>
        <v/>
      </c>
      <c r="L428" s="2"/>
      <c r="N428" s="42" t="str">
        <f>IF($E428="", "", IFERROR(INDEX('Suppliers &amp; Rates'!C$7:C$97, MATCH($E428, 'Suppliers &amp; Rates'!$B$7:$B$97, 0)), ""))</f>
        <v/>
      </c>
      <c r="O428" s="43" t="str">
        <f>IF($E428="", "", IFERROR(INDEX('Suppliers &amp; Rates'!D$7:D$97, MATCH($E428, 'Suppliers &amp; Rates'!$B$7:$B$97, 0)), ""))</f>
        <v/>
      </c>
      <c r="P428" s="43" t="str">
        <f>IF($E428="", "", IFERROR(INDEX('Suppliers &amp; Rates'!E$7:E$97, MATCH($E428, 'Suppliers &amp; Rates'!$B$7:$B$97, 0)), ""))</f>
        <v/>
      </c>
      <c r="Q428" s="44" t="str">
        <f>IF($E428="", "", IFERROR(INDEX('Suppliers &amp; Rates'!F$7:F$97, MATCH($E428, 'Suppliers &amp; Rates'!$B$7:$B$97, 0)), ""))</f>
        <v/>
      </c>
      <c r="S428" s="21" t="str">
        <f t="shared" si="59"/>
        <v/>
      </c>
      <c r="U428" s="21" t="str">
        <f t="shared" si="60"/>
        <v/>
      </c>
      <c r="W428" s="21" t="str">
        <f t="shared" si="61"/>
        <v/>
      </c>
      <c r="X428" s="52" t="str">
        <f t="shared" si="62"/>
        <v/>
      </c>
    </row>
    <row r="429" spans="1:24" x14ac:dyDescent="0.25">
      <c r="A429" s="2"/>
      <c r="B429" s="25"/>
      <c r="C429" s="28"/>
      <c r="D429" s="28"/>
      <c r="E429" s="31"/>
      <c r="F429" s="34" t="str">
        <f t="shared" si="54"/>
        <v/>
      </c>
      <c r="G429" s="37" t="str">
        <f>IF(D429="", "", IF(E429="", "Select Supplier", D429*1.02264*(IF(INDEX('Suppliers &amp; Rates'!$G$7:$G$97, MATCH(E429, 'Suppliers &amp; Rates'!$B$7:$B$97, 0))="", 39.3, INDEX('Suppliers &amp; Rates'!$G$7:$G$97, MATCH(E429, 'Suppliers &amp; Rates'!$B$7:$B$97, 0))))/3.6))</f>
        <v/>
      </c>
      <c r="H429" s="57" t="str">
        <f t="shared" si="55"/>
        <v/>
      </c>
      <c r="I429" s="58" t="str">
        <f t="shared" si="56"/>
        <v/>
      </c>
      <c r="J429" s="58" t="str">
        <f t="shared" si="57"/>
        <v/>
      </c>
      <c r="K429" s="59" t="str">
        <f t="shared" si="58"/>
        <v/>
      </c>
      <c r="L429" s="2"/>
      <c r="N429" s="42" t="str">
        <f>IF($E429="", "", IFERROR(INDEX('Suppliers &amp; Rates'!C$7:C$97, MATCH($E429, 'Suppliers &amp; Rates'!$B$7:$B$97, 0)), ""))</f>
        <v/>
      </c>
      <c r="O429" s="43" t="str">
        <f>IF($E429="", "", IFERROR(INDEX('Suppliers &amp; Rates'!D$7:D$97, MATCH($E429, 'Suppliers &amp; Rates'!$B$7:$B$97, 0)), ""))</f>
        <v/>
      </c>
      <c r="P429" s="43" t="str">
        <f>IF($E429="", "", IFERROR(INDEX('Suppliers &amp; Rates'!E$7:E$97, MATCH($E429, 'Suppliers &amp; Rates'!$B$7:$B$97, 0)), ""))</f>
        <v/>
      </c>
      <c r="Q429" s="44" t="str">
        <f>IF($E429="", "", IFERROR(INDEX('Suppliers &amp; Rates'!F$7:F$97, MATCH($E429, 'Suppliers &amp; Rates'!$B$7:$B$97, 0)), ""))</f>
        <v/>
      </c>
      <c r="S429" s="21" t="str">
        <f t="shared" si="59"/>
        <v/>
      </c>
      <c r="U429" s="21" t="str">
        <f t="shared" si="60"/>
        <v/>
      </c>
      <c r="W429" s="21" t="str">
        <f t="shared" si="61"/>
        <v/>
      </c>
      <c r="X429" s="52" t="str">
        <f t="shared" si="62"/>
        <v/>
      </c>
    </row>
    <row r="430" spans="1:24" x14ac:dyDescent="0.25">
      <c r="A430" s="2"/>
      <c r="B430" s="25"/>
      <c r="C430" s="28"/>
      <c r="D430" s="28"/>
      <c r="E430" s="31"/>
      <c r="F430" s="34" t="str">
        <f t="shared" si="54"/>
        <v/>
      </c>
      <c r="G430" s="37" t="str">
        <f>IF(D430="", "", IF(E430="", "Select Supplier", D430*1.02264*(IF(INDEX('Suppliers &amp; Rates'!$G$7:$G$97, MATCH(E430, 'Suppliers &amp; Rates'!$B$7:$B$97, 0))="", 39.3, INDEX('Suppliers &amp; Rates'!$G$7:$G$97, MATCH(E430, 'Suppliers &amp; Rates'!$B$7:$B$97, 0))))/3.6))</f>
        <v/>
      </c>
      <c r="H430" s="57" t="str">
        <f t="shared" si="55"/>
        <v/>
      </c>
      <c r="I430" s="58" t="str">
        <f t="shared" si="56"/>
        <v/>
      </c>
      <c r="J430" s="58" t="str">
        <f t="shared" si="57"/>
        <v/>
      </c>
      <c r="K430" s="59" t="str">
        <f t="shared" si="58"/>
        <v/>
      </c>
      <c r="L430" s="2"/>
      <c r="N430" s="42" t="str">
        <f>IF($E430="", "", IFERROR(INDEX('Suppliers &amp; Rates'!C$7:C$97, MATCH($E430, 'Suppliers &amp; Rates'!$B$7:$B$97, 0)), ""))</f>
        <v/>
      </c>
      <c r="O430" s="43" t="str">
        <f>IF($E430="", "", IFERROR(INDEX('Suppliers &amp; Rates'!D$7:D$97, MATCH($E430, 'Suppliers &amp; Rates'!$B$7:$B$97, 0)), ""))</f>
        <v/>
      </c>
      <c r="P430" s="43" t="str">
        <f>IF($E430="", "", IFERROR(INDEX('Suppliers &amp; Rates'!E$7:E$97, MATCH($E430, 'Suppliers &amp; Rates'!$B$7:$B$97, 0)), ""))</f>
        <v/>
      </c>
      <c r="Q430" s="44" t="str">
        <f>IF($E430="", "", IFERROR(INDEX('Suppliers &amp; Rates'!F$7:F$97, MATCH($E430, 'Suppliers &amp; Rates'!$B$7:$B$97, 0)), ""))</f>
        <v/>
      </c>
      <c r="S430" s="21" t="str">
        <f t="shared" si="59"/>
        <v/>
      </c>
      <c r="U430" s="21" t="str">
        <f t="shared" si="60"/>
        <v/>
      </c>
      <c r="W430" s="21" t="str">
        <f t="shared" si="61"/>
        <v/>
      </c>
      <c r="X430" s="52" t="str">
        <f t="shared" si="62"/>
        <v/>
      </c>
    </row>
    <row r="431" spans="1:24" x14ac:dyDescent="0.25">
      <c r="A431" s="2"/>
      <c r="B431" s="25"/>
      <c r="C431" s="28"/>
      <c r="D431" s="28"/>
      <c r="E431" s="31"/>
      <c r="F431" s="34" t="str">
        <f t="shared" si="54"/>
        <v/>
      </c>
      <c r="G431" s="37" t="str">
        <f>IF(D431="", "", IF(E431="", "Select Supplier", D431*1.02264*(IF(INDEX('Suppliers &amp; Rates'!$G$7:$G$97, MATCH(E431, 'Suppliers &amp; Rates'!$B$7:$B$97, 0))="", 39.3, INDEX('Suppliers &amp; Rates'!$G$7:$G$97, MATCH(E431, 'Suppliers &amp; Rates'!$B$7:$B$97, 0))))/3.6))</f>
        <v/>
      </c>
      <c r="H431" s="57" t="str">
        <f t="shared" si="55"/>
        <v/>
      </c>
      <c r="I431" s="58" t="str">
        <f t="shared" si="56"/>
        <v/>
      </c>
      <c r="J431" s="58" t="str">
        <f t="shared" si="57"/>
        <v/>
      </c>
      <c r="K431" s="59" t="str">
        <f t="shared" si="58"/>
        <v/>
      </c>
      <c r="L431" s="2"/>
      <c r="N431" s="42" t="str">
        <f>IF($E431="", "", IFERROR(INDEX('Suppliers &amp; Rates'!C$7:C$97, MATCH($E431, 'Suppliers &amp; Rates'!$B$7:$B$97, 0)), ""))</f>
        <v/>
      </c>
      <c r="O431" s="43" t="str">
        <f>IF($E431="", "", IFERROR(INDEX('Suppliers &amp; Rates'!D$7:D$97, MATCH($E431, 'Suppliers &amp; Rates'!$B$7:$B$97, 0)), ""))</f>
        <v/>
      </c>
      <c r="P431" s="43" t="str">
        <f>IF($E431="", "", IFERROR(INDEX('Suppliers &amp; Rates'!E$7:E$97, MATCH($E431, 'Suppliers &amp; Rates'!$B$7:$B$97, 0)), ""))</f>
        <v/>
      </c>
      <c r="Q431" s="44" t="str">
        <f>IF($E431="", "", IFERROR(INDEX('Suppliers &amp; Rates'!F$7:F$97, MATCH($E431, 'Suppliers &amp; Rates'!$B$7:$B$97, 0)), ""))</f>
        <v/>
      </c>
      <c r="S431" s="21" t="str">
        <f t="shared" si="59"/>
        <v/>
      </c>
      <c r="U431" s="21" t="str">
        <f t="shared" si="60"/>
        <v/>
      </c>
      <c r="W431" s="21" t="str">
        <f t="shared" si="61"/>
        <v/>
      </c>
      <c r="X431" s="52" t="str">
        <f t="shared" si="62"/>
        <v/>
      </c>
    </row>
    <row r="432" spans="1:24" x14ac:dyDescent="0.25">
      <c r="A432" s="2"/>
      <c r="B432" s="25"/>
      <c r="C432" s="28"/>
      <c r="D432" s="28"/>
      <c r="E432" s="31"/>
      <c r="F432" s="34" t="str">
        <f t="shared" si="54"/>
        <v/>
      </c>
      <c r="G432" s="37" t="str">
        <f>IF(D432="", "", IF(E432="", "Select Supplier", D432*1.02264*(IF(INDEX('Suppliers &amp; Rates'!$G$7:$G$97, MATCH(E432, 'Suppliers &amp; Rates'!$B$7:$B$97, 0))="", 39.3, INDEX('Suppliers &amp; Rates'!$G$7:$G$97, MATCH(E432, 'Suppliers &amp; Rates'!$B$7:$B$97, 0))))/3.6))</f>
        <v/>
      </c>
      <c r="H432" s="57" t="str">
        <f t="shared" si="55"/>
        <v/>
      </c>
      <c r="I432" s="58" t="str">
        <f t="shared" si="56"/>
        <v/>
      </c>
      <c r="J432" s="58" t="str">
        <f t="shared" si="57"/>
        <v/>
      </c>
      <c r="K432" s="59" t="str">
        <f t="shared" si="58"/>
        <v/>
      </c>
      <c r="L432" s="2"/>
      <c r="N432" s="42" t="str">
        <f>IF($E432="", "", IFERROR(INDEX('Suppliers &amp; Rates'!C$7:C$97, MATCH($E432, 'Suppliers &amp; Rates'!$B$7:$B$97, 0)), ""))</f>
        <v/>
      </c>
      <c r="O432" s="43" t="str">
        <f>IF($E432="", "", IFERROR(INDEX('Suppliers &amp; Rates'!D$7:D$97, MATCH($E432, 'Suppliers &amp; Rates'!$B$7:$B$97, 0)), ""))</f>
        <v/>
      </c>
      <c r="P432" s="43" t="str">
        <f>IF($E432="", "", IFERROR(INDEX('Suppliers &amp; Rates'!E$7:E$97, MATCH($E432, 'Suppliers &amp; Rates'!$B$7:$B$97, 0)), ""))</f>
        <v/>
      </c>
      <c r="Q432" s="44" t="str">
        <f>IF($E432="", "", IFERROR(INDEX('Suppliers &amp; Rates'!F$7:F$97, MATCH($E432, 'Suppliers &amp; Rates'!$B$7:$B$97, 0)), ""))</f>
        <v/>
      </c>
      <c r="S432" s="21" t="str">
        <f t="shared" si="59"/>
        <v/>
      </c>
      <c r="U432" s="21" t="str">
        <f t="shared" si="60"/>
        <v/>
      </c>
      <c r="W432" s="21" t="str">
        <f t="shared" si="61"/>
        <v/>
      </c>
      <c r="X432" s="52" t="str">
        <f t="shared" si="62"/>
        <v/>
      </c>
    </row>
    <row r="433" spans="1:24" x14ac:dyDescent="0.25">
      <c r="A433" s="2"/>
      <c r="B433" s="25"/>
      <c r="C433" s="28"/>
      <c r="D433" s="28"/>
      <c r="E433" s="31"/>
      <c r="F433" s="34" t="str">
        <f t="shared" si="54"/>
        <v/>
      </c>
      <c r="G433" s="37" t="str">
        <f>IF(D433="", "", IF(E433="", "Select Supplier", D433*1.02264*(IF(INDEX('Suppliers &amp; Rates'!$G$7:$G$97, MATCH(E433, 'Suppliers &amp; Rates'!$B$7:$B$97, 0))="", 39.3, INDEX('Suppliers &amp; Rates'!$G$7:$G$97, MATCH(E433, 'Suppliers &amp; Rates'!$B$7:$B$97, 0))))/3.6))</f>
        <v/>
      </c>
      <c r="H433" s="57" t="str">
        <f t="shared" si="55"/>
        <v/>
      </c>
      <c r="I433" s="58" t="str">
        <f t="shared" si="56"/>
        <v/>
      </c>
      <c r="J433" s="58" t="str">
        <f t="shared" si="57"/>
        <v/>
      </c>
      <c r="K433" s="59" t="str">
        <f t="shared" si="58"/>
        <v/>
      </c>
      <c r="L433" s="2"/>
      <c r="N433" s="42" t="str">
        <f>IF($E433="", "", IFERROR(INDEX('Suppliers &amp; Rates'!C$7:C$97, MATCH($E433, 'Suppliers &amp; Rates'!$B$7:$B$97, 0)), ""))</f>
        <v/>
      </c>
      <c r="O433" s="43" t="str">
        <f>IF($E433="", "", IFERROR(INDEX('Suppliers &amp; Rates'!D$7:D$97, MATCH($E433, 'Suppliers &amp; Rates'!$B$7:$B$97, 0)), ""))</f>
        <v/>
      </c>
      <c r="P433" s="43" t="str">
        <f>IF($E433="", "", IFERROR(INDEX('Suppliers &amp; Rates'!E$7:E$97, MATCH($E433, 'Suppliers &amp; Rates'!$B$7:$B$97, 0)), ""))</f>
        <v/>
      </c>
      <c r="Q433" s="44" t="str">
        <f>IF($E433="", "", IFERROR(INDEX('Suppliers &amp; Rates'!F$7:F$97, MATCH($E433, 'Suppliers &amp; Rates'!$B$7:$B$97, 0)), ""))</f>
        <v/>
      </c>
      <c r="S433" s="21" t="str">
        <f t="shared" si="59"/>
        <v/>
      </c>
      <c r="U433" s="21" t="str">
        <f t="shared" si="60"/>
        <v/>
      </c>
      <c r="W433" s="21" t="str">
        <f t="shared" si="61"/>
        <v/>
      </c>
      <c r="X433" s="52" t="str">
        <f t="shared" si="62"/>
        <v/>
      </c>
    </row>
    <row r="434" spans="1:24" x14ac:dyDescent="0.25">
      <c r="A434" s="2"/>
      <c r="B434" s="25"/>
      <c r="C434" s="28"/>
      <c r="D434" s="28"/>
      <c r="E434" s="31"/>
      <c r="F434" s="34" t="str">
        <f t="shared" si="54"/>
        <v/>
      </c>
      <c r="G434" s="37" t="str">
        <f>IF(D434="", "", IF(E434="", "Select Supplier", D434*1.02264*(IF(INDEX('Suppliers &amp; Rates'!$G$7:$G$97, MATCH(E434, 'Suppliers &amp; Rates'!$B$7:$B$97, 0))="", 39.3, INDEX('Suppliers &amp; Rates'!$G$7:$G$97, MATCH(E434, 'Suppliers &amp; Rates'!$B$7:$B$97, 0))))/3.6))</f>
        <v/>
      </c>
      <c r="H434" s="57" t="str">
        <f t="shared" si="55"/>
        <v/>
      </c>
      <c r="I434" s="58" t="str">
        <f t="shared" si="56"/>
        <v/>
      </c>
      <c r="J434" s="58" t="str">
        <f t="shared" si="57"/>
        <v/>
      </c>
      <c r="K434" s="59" t="str">
        <f t="shared" si="58"/>
        <v/>
      </c>
      <c r="L434" s="2"/>
      <c r="N434" s="42" t="str">
        <f>IF($E434="", "", IFERROR(INDEX('Suppliers &amp; Rates'!C$7:C$97, MATCH($E434, 'Suppliers &amp; Rates'!$B$7:$B$97, 0)), ""))</f>
        <v/>
      </c>
      <c r="O434" s="43" t="str">
        <f>IF($E434="", "", IFERROR(INDEX('Suppliers &amp; Rates'!D$7:D$97, MATCH($E434, 'Suppliers &amp; Rates'!$B$7:$B$97, 0)), ""))</f>
        <v/>
      </c>
      <c r="P434" s="43" t="str">
        <f>IF($E434="", "", IFERROR(INDEX('Suppliers &amp; Rates'!E$7:E$97, MATCH($E434, 'Suppliers &amp; Rates'!$B$7:$B$97, 0)), ""))</f>
        <v/>
      </c>
      <c r="Q434" s="44" t="str">
        <f>IF($E434="", "", IFERROR(INDEX('Suppliers &amp; Rates'!F$7:F$97, MATCH($E434, 'Suppliers &amp; Rates'!$B$7:$B$97, 0)), ""))</f>
        <v/>
      </c>
      <c r="S434" s="21" t="str">
        <f t="shared" si="59"/>
        <v/>
      </c>
      <c r="U434" s="21" t="str">
        <f t="shared" si="60"/>
        <v/>
      </c>
      <c r="W434" s="21" t="str">
        <f t="shared" si="61"/>
        <v/>
      </c>
      <c r="X434" s="52" t="str">
        <f t="shared" si="62"/>
        <v/>
      </c>
    </row>
    <row r="435" spans="1:24" x14ac:dyDescent="0.25">
      <c r="A435" s="2"/>
      <c r="B435" s="25"/>
      <c r="C435" s="28"/>
      <c r="D435" s="28"/>
      <c r="E435" s="31"/>
      <c r="F435" s="34" t="str">
        <f t="shared" si="54"/>
        <v/>
      </c>
      <c r="G435" s="37" t="str">
        <f>IF(D435="", "", IF(E435="", "Select Supplier", D435*1.02264*(IF(INDEX('Suppliers &amp; Rates'!$G$7:$G$97, MATCH(E435, 'Suppliers &amp; Rates'!$B$7:$B$97, 0))="", 39.3, INDEX('Suppliers &amp; Rates'!$G$7:$G$97, MATCH(E435, 'Suppliers &amp; Rates'!$B$7:$B$97, 0))))/3.6))</f>
        <v/>
      </c>
      <c r="H435" s="57" t="str">
        <f t="shared" si="55"/>
        <v/>
      </c>
      <c r="I435" s="58" t="str">
        <f t="shared" si="56"/>
        <v/>
      </c>
      <c r="J435" s="58" t="str">
        <f t="shared" si="57"/>
        <v/>
      </c>
      <c r="K435" s="59" t="str">
        <f t="shared" si="58"/>
        <v/>
      </c>
      <c r="L435" s="2"/>
      <c r="N435" s="42" t="str">
        <f>IF($E435="", "", IFERROR(INDEX('Suppliers &amp; Rates'!C$7:C$97, MATCH($E435, 'Suppliers &amp; Rates'!$B$7:$B$97, 0)), ""))</f>
        <v/>
      </c>
      <c r="O435" s="43" t="str">
        <f>IF($E435="", "", IFERROR(INDEX('Suppliers &amp; Rates'!D$7:D$97, MATCH($E435, 'Suppliers &amp; Rates'!$B$7:$B$97, 0)), ""))</f>
        <v/>
      </c>
      <c r="P435" s="43" t="str">
        <f>IF($E435="", "", IFERROR(INDEX('Suppliers &amp; Rates'!E$7:E$97, MATCH($E435, 'Suppliers &amp; Rates'!$B$7:$B$97, 0)), ""))</f>
        <v/>
      </c>
      <c r="Q435" s="44" t="str">
        <f>IF($E435="", "", IFERROR(INDEX('Suppliers &amp; Rates'!F$7:F$97, MATCH($E435, 'Suppliers &amp; Rates'!$B$7:$B$97, 0)), ""))</f>
        <v/>
      </c>
      <c r="S435" s="21" t="str">
        <f t="shared" si="59"/>
        <v/>
      </c>
      <c r="U435" s="21" t="str">
        <f t="shared" si="60"/>
        <v/>
      </c>
      <c r="W435" s="21" t="str">
        <f t="shared" si="61"/>
        <v/>
      </c>
      <c r="X435" s="52" t="str">
        <f t="shared" si="62"/>
        <v/>
      </c>
    </row>
    <row r="436" spans="1:24" x14ac:dyDescent="0.25">
      <c r="A436" s="2"/>
      <c r="B436" s="25"/>
      <c r="C436" s="28"/>
      <c r="D436" s="28"/>
      <c r="E436" s="31"/>
      <c r="F436" s="34" t="str">
        <f t="shared" si="54"/>
        <v/>
      </c>
      <c r="G436" s="37" t="str">
        <f>IF(D436="", "", IF(E436="", "Select Supplier", D436*1.02264*(IF(INDEX('Suppliers &amp; Rates'!$G$7:$G$97, MATCH(E436, 'Suppliers &amp; Rates'!$B$7:$B$97, 0))="", 39.3, INDEX('Suppliers &amp; Rates'!$G$7:$G$97, MATCH(E436, 'Suppliers &amp; Rates'!$B$7:$B$97, 0))))/3.6))</f>
        <v/>
      </c>
      <c r="H436" s="57" t="str">
        <f t="shared" si="55"/>
        <v/>
      </c>
      <c r="I436" s="58" t="str">
        <f t="shared" si="56"/>
        <v/>
      </c>
      <c r="J436" s="58" t="str">
        <f t="shared" si="57"/>
        <v/>
      </c>
      <c r="K436" s="59" t="str">
        <f t="shared" si="58"/>
        <v/>
      </c>
      <c r="L436" s="2"/>
      <c r="N436" s="42" t="str">
        <f>IF($E436="", "", IFERROR(INDEX('Suppliers &amp; Rates'!C$7:C$97, MATCH($E436, 'Suppliers &amp; Rates'!$B$7:$B$97, 0)), ""))</f>
        <v/>
      </c>
      <c r="O436" s="43" t="str">
        <f>IF($E436="", "", IFERROR(INDEX('Suppliers &amp; Rates'!D$7:D$97, MATCH($E436, 'Suppliers &amp; Rates'!$B$7:$B$97, 0)), ""))</f>
        <v/>
      </c>
      <c r="P436" s="43" t="str">
        <f>IF($E436="", "", IFERROR(INDEX('Suppliers &amp; Rates'!E$7:E$97, MATCH($E436, 'Suppliers &amp; Rates'!$B$7:$B$97, 0)), ""))</f>
        <v/>
      </c>
      <c r="Q436" s="44" t="str">
        <f>IF($E436="", "", IFERROR(INDEX('Suppliers &amp; Rates'!F$7:F$97, MATCH($E436, 'Suppliers &amp; Rates'!$B$7:$B$97, 0)), ""))</f>
        <v/>
      </c>
      <c r="S436" s="21" t="str">
        <f t="shared" si="59"/>
        <v/>
      </c>
      <c r="U436" s="21" t="str">
        <f t="shared" si="60"/>
        <v/>
      </c>
      <c r="W436" s="21" t="str">
        <f t="shared" si="61"/>
        <v/>
      </c>
      <c r="X436" s="52" t="str">
        <f t="shared" si="62"/>
        <v/>
      </c>
    </row>
    <row r="437" spans="1:24" x14ac:dyDescent="0.25">
      <c r="A437" s="2"/>
      <c r="B437" s="25"/>
      <c r="C437" s="28"/>
      <c r="D437" s="28"/>
      <c r="E437" s="31"/>
      <c r="F437" s="34" t="str">
        <f t="shared" si="54"/>
        <v/>
      </c>
      <c r="G437" s="37" t="str">
        <f>IF(D437="", "", IF(E437="", "Select Supplier", D437*1.02264*(IF(INDEX('Suppliers &amp; Rates'!$G$7:$G$97, MATCH(E437, 'Suppliers &amp; Rates'!$B$7:$B$97, 0))="", 39.3, INDEX('Suppliers &amp; Rates'!$G$7:$G$97, MATCH(E437, 'Suppliers &amp; Rates'!$B$7:$B$97, 0))))/3.6))</f>
        <v/>
      </c>
      <c r="H437" s="57" t="str">
        <f t="shared" si="55"/>
        <v/>
      </c>
      <c r="I437" s="58" t="str">
        <f t="shared" si="56"/>
        <v/>
      </c>
      <c r="J437" s="58" t="str">
        <f t="shared" si="57"/>
        <v/>
      </c>
      <c r="K437" s="59" t="str">
        <f t="shared" si="58"/>
        <v/>
      </c>
      <c r="L437" s="2"/>
      <c r="N437" s="42" t="str">
        <f>IF($E437="", "", IFERROR(INDEX('Suppliers &amp; Rates'!C$7:C$97, MATCH($E437, 'Suppliers &amp; Rates'!$B$7:$B$97, 0)), ""))</f>
        <v/>
      </c>
      <c r="O437" s="43" t="str">
        <f>IF($E437="", "", IFERROR(INDEX('Suppliers &amp; Rates'!D$7:D$97, MATCH($E437, 'Suppliers &amp; Rates'!$B$7:$B$97, 0)), ""))</f>
        <v/>
      </c>
      <c r="P437" s="43" t="str">
        <f>IF($E437="", "", IFERROR(INDEX('Suppliers &amp; Rates'!E$7:E$97, MATCH($E437, 'Suppliers &amp; Rates'!$B$7:$B$97, 0)), ""))</f>
        <v/>
      </c>
      <c r="Q437" s="44" t="str">
        <f>IF($E437="", "", IFERROR(INDEX('Suppliers &amp; Rates'!F$7:F$97, MATCH($E437, 'Suppliers &amp; Rates'!$B$7:$B$97, 0)), ""))</f>
        <v/>
      </c>
      <c r="S437" s="21" t="str">
        <f t="shared" si="59"/>
        <v/>
      </c>
      <c r="U437" s="21" t="str">
        <f t="shared" si="60"/>
        <v/>
      </c>
      <c r="W437" s="21" t="str">
        <f t="shared" si="61"/>
        <v/>
      </c>
      <c r="X437" s="52" t="str">
        <f t="shared" si="62"/>
        <v/>
      </c>
    </row>
    <row r="438" spans="1:24" x14ac:dyDescent="0.25">
      <c r="A438" s="2"/>
      <c r="B438" s="25"/>
      <c r="C438" s="28"/>
      <c r="D438" s="28"/>
      <c r="E438" s="31"/>
      <c r="F438" s="34" t="str">
        <f t="shared" si="54"/>
        <v/>
      </c>
      <c r="G438" s="37" t="str">
        <f>IF(D438="", "", IF(E438="", "Select Supplier", D438*1.02264*(IF(INDEX('Suppliers &amp; Rates'!$G$7:$G$97, MATCH(E438, 'Suppliers &amp; Rates'!$B$7:$B$97, 0))="", 39.3, INDEX('Suppliers &amp; Rates'!$G$7:$G$97, MATCH(E438, 'Suppliers &amp; Rates'!$B$7:$B$97, 0))))/3.6))</f>
        <v/>
      </c>
      <c r="H438" s="57" t="str">
        <f t="shared" si="55"/>
        <v/>
      </c>
      <c r="I438" s="58" t="str">
        <f t="shared" si="56"/>
        <v/>
      </c>
      <c r="J438" s="58" t="str">
        <f t="shared" si="57"/>
        <v/>
      </c>
      <c r="K438" s="59" t="str">
        <f t="shared" si="58"/>
        <v/>
      </c>
      <c r="L438" s="2"/>
      <c r="N438" s="42" t="str">
        <f>IF($E438="", "", IFERROR(INDEX('Suppliers &amp; Rates'!C$7:C$97, MATCH($E438, 'Suppliers &amp; Rates'!$B$7:$B$97, 0)), ""))</f>
        <v/>
      </c>
      <c r="O438" s="43" t="str">
        <f>IF($E438="", "", IFERROR(INDEX('Suppliers &amp; Rates'!D$7:D$97, MATCH($E438, 'Suppliers &amp; Rates'!$B$7:$B$97, 0)), ""))</f>
        <v/>
      </c>
      <c r="P438" s="43" t="str">
        <f>IF($E438="", "", IFERROR(INDEX('Suppliers &amp; Rates'!E$7:E$97, MATCH($E438, 'Suppliers &amp; Rates'!$B$7:$B$97, 0)), ""))</f>
        <v/>
      </c>
      <c r="Q438" s="44" t="str">
        <f>IF($E438="", "", IFERROR(INDEX('Suppliers &amp; Rates'!F$7:F$97, MATCH($E438, 'Suppliers &amp; Rates'!$B$7:$B$97, 0)), ""))</f>
        <v/>
      </c>
      <c r="S438" s="21" t="str">
        <f t="shared" si="59"/>
        <v/>
      </c>
      <c r="U438" s="21" t="str">
        <f t="shared" si="60"/>
        <v/>
      </c>
      <c r="W438" s="21" t="str">
        <f t="shared" si="61"/>
        <v/>
      </c>
      <c r="X438" s="52" t="str">
        <f t="shared" si="62"/>
        <v/>
      </c>
    </row>
    <row r="439" spans="1:24" x14ac:dyDescent="0.25">
      <c r="A439" s="2"/>
      <c r="B439" s="25"/>
      <c r="C439" s="28"/>
      <c r="D439" s="28"/>
      <c r="E439" s="31"/>
      <c r="F439" s="34" t="str">
        <f t="shared" si="54"/>
        <v/>
      </c>
      <c r="G439" s="37" t="str">
        <f>IF(D439="", "", IF(E439="", "Select Supplier", D439*1.02264*(IF(INDEX('Suppliers &amp; Rates'!$G$7:$G$97, MATCH(E439, 'Suppliers &amp; Rates'!$B$7:$B$97, 0))="", 39.3, INDEX('Suppliers &amp; Rates'!$G$7:$G$97, MATCH(E439, 'Suppliers &amp; Rates'!$B$7:$B$97, 0))))/3.6))</f>
        <v/>
      </c>
      <c r="H439" s="57" t="str">
        <f t="shared" si="55"/>
        <v/>
      </c>
      <c r="I439" s="58" t="str">
        <f t="shared" si="56"/>
        <v/>
      </c>
      <c r="J439" s="58" t="str">
        <f t="shared" si="57"/>
        <v/>
      </c>
      <c r="K439" s="59" t="str">
        <f t="shared" si="58"/>
        <v/>
      </c>
      <c r="L439" s="2"/>
      <c r="N439" s="42" t="str">
        <f>IF($E439="", "", IFERROR(INDEX('Suppliers &amp; Rates'!C$7:C$97, MATCH($E439, 'Suppliers &amp; Rates'!$B$7:$B$97, 0)), ""))</f>
        <v/>
      </c>
      <c r="O439" s="43" t="str">
        <f>IF($E439="", "", IFERROR(INDEX('Suppliers &amp; Rates'!D$7:D$97, MATCH($E439, 'Suppliers &amp; Rates'!$B$7:$B$97, 0)), ""))</f>
        <v/>
      </c>
      <c r="P439" s="43" t="str">
        <f>IF($E439="", "", IFERROR(INDEX('Suppliers &amp; Rates'!E$7:E$97, MATCH($E439, 'Suppliers &amp; Rates'!$B$7:$B$97, 0)), ""))</f>
        <v/>
      </c>
      <c r="Q439" s="44" t="str">
        <f>IF($E439="", "", IFERROR(INDEX('Suppliers &amp; Rates'!F$7:F$97, MATCH($E439, 'Suppliers &amp; Rates'!$B$7:$B$97, 0)), ""))</f>
        <v/>
      </c>
      <c r="S439" s="21" t="str">
        <f t="shared" si="59"/>
        <v/>
      </c>
      <c r="U439" s="21" t="str">
        <f t="shared" si="60"/>
        <v/>
      </c>
      <c r="W439" s="21" t="str">
        <f t="shared" si="61"/>
        <v/>
      </c>
      <c r="X439" s="52" t="str">
        <f t="shared" si="62"/>
        <v/>
      </c>
    </row>
    <row r="440" spans="1:24" x14ac:dyDescent="0.25">
      <c r="A440" s="2"/>
      <c r="B440" s="25"/>
      <c r="C440" s="28"/>
      <c r="D440" s="28"/>
      <c r="E440" s="31"/>
      <c r="F440" s="34" t="str">
        <f t="shared" si="54"/>
        <v/>
      </c>
      <c r="G440" s="37" t="str">
        <f>IF(D440="", "", IF(E440="", "Select Supplier", D440*1.02264*(IF(INDEX('Suppliers &amp; Rates'!$G$7:$G$97, MATCH(E440, 'Suppliers &amp; Rates'!$B$7:$B$97, 0))="", 39.3, INDEX('Suppliers &amp; Rates'!$G$7:$G$97, MATCH(E440, 'Suppliers &amp; Rates'!$B$7:$B$97, 0))))/3.6))</f>
        <v/>
      </c>
      <c r="H440" s="57" t="str">
        <f t="shared" si="55"/>
        <v/>
      </c>
      <c r="I440" s="58" t="str">
        <f t="shared" si="56"/>
        <v/>
      </c>
      <c r="J440" s="58" t="str">
        <f t="shared" si="57"/>
        <v/>
      </c>
      <c r="K440" s="59" t="str">
        <f t="shared" si="58"/>
        <v/>
      </c>
      <c r="L440" s="2"/>
      <c r="N440" s="42" t="str">
        <f>IF($E440="", "", IFERROR(INDEX('Suppliers &amp; Rates'!C$7:C$97, MATCH($E440, 'Suppliers &amp; Rates'!$B$7:$B$97, 0)), ""))</f>
        <v/>
      </c>
      <c r="O440" s="43" t="str">
        <f>IF($E440="", "", IFERROR(INDEX('Suppliers &amp; Rates'!D$7:D$97, MATCH($E440, 'Suppliers &amp; Rates'!$B$7:$B$97, 0)), ""))</f>
        <v/>
      </c>
      <c r="P440" s="43" t="str">
        <f>IF($E440="", "", IFERROR(INDEX('Suppliers &amp; Rates'!E$7:E$97, MATCH($E440, 'Suppliers &amp; Rates'!$B$7:$B$97, 0)), ""))</f>
        <v/>
      </c>
      <c r="Q440" s="44" t="str">
        <f>IF($E440="", "", IFERROR(INDEX('Suppliers &amp; Rates'!F$7:F$97, MATCH($E440, 'Suppliers &amp; Rates'!$B$7:$B$97, 0)), ""))</f>
        <v/>
      </c>
      <c r="S440" s="21" t="str">
        <f t="shared" si="59"/>
        <v/>
      </c>
      <c r="U440" s="21" t="str">
        <f t="shared" si="60"/>
        <v/>
      </c>
      <c r="W440" s="21" t="str">
        <f t="shared" si="61"/>
        <v/>
      </c>
      <c r="X440" s="52" t="str">
        <f t="shared" si="62"/>
        <v/>
      </c>
    </row>
    <row r="441" spans="1:24" x14ac:dyDescent="0.25">
      <c r="A441" s="2"/>
      <c r="B441" s="25"/>
      <c r="C441" s="28"/>
      <c r="D441" s="28"/>
      <c r="E441" s="31"/>
      <c r="F441" s="34" t="str">
        <f t="shared" si="54"/>
        <v/>
      </c>
      <c r="G441" s="37" t="str">
        <f>IF(D441="", "", IF(E441="", "Select Supplier", D441*1.02264*(IF(INDEX('Suppliers &amp; Rates'!$G$7:$G$97, MATCH(E441, 'Suppliers &amp; Rates'!$B$7:$B$97, 0))="", 39.3, INDEX('Suppliers &amp; Rates'!$G$7:$G$97, MATCH(E441, 'Suppliers &amp; Rates'!$B$7:$B$97, 0))))/3.6))</f>
        <v/>
      </c>
      <c r="H441" s="57" t="str">
        <f t="shared" si="55"/>
        <v/>
      </c>
      <c r="I441" s="58" t="str">
        <f t="shared" si="56"/>
        <v/>
      </c>
      <c r="J441" s="58" t="str">
        <f t="shared" si="57"/>
        <v/>
      </c>
      <c r="K441" s="59" t="str">
        <f t="shared" si="58"/>
        <v/>
      </c>
      <c r="L441" s="2"/>
      <c r="N441" s="42" t="str">
        <f>IF($E441="", "", IFERROR(INDEX('Suppliers &amp; Rates'!C$7:C$97, MATCH($E441, 'Suppliers &amp; Rates'!$B$7:$B$97, 0)), ""))</f>
        <v/>
      </c>
      <c r="O441" s="43" t="str">
        <f>IF($E441="", "", IFERROR(INDEX('Suppliers &amp; Rates'!D$7:D$97, MATCH($E441, 'Suppliers &amp; Rates'!$B$7:$B$97, 0)), ""))</f>
        <v/>
      </c>
      <c r="P441" s="43" t="str">
        <f>IF($E441="", "", IFERROR(INDEX('Suppliers &amp; Rates'!E$7:E$97, MATCH($E441, 'Suppliers &amp; Rates'!$B$7:$B$97, 0)), ""))</f>
        <v/>
      </c>
      <c r="Q441" s="44" t="str">
        <f>IF($E441="", "", IFERROR(INDEX('Suppliers &amp; Rates'!F$7:F$97, MATCH($E441, 'Suppliers &amp; Rates'!$B$7:$B$97, 0)), ""))</f>
        <v/>
      </c>
      <c r="S441" s="21" t="str">
        <f t="shared" si="59"/>
        <v/>
      </c>
      <c r="U441" s="21" t="str">
        <f t="shared" si="60"/>
        <v/>
      </c>
      <c r="W441" s="21" t="str">
        <f t="shared" si="61"/>
        <v/>
      </c>
      <c r="X441" s="52" t="str">
        <f t="shared" si="62"/>
        <v/>
      </c>
    </row>
    <row r="442" spans="1:24" x14ac:dyDescent="0.25">
      <c r="A442" s="2"/>
      <c r="B442" s="25"/>
      <c r="C442" s="28"/>
      <c r="D442" s="28"/>
      <c r="E442" s="31"/>
      <c r="F442" s="34" t="str">
        <f t="shared" si="54"/>
        <v/>
      </c>
      <c r="G442" s="37" t="str">
        <f>IF(D442="", "", IF(E442="", "Select Supplier", D442*1.02264*(IF(INDEX('Suppliers &amp; Rates'!$G$7:$G$97, MATCH(E442, 'Suppliers &amp; Rates'!$B$7:$B$97, 0))="", 39.3, INDEX('Suppliers &amp; Rates'!$G$7:$G$97, MATCH(E442, 'Suppliers &amp; Rates'!$B$7:$B$97, 0))))/3.6))</f>
        <v/>
      </c>
      <c r="H442" s="57" t="str">
        <f t="shared" si="55"/>
        <v/>
      </c>
      <c r="I442" s="58" t="str">
        <f t="shared" si="56"/>
        <v/>
      </c>
      <c r="J442" s="58" t="str">
        <f t="shared" si="57"/>
        <v/>
      </c>
      <c r="K442" s="59" t="str">
        <f t="shared" si="58"/>
        <v/>
      </c>
      <c r="L442" s="2"/>
      <c r="N442" s="42" t="str">
        <f>IF($E442="", "", IFERROR(INDEX('Suppliers &amp; Rates'!C$7:C$97, MATCH($E442, 'Suppliers &amp; Rates'!$B$7:$B$97, 0)), ""))</f>
        <v/>
      </c>
      <c r="O442" s="43" t="str">
        <f>IF($E442="", "", IFERROR(INDEX('Suppliers &amp; Rates'!D$7:D$97, MATCH($E442, 'Suppliers &amp; Rates'!$B$7:$B$97, 0)), ""))</f>
        <v/>
      </c>
      <c r="P442" s="43" t="str">
        <f>IF($E442="", "", IFERROR(INDEX('Suppliers &amp; Rates'!E$7:E$97, MATCH($E442, 'Suppliers &amp; Rates'!$B$7:$B$97, 0)), ""))</f>
        <v/>
      </c>
      <c r="Q442" s="44" t="str">
        <f>IF($E442="", "", IFERROR(INDEX('Suppliers &amp; Rates'!F$7:F$97, MATCH($E442, 'Suppliers &amp; Rates'!$B$7:$B$97, 0)), ""))</f>
        <v/>
      </c>
      <c r="S442" s="21" t="str">
        <f t="shared" si="59"/>
        <v/>
      </c>
      <c r="U442" s="21" t="str">
        <f t="shared" si="60"/>
        <v/>
      </c>
      <c r="W442" s="21" t="str">
        <f t="shared" si="61"/>
        <v/>
      </c>
      <c r="X442" s="52" t="str">
        <f t="shared" si="62"/>
        <v/>
      </c>
    </row>
    <row r="443" spans="1:24" x14ac:dyDescent="0.25">
      <c r="A443" s="2"/>
      <c r="B443" s="25"/>
      <c r="C443" s="28"/>
      <c r="D443" s="28"/>
      <c r="E443" s="31"/>
      <c r="F443" s="34" t="str">
        <f t="shared" si="54"/>
        <v/>
      </c>
      <c r="G443" s="37" t="str">
        <f>IF(D443="", "", IF(E443="", "Select Supplier", D443*1.02264*(IF(INDEX('Suppliers &amp; Rates'!$G$7:$G$97, MATCH(E443, 'Suppliers &amp; Rates'!$B$7:$B$97, 0))="", 39.3, INDEX('Suppliers &amp; Rates'!$G$7:$G$97, MATCH(E443, 'Suppliers &amp; Rates'!$B$7:$B$97, 0))))/3.6))</f>
        <v/>
      </c>
      <c r="H443" s="57" t="str">
        <f t="shared" si="55"/>
        <v/>
      </c>
      <c r="I443" s="58" t="str">
        <f t="shared" si="56"/>
        <v/>
      </c>
      <c r="J443" s="58" t="str">
        <f t="shared" si="57"/>
        <v/>
      </c>
      <c r="K443" s="59" t="str">
        <f t="shared" si="58"/>
        <v/>
      </c>
      <c r="L443" s="2"/>
      <c r="N443" s="42" t="str">
        <f>IF($E443="", "", IFERROR(INDEX('Suppliers &amp; Rates'!C$7:C$97, MATCH($E443, 'Suppliers &amp; Rates'!$B$7:$B$97, 0)), ""))</f>
        <v/>
      </c>
      <c r="O443" s="43" t="str">
        <f>IF($E443="", "", IFERROR(INDEX('Suppliers &amp; Rates'!D$7:D$97, MATCH($E443, 'Suppliers &amp; Rates'!$B$7:$B$97, 0)), ""))</f>
        <v/>
      </c>
      <c r="P443" s="43" t="str">
        <f>IF($E443="", "", IFERROR(INDEX('Suppliers &amp; Rates'!E$7:E$97, MATCH($E443, 'Suppliers &amp; Rates'!$B$7:$B$97, 0)), ""))</f>
        <v/>
      </c>
      <c r="Q443" s="44" t="str">
        <f>IF($E443="", "", IFERROR(INDEX('Suppliers &amp; Rates'!F$7:F$97, MATCH($E443, 'Suppliers &amp; Rates'!$B$7:$B$97, 0)), ""))</f>
        <v/>
      </c>
      <c r="S443" s="21" t="str">
        <f t="shared" si="59"/>
        <v/>
      </c>
      <c r="U443" s="21" t="str">
        <f t="shared" si="60"/>
        <v/>
      </c>
      <c r="W443" s="21" t="str">
        <f t="shared" si="61"/>
        <v/>
      </c>
      <c r="X443" s="52" t="str">
        <f t="shared" si="62"/>
        <v/>
      </c>
    </row>
    <row r="444" spans="1:24" x14ac:dyDescent="0.25">
      <c r="A444" s="2"/>
      <c r="B444" s="25"/>
      <c r="C444" s="28"/>
      <c r="D444" s="28"/>
      <c r="E444" s="31"/>
      <c r="F444" s="34" t="str">
        <f t="shared" si="54"/>
        <v/>
      </c>
      <c r="G444" s="37" t="str">
        <f>IF(D444="", "", IF(E444="", "Select Supplier", D444*1.02264*(IF(INDEX('Suppliers &amp; Rates'!$G$7:$G$97, MATCH(E444, 'Suppliers &amp; Rates'!$B$7:$B$97, 0))="", 39.3, INDEX('Suppliers &amp; Rates'!$G$7:$G$97, MATCH(E444, 'Suppliers &amp; Rates'!$B$7:$B$97, 0))))/3.6))</f>
        <v/>
      </c>
      <c r="H444" s="57" t="str">
        <f t="shared" si="55"/>
        <v/>
      </c>
      <c r="I444" s="58" t="str">
        <f t="shared" si="56"/>
        <v/>
      </c>
      <c r="J444" s="58" t="str">
        <f t="shared" si="57"/>
        <v/>
      </c>
      <c r="K444" s="59" t="str">
        <f t="shared" si="58"/>
        <v/>
      </c>
      <c r="L444" s="2"/>
      <c r="N444" s="42" t="str">
        <f>IF($E444="", "", IFERROR(INDEX('Suppliers &amp; Rates'!C$7:C$97, MATCH($E444, 'Suppliers &amp; Rates'!$B$7:$B$97, 0)), ""))</f>
        <v/>
      </c>
      <c r="O444" s="43" t="str">
        <f>IF($E444="", "", IFERROR(INDEX('Suppliers &amp; Rates'!D$7:D$97, MATCH($E444, 'Suppliers &amp; Rates'!$B$7:$B$97, 0)), ""))</f>
        <v/>
      </c>
      <c r="P444" s="43" t="str">
        <f>IF($E444="", "", IFERROR(INDEX('Suppliers &amp; Rates'!E$7:E$97, MATCH($E444, 'Suppliers &amp; Rates'!$B$7:$B$97, 0)), ""))</f>
        <v/>
      </c>
      <c r="Q444" s="44" t="str">
        <f>IF($E444="", "", IFERROR(INDEX('Suppliers &amp; Rates'!F$7:F$97, MATCH($E444, 'Suppliers &amp; Rates'!$B$7:$B$97, 0)), ""))</f>
        <v/>
      </c>
      <c r="S444" s="21" t="str">
        <f t="shared" si="59"/>
        <v/>
      </c>
      <c r="U444" s="21" t="str">
        <f t="shared" si="60"/>
        <v/>
      </c>
      <c r="W444" s="21" t="str">
        <f t="shared" si="61"/>
        <v/>
      </c>
      <c r="X444" s="52" t="str">
        <f t="shared" si="62"/>
        <v/>
      </c>
    </row>
    <row r="445" spans="1:24" x14ac:dyDescent="0.25">
      <c r="A445" s="2"/>
      <c r="B445" s="25"/>
      <c r="C445" s="28"/>
      <c r="D445" s="28"/>
      <c r="E445" s="31"/>
      <c r="F445" s="34" t="str">
        <f t="shared" si="54"/>
        <v/>
      </c>
      <c r="G445" s="37" t="str">
        <f>IF(D445="", "", IF(E445="", "Select Supplier", D445*1.02264*(IF(INDEX('Suppliers &amp; Rates'!$G$7:$G$97, MATCH(E445, 'Suppliers &amp; Rates'!$B$7:$B$97, 0))="", 39.3, INDEX('Suppliers &amp; Rates'!$G$7:$G$97, MATCH(E445, 'Suppliers &amp; Rates'!$B$7:$B$97, 0))))/3.6))</f>
        <v/>
      </c>
      <c r="H445" s="57" t="str">
        <f t="shared" si="55"/>
        <v/>
      </c>
      <c r="I445" s="58" t="str">
        <f t="shared" si="56"/>
        <v/>
      </c>
      <c r="J445" s="58" t="str">
        <f t="shared" si="57"/>
        <v/>
      </c>
      <c r="K445" s="59" t="str">
        <f t="shared" si="58"/>
        <v/>
      </c>
      <c r="L445" s="2"/>
      <c r="N445" s="42" t="str">
        <f>IF($E445="", "", IFERROR(INDEX('Suppliers &amp; Rates'!C$7:C$97, MATCH($E445, 'Suppliers &amp; Rates'!$B$7:$B$97, 0)), ""))</f>
        <v/>
      </c>
      <c r="O445" s="43" t="str">
        <f>IF($E445="", "", IFERROR(INDEX('Suppliers &amp; Rates'!D$7:D$97, MATCH($E445, 'Suppliers &amp; Rates'!$B$7:$B$97, 0)), ""))</f>
        <v/>
      </c>
      <c r="P445" s="43" t="str">
        <f>IF($E445="", "", IFERROR(INDEX('Suppliers &amp; Rates'!E$7:E$97, MATCH($E445, 'Suppliers &amp; Rates'!$B$7:$B$97, 0)), ""))</f>
        <v/>
      </c>
      <c r="Q445" s="44" t="str">
        <f>IF($E445="", "", IFERROR(INDEX('Suppliers &amp; Rates'!F$7:F$97, MATCH($E445, 'Suppliers &amp; Rates'!$B$7:$B$97, 0)), ""))</f>
        <v/>
      </c>
      <c r="S445" s="21" t="str">
        <f t="shared" si="59"/>
        <v/>
      </c>
      <c r="U445" s="21" t="str">
        <f t="shared" si="60"/>
        <v/>
      </c>
      <c r="W445" s="21" t="str">
        <f t="shared" si="61"/>
        <v/>
      </c>
      <c r="X445" s="52" t="str">
        <f t="shared" si="62"/>
        <v/>
      </c>
    </row>
    <row r="446" spans="1:24" x14ac:dyDescent="0.25">
      <c r="A446" s="2"/>
      <c r="B446" s="25"/>
      <c r="C446" s="28"/>
      <c r="D446" s="28"/>
      <c r="E446" s="31"/>
      <c r="F446" s="34" t="str">
        <f t="shared" si="54"/>
        <v/>
      </c>
      <c r="G446" s="37" t="str">
        <f>IF(D446="", "", IF(E446="", "Select Supplier", D446*1.02264*(IF(INDEX('Suppliers &amp; Rates'!$G$7:$G$97, MATCH(E446, 'Suppliers &amp; Rates'!$B$7:$B$97, 0))="", 39.3, INDEX('Suppliers &amp; Rates'!$G$7:$G$97, MATCH(E446, 'Suppliers &amp; Rates'!$B$7:$B$97, 0))))/3.6))</f>
        <v/>
      </c>
      <c r="H446" s="57" t="str">
        <f t="shared" si="55"/>
        <v/>
      </c>
      <c r="I446" s="58" t="str">
        <f t="shared" si="56"/>
        <v/>
      </c>
      <c r="J446" s="58" t="str">
        <f t="shared" si="57"/>
        <v/>
      </c>
      <c r="K446" s="59" t="str">
        <f t="shared" si="58"/>
        <v/>
      </c>
      <c r="L446" s="2"/>
      <c r="N446" s="42" t="str">
        <f>IF($E446="", "", IFERROR(INDEX('Suppliers &amp; Rates'!C$7:C$97, MATCH($E446, 'Suppliers &amp; Rates'!$B$7:$B$97, 0)), ""))</f>
        <v/>
      </c>
      <c r="O446" s="43" t="str">
        <f>IF($E446="", "", IFERROR(INDEX('Suppliers &amp; Rates'!D$7:D$97, MATCH($E446, 'Suppliers &amp; Rates'!$B$7:$B$97, 0)), ""))</f>
        <v/>
      </c>
      <c r="P446" s="43" t="str">
        <f>IF($E446="", "", IFERROR(INDEX('Suppliers &amp; Rates'!E$7:E$97, MATCH($E446, 'Suppliers &amp; Rates'!$B$7:$B$97, 0)), ""))</f>
        <v/>
      </c>
      <c r="Q446" s="44" t="str">
        <f>IF($E446="", "", IFERROR(INDEX('Suppliers &amp; Rates'!F$7:F$97, MATCH($E446, 'Suppliers &amp; Rates'!$B$7:$B$97, 0)), ""))</f>
        <v/>
      </c>
      <c r="S446" s="21" t="str">
        <f t="shared" si="59"/>
        <v/>
      </c>
      <c r="U446" s="21" t="str">
        <f t="shared" si="60"/>
        <v/>
      </c>
      <c r="W446" s="21" t="str">
        <f t="shared" si="61"/>
        <v/>
      </c>
      <c r="X446" s="52" t="str">
        <f t="shared" si="62"/>
        <v/>
      </c>
    </row>
    <row r="447" spans="1:24" x14ac:dyDescent="0.25">
      <c r="A447" s="2"/>
      <c r="B447" s="25"/>
      <c r="C447" s="28"/>
      <c r="D447" s="28"/>
      <c r="E447" s="31"/>
      <c r="F447" s="34" t="str">
        <f t="shared" si="54"/>
        <v/>
      </c>
      <c r="G447" s="37" t="str">
        <f>IF(D447="", "", IF(E447="", "Select Supplier", D447*1.02264*(IF(INDEX('Suppliers &amp; Rates'!$G$7:$G$97, MATCH(E447, 'Suppliers &amp; Rates'!$B$7:$B$97, 0))="", 39.3, INDEX('Suppliers &amp; Rates'!$G$7:$G$97, MATCH(E447, 'Suppliers &amp; Rates'!$B$7:$B$97, 0))))/3.6))</f>
        <v/>
      </c>
      <c r="H447" s="57" t="str">
        <f t="shared" si="55"/>
        <v/>
      </c>
      <c r="I447" s="58" t="str">
        <f t="shared" si="56"/>
        <v/>
      </c>
      <c r="J447" s="58" t="str">
        <f t="shared" si="57"/>
        <v/>
      </c>
      <c r="K447" s="59" t="str">
        <f t="shared" si="58"/>
        <v/>
      </c>
      <c r="L447" s="2"/>
      <c r="N447" s="42" t="str">
        <f>IF($E447="", "", IFERROR(INDEX('Suppliers &amp; Rates'!C$7:C$97, MATCH($E447, 'Suppliers &amp; Rates'!$B$7:$B$97, 0)), ""))</f>
        <v/>
      </c>
      <c r="O447" s="43" t="str">
        <f>IF($E447="", "", IFERROR(INDEX('Suppliers &amp; Rates'!D$7:D$97, MATCH($E447, 'Suppliers &amp; Rates'!$B$7:$B$97, 0)), ""))</f>
        <v/>
      </c>
      <c r="P447" s="43" t="str">
        <f>IF($E447="", "", IFERROR(INDEX('Suppliers &amp; Rates'!E$7:E$97, MATCH($E447, 'Suppliers &amp; Rates'!$B$7:$B$97, 0)), ""))</f>
        <v/>
      </c>
      <c r="Q447" s="44" t="str">
        <f>IF($E447="", "", IFERROR(INDEX('Suppliers &amp; Rates'!F$7:F$97, MATCH($E447, 'Suppliers &amp; Rates'!$B$7:$B$97, 0)), ""))</f>
        <v/>
      </c>
      <c r="S447" s="21" t="str">
        <f t="shared" si="59"/>
        <v/>
      </c>
      <c r="U447" s="21" t="str">
        <f t="shared" si="60"/>
        <v/>
      </c>
      <c r="W447" s="21" t="str">
        <f t="shared" si="61"/>
        <v/>
      </c>
      <c r="X447" s="52" t="str">
        <f t="shared" si="62"/>
        <v/>
      </c>
    </row>
    <row r="448" spans="1:24" x14ac:dyDescent="0.25">
      <c r="A448" s="2"/>
      <c r="B448" s="25"/>
      <c r="C448" s="28"/>
      <c r="D448" s="28"/>
      <c r="E448" s="31"/>
      <c r="F448" s="34" t="str">
        <f t="shared" si="54"/>
        <v/>
      </c>
      <c r="G448" s="37" t="str">
        <f>IF(D448="", "", IF(E448="", "Select Supplier", D448*1.02264*(IF(INDEX('Suppliers &amp; Rates'!$G$7:$G$97, MATCH(E448, 'Suppliers &amp; Rates'!$B$7:$B$97, 0))="", 39.3, INDEX('Suppliers &amp; Rates'!$G$7:$G$97, MATCH(E448, 'Suppliers &amp; Rates'!$B$7:$B$97, 0))))/3.6))</f>
        <v/>
      </c>
      <c r="H448" s="57" t="str">
        <f t="shared" si="55"/>
        <v/>
      </c>
      <c r="I448" s="58" t="str">
        <f t="shared" si="56"/>
        <v/>
      </c>
      <c r="J448" s="58" t="str">
        <f t="shared" si="57"/>
        <v/>
      </c>
      <c r="K448" s="59" t="str">
        <f t="shared" si="58"/>
        <v/>
      </c>
      <c r="L448" s="2"/>
      <c r="N448" s="42" t="str">
        <f>IF($E448="", "", IFERROR(INDEX('Suppliers &amp; Rates'!C$7:C$97, MATCH($E448, 'Suppliers &amp; Rates'!$B$7:$B$97, 0)), ""))</f>
        <v/>
      </c>
      <c r="O448" s="43" t="str">
        <f>IF($E448="", "", IFERROR(INDEX('Suppliers &amp; Rates'!D$7:D$97, MATCH($E448, 'Suppliers &amp; Rates'!$B$7:$B$97, 0)), ""))</f>
        <v/>
      </c>
      <c r="P448" s="43" t="str">
        <f>IF($E448="", "", IFERROR(INDEX('Suppliers &amp; Rates'!E$7:E$97, MATCH($E448, 'Suppliers &amp; Rates'!$B$7:$B$97, 0)), ""))</f>
        <v/>
      </c>
      <c r="Q448" s="44" t="str">
        <f>IF($E448="", "", IFERROR(INDEX('Suppliers &amp; Rates'!F$7:F$97, MATCH($E448, 'Suppliers &amp; Rates'!$B$7:$B$97, 0)), ""))</f>
        <v/>
      </c>
      <c r="S448" s="21" t="str">
        <f t="shared" si="59"/>
        <v/>
      </c>
      <c r="U448" s="21" t="str">
        <f t="shared" si="60"/>
        <v/>
      </c>
      <c r="W448" s="21" t="str">
        <f t="shared" si="61"/>
        <v/>
      </c>
      <c r="X448" s="52" t="str">
        <f t="shared" si="62"/>
        <v/>
      </c>
    </row>
    <row r="449" spans="1:24" x14ac:dyDescent="0.25">
      <c r="A449" s="2"/>
      <c r="B449" s="25"/>
      <c r="C449" s="28"/>
      <c r="D449" s="28"/>
      <c r="E449" s="31"/>
      <c r="F449" s="34" t="str">
        <f t="shared" si="54"/>
        <v/>
      </c>
      <c r="G449" s="37" t="str">
        <f>IF(D449="", "", IF(E449="", "Select Supplier", D449*1.02264*(IF(INDEX('Suppliers &amp; Rates'!$G$7:$G$97, MATCH(E449, 'Suppliers &amp; Rates'!$B$7:$B$97, 0))="", 39.3, INDEX('Suppliers &amp; Rates'!$G$7:$G$97, MATCH(E449, 'Suppliers &amp; Rates'!$B$7:$B$97, 0))))/3.6))</f>
        <v/>
      </c>
      <c r="H449" s="57" t="str">
        <f t="shared" si="55"/>
        <v/>
      </c>
      <c r="I449" s="58" t="str">
        <f t="shared" si="56"/>
        <v/>
      </c>
      <c r="J449" s="58" t="str">
        <f t="shared" si="57"/>
        <v/>
      </c>
      <c r="K449" s="59" t="str">
        <f t="shared" si="58"/>
        <v/>
      </c>
      <c r="L449" s="2"/>
      <c r="N449" s="42" t="str">
        <f>IF($E449="", "", IFERROR(INDEX('Suppliers &amp; Rates'!C$7:C$97, MATCH($E449, 'Suppliers &amp; Rates'!$B$7:$B$97, 0)), ""))</f>
        <v/>
      </c>
      <c r="O449" s="43" t="str">
        <f>IF($E449="", "", IFERROR(INDEX('Suppliers &amp; Rates'!D$7:D$97, MATCH($E449, 'Suppliers &amp; Rates'!$B$7:$B$97, 0)), ""))</f>
        <v/>
      </c>
      <c r="P449" s="43" t="str">
        <f>IF($E449="", "", IFERROR(INDEX('Suppliers &amp; Rates'!E$7:E$97, MATCH($E449, 'Suppliers &amp; Rates'!$B$7:$B$97, 0)), ""))</f>
        <v/>
      </c>
      <c r="Q449" s="44" t="str">
        <f>IF($E449="", "", IFERROR(INDEX('Suppliers &amp; Rates'!F$7:F$97, MATCH($E449, 'Suppliers &amp; Rates'!$B$7:$B$97, 0)), ""))</f>
        <v/>
      </c>
      <c r="S449" s="21" t="str">
        <f t="shared" si="59"/>
        <v/>
      </c>
      <c r="U449" s="21" t="str">
        <f t="shared" si="60"/>
        <v/>
      </c>
      <c r="W449" s="21" t="str">
        <f t="shared" si="61"/>
        <v/>
      </c>
      <c r="X449" s="52" t="str">
        <f t="shared" si="62"/>
        <v/>
      </c>
    </row>
    <row r="450" spans="1:24" x14ac:dyDescent="0.25">
      <c r="A450" s="2"/>
      <c r="B450" s="25"/>
      <c r="C450" s="28"/>
      <c r="D450" s="28"/>
      <c r="E450" s="31"/>
      <c r="F450" s="34" t="str">
        <f t="shared" si="54"/>
        <v/>
      </c>
      <c r="G450" s="37" t="str">
        <f>IF(D450="", "", IF(E450="", "Select Supplier", D450*1.02264*(IF(INDEX('Suppliers &amp; Rates'!$G$7:$G$97, MATCH(E450, 'Suppliers &amp; Rates'!$B$7:$B$97, 0))="", 39.3, INDEX('Suppliers &amp; Rates'!$G$7:$G$97, MATCH(E450, 'Suppliers &amp; Rates'!$B$7:$B$97, 0))))/3.6))</f>
        <v/>
      </c>
      <c r="H450" s="57" t="str">
        <f t="shared" si="55"/>
        <v/>
      </c>
      <c r="I450" s="58" t="str">
        <f t="shared" si="56"/>
        <v/>
      </c>
      <c r="J450" s="58" t="str">
        <f t="shared" si="57"/>
        <v/>
      </c>
      <c r="K450" s="59" t="str">
        <f t="shared" si="58"/>
        <v/>
      </c>
      <c r="L450" s="2"/>
      <c r="N450" s="42" t="str">
        <f>IF($E450="", "", IFERROR(INDEX('Suppliers &amp; Rates'!C$7:C$97, MATCH($E450, 'Suppliers &amp; Rates'!$B$7:$B$97, 0)), ""))</f>
        <v/>
      </c>
      <c r="O450" s="43" t="str">
        <f>IF($E450="", "", IFERROR(INDEX('Suppliers &amp; Rates'!D$7:D$97, MATCH($E450, 'Suppliers &amp; Rates'!$B$7:$B$97, 0)), ""))</f>
        <v/>
      </c>
      <c r="P450" s="43" t="str">
        <f>IF($E450="", "", IFERROR(INDEX('Suppliers &amp; Rates'!E$7:E$97, MATCH($E450, 'Suppliers &amp; Rates'!$B$7:$B$97, 0)), ""))</f>
        <v/>
      </c>
      <c r="Q450" s="44" t="str">
        <f>IF($E450="", "", IFERROR(INDEX('Suppliers &amp; Rates'!F$7:F$97, MATCH($E450, 'Suppliers &amp; Rates'!$B$7:$B$97, 0)), ""))</f>
        <v/>
      </c>
      <c r="S450" s="21" t="str">
        <f t="shared" si="59"/>
        <v/>
      </c>
      <c r="U450" s="21" t="str">
        <f t="shared" si="60"/>
        <v/>
      </c>
      <c r="W450" s="21" t="str">
        <f t="shared" si="61"/>
        <v/>
      </c>
      <c r="X450" s="52" t="str">
        <f t="shared" si="62"/>
        <v/>
      </c>
    </row>
    <row r="451" spans="1:24" x14ac:dyDescent="0.25">
      <c r="A451" s="2"/>
      <c r="B451" s="25"/>
      <c r="C451" s="28"/>
      <c r="D451" s="28"/>
      <c r="E451" s="31"/>
      <c r="F451" s="34" t="str">
        <f t="shared" si="54"/>
        <v/>
      </c>
      <c r="G451" s="37" t="str">
        <f>IF(D451="", "", IF(E451="", "Select Supplier", D451*1.02264*(IF(INDEX('Suppliers &amp; Rates'!$G$7:$G$97, MATCH(E451, 'Suppliers &amp; Rates'!$B$7:$B$97, 0))="", 39.3, INDEX('Suppliers &amp; Rates'!$G$7:$G$97, MATCH(E451, 'Suppliers &amp; Rates'!$B$7:$B$97, 0))))/3.6))</f>
        <v/>
      </c>
      <c r="H451" s="57" t="str">
        <f t="shared" si="55"/>
        <v/>
      </c>
      <c r="I451" s="58" t="str">
        <f t="shared" si="56"/>
        <v/>
      </c>
      <c r="J451" s="58" t="str">
        <f t="shared" si="57"/>
        <v/>
      </c>
      <c r="K451" s="59" t="str">
        <f t="shared" si="58"/>
        <v/>
      </c>
      <c r="L451" s="2"/>
      <c r="N451" s="42" t="str">
        <f>IF($E451="", "", IFERROR(INDEX('Suppliers &amp; Rates'!C$7:C$97, MATCH($E451, 'Suppliers &amp; Rates'!$B$7:$B$97, 0)), ""))</f>
        <v/>
      </c>
      <c r="O451" s="43" t="str">
        <f>IF($E451="", "", IFERROR(INDEX('Suppliers &amp; Rates'!D$7:D$97, MATCH($E451, 'Suppliers &amp; Rates'!$B$7:$B$97, 0)), ""))</f>
        <v/>
      </c>
      <c r="P451" s="43" t="str">
        <f>IF($E451="", "", IFERROR(INDEX('Suppliers &amp; Rates'!E$7:E$97, MATCH($E451, 'Suppliers &amp; Rates'!$B$7:$B$97, 0)), ""))</f>
        <v/>
      </c>
      <c r="Q451" s="44" t="str">
        <f>IF($E451="", "", IFERROR(INDEX('Suppliers &amp; Rates'!F$7:F$97, MATCH($E451, 'Suppliers &amp; Rates'!$B$7:$B$97, 0)), ""))</f>
        <v/>
      </c>
      <c r="S451" s="21" t="str">
        <f t="shared" si="59"/>
        <v/>
      </c>
      <c r="U451" s="21" t="str">
        <f t="shared" si="60"/>
        <v/>
      </c>
      <c r="W451" s="21" t="str">
        <f t="shared" si="61"/>
        <v/>
      </c>
      <c r="X451" s="52" t="str">
        <f t="shared" si="62"/>
        <v/>
      </c>
    </row>
    <row r="452" spans="1:24" x14ac:dyDescent="0.25">
      <c r="A452" s="2"/>
      <c r="B452" s="25"/>
      <c r="C452" s="28"/>
      <c r="D452" s="28"/>
      <c r="E452" s="31"/>
      <c r="F452" s="34" t="str">
        <f t="shared" si="54"/>
        <v/>
      </c>
      <c r="G452" s="37" t="str">
        <f>IF(D452="", "", IF(E452="", "Select Supplier", D452*1.02264*(IF(INDEX('Suppliers &amp; Rates'!$G$7:$G$97, MATCH(E452, 'Suppliers &amp; Rates'!$B$7:$B$97, 0))="", 39.3, INDEX('Suppliers &amp; Rates'!$G$7:$G$97, MATCH(E452, 'Suppliers &amp; Rates'!$B$7:$B$97, 0))))/3.6))</f>
        <v/>
      </c>
      <c r="H452" s="57" t="str">
        <f t="shared" si="55"/>
        <v/>
      </c>
      <c r="I452" s="58" t="str">
        <f t="shared" si="56"/>
        <v/>
      </c>
      <c r="J452" s="58" t="str">
        <f t="shared" si="57"/>
        <v/>
      </c>
      <c r="K452" s="59" t="str">
        <f t="shared" si="58"/>
        <v/>
      </c>
      <c r="L452" s="2"/>
      <c r="N452" s="42" t="str">
        <f>IF($E452="", "", IFERROR(INDEX('Suppliers &amp; Rates'!C$7:C$97, MATCH($E452, 'Suppliers &amp; Rates'!$B$7:$B$97, 0)), ""))</f>
        <v/>
      </c>
      <c r="O452" s="43" t="str">
        <f>IF($E452="", "", IFERROR(INDEX('Suppliers &amp; Rates'!D$7:D$97, MATCH($E452, 'Suppliers &amp; Rates'!$B$7:$B$97, 0)), ""))</f>
        <v/>
      </c>
      <c r="P452" s="43" t="str">
        <f>IF($E452="", "", IFERROR(INDEX('Suppliers &amp; Rates'!E$7:E$97, MATCH($E452, 'Suppliers &amp; Rates'!$B$7:$B$97, 0)), ""))</f>
        <v/>
      </c>
      <c r="Q452" s="44" t="str">
        <f>IF($E452="", "", IFERROR(INDEX('Suppliers &amp; Rates'!F$7:F$97, MATCH($E452, 'Suppliers &amp; Rates'!$B$7:$B$97, 0)), ""))</f>
        <v/>
      </c>
      <c r="S452" s="21" t="str">
        <f t="shared" si="59"/>
        <v/>
      </c>
      <c r="U452" s="21" t="str">
        <f t="shared" si="60"/>
        <v/>
      </c>
      <c r="W452" s="21" t="str">
        <f t="shared" si="61"/>
        <v/>
      </c>
      <c r="X452" s="52" t="str">
        <f t="shared" si="62"/>
        <v/>
      </c>
    </row>
    <row r="453" spans="1:24" x14ac:dyDescent="0.25">
      <c r="A453" s="2"/>
      <c r="B453" s="25"/>
      <c r="C453" s="28"/>
      <c r="D453" s="28"/>
      <c r="E453" s="31"/>
      <c r="F453" s="34" t="str">
        <f t="shared" si="54"/>
        <v/>
      </c>
      <c r="G453" s="37" t="str">
        <f>IF(D453="", "", IF(E453="", "Select Supplier", D453*1.02264*(IF(INDEX('Suppliers &amp; Rates'!$G$7:$G$97, MATCH(E453, 'Suppliers &amp; Rates'!$B$7:$B$97, 0))="", 39.3, INDEX('Suppliers &amp; Rates'!$G$7:$G$97, MATCH(E453, 'Suppliers &amp; Rates'!$B$7:$B$97, 0))))/3.6))</f>
        <v/>
      </c>
      <c r="H453" s="57" t="str">
        <f t="shared" si="55"/>
        <v/>
      </c>
      <c r="I453" s="58" t="str">
        <f t="shared" si="56"/>
        <v/>
      </c>
      <c r="J453" s="58" t="str">
        <f t="shared" si="57"/>
        <v/>
      </c>
      <c r="K453" s="59" t="str">
        <f t="shared" si="58"/>
        <v/>
      </c>
      <c r="L453" s="2"/>
      <c r="N453" s="42" t="str">
        <f>IF($E453="", "", IFERROR(INDEX('Suppliers &amp; Rates'!C$7:C$97, MATCH($E453, 'Suppliers &amp; Rates'!$B$7:$B$97, 0)), ""))</f>
        <v/>
      </c>
      <c r="O453" s="43" t="str">
        <f>IF($E453="", "", IFERROR(INDEX('Suppliers &amp; Rates'!D$7:D$97, MATCH($E453, 'Suppliers &amp; Rates'!$B$7:$B$97, 0)), ""))</f>
        <v/>
      </c>
      <c r="P453" s="43" t="str">
        <f>IF($E453="", "", IFERROR(INDEX('Suppliers &amp; Rates'!E$7:E$97, MATCH($E453, 'Suppliers &amp; Rates'!$B$7:$B$97, 0)), ""))</f>
        <v/>
      </c>
      <c r="Q453" s="44" t="str">
        <f>IF($E453="", "", IFERROR(INDEX('Suppliers &amp; Rates'!F$7:F$97, MATCH($E453, 'Suppliers &amp; Rates'!$B$7:$B$97, 0)), ""))</f>
        <v/>
      </c>
      <c r="S453" s="21" t="str">
        <f t="shared" si="59"/>
        <v/>
      </c>
      <c r="U453" s="21" t="str">
        <f t="shared" si="60"/>
        <v/>
      </c>
      <c r="W453" s="21" t="str">
        <f t="shared" si="61"/>
        <v/>
      </c>
      <c r="X453" s="52" t="str">
        <f t="shared" si="62"/>
        <v/>
      </c>
    </row>
    <row r="454" spans="1:24" x14ac:dyDescent="0.25">
      <c r="A454" s="2"/>
      <c r="B454" s="25"/>
      <c r="C454" s="28"/>
      <c r="D454" s="28"/>
      <c r="E454" s="31"/>
      <c r="F454" s="34" t="str">
        <f t="shared" si="54"/>
        <v/>
      </c>
      <c r="G454" s="37" t="str">
        <f>IF(D454="", "", IF(E454="", "Select Supplier", D454*1.02264*(IF(INDEX('Suppliers &amp; Rates'!$G$7:$G$97, MATCH(E454, 'Suppliers &amp; Rates'!$B$7:$B$97, 0))="", 39.3, INDEX('Suppliers &amp; Rates'!$G$7:$G$97, MATCH(E454, 'Suppliers &amp; Rates'!$B$7:$B$97, 0))))/3.6))</f>
        <v/>
      </c>
      <c r="H454" s="57" t="str">
        <f t="shared" si="55"/>
        <v/>
      </c>
      <c r="I454" s="58" t="str">
        <f t="shared" si="56"/>
        <v/>
      </c>
      <c r="J454" s="58" t="str">
        <f t="shared" si="57"/>
        <v/>
      </c>
      <c r="K454" s="59" t="str">
        <f t="shared" si="58"/>
        <v/>
      </c>
      <c r="L454" s="2"/>
      <c r="N454" s="42" t="str">
        <f>IF($E454="", "", IFERROR(INDEX('Suppliers &amp; Rates'!C$7:C$97, MATCH($E454, 'Suppliers &amp; Rates'!$B$7:$B$97, 0)), ""))</f>
        <v/>
      </c>
      <c r="O454" s="43" t="str">
        <f>IF($E454="", "", IFERROR(INDEX('Suppliers &amp; Rates'!D$7:D$97, MATCH($E454, 'Suppliers &amp; Rates'!$B$7:$B$97, 0)), ""))</f>
        <v/>
      </c>
      <c r="P454" s="43" t="str">
        <f>IF($E454="", "", IFERROR(INDEX('Suppliers &amp; Rates'!E$7:E$97, MATCH($E454, 'Suppliers &amp; Rates'!$B$7:$B$97, 0)), ""))</f>
        <v/>
      </c>
      <c r="Q454" s="44" t="str">
        <f>IF($E454="", "", IFERROR(INDEX('Suppliers &amp; Rates'!F$7:F$97, MATCH($E454, 'Suppliers &amp; Rates'!$B$7:$B$97, 0)), ""))</f>
        <v/>
      </c>
      <c r="S454" s="21" t="str">
        <f t="shared" si="59"/>
        <v/>
      </c>
      <c r="U454" s="21" t="str">
        <f t="shared" si="60"/>
        <v/>
      </c>
      <c r="W454" s="21" t="str">
        <f t="shared" si="61"/>
        <v/>
      </c>
      <c r="X454" s="52" t="str">
        <f t="shared" si="62"/>
        <v/>
      </c>
    </row>
    <row r="455" spans="1:24" x14ac:dyDescent="0.25">
      <c r="A455" s="2"/>
      <c r="B455" s="25"/>
      <c r="C455" s="28"/>
      <c r="D455" s="28"/>
      <c r="E455" s="31"/>
      <c r="F455" s="34" t="str">
        <f t="shared" si="54"/>
        <v/>
      </c>
      <c r="G455" s="37" t="str">
        <f>IF(D455="", "", IF(E455="", "Select Supplier", D455*1.02264*(IF(INDEX('Suppliers &amp; Rates'!$G$7:$G$97, MATCH(E455, 'Suppliers &amp; Rates'!$B$7:$B$97, 0))="", 39.3, INDEX('Suppliers &amp; Rates'!$G$7:$G$97, MATCH(E455, 'Suppliers &amp; Rates'!$B$7:$B$97, 0))))/3.6))</f>
        <v/>
      </c>
      <c r="H455" s="57" t="str">
        <f t="shared" si="55"/>
        <v/>
      </c>
      <c r="I455" s="58" t="str">
        <f t="shared" si="56"/>
        <v/>
      </c>
      <c r="J455" s="58" t="str">
        <f t="shared" si="57"/>
        <v/>
      </c>
      <c r="K455" s="59" t="str">
        <f t="shared" si="58"/>
        <v/>
      </c>
      <c r="L455" s="2"/>
      <c r="N455" s="42" t="str">
        <f>IF($E455="", "", IFERROR(INDEX('Suppliers &amp; Rates'!C$7:C$97, MATCH($E455, 'Suppliers &amp; Rates'!$B$7:$B$97, 0)), ""))</f>
        <v/>
      </c>
      <c r="O455" s="43" t="str">
        <f>IF($E455="", "", IFERROR(INDEX('Suppliers &amp; Rates'!D$7:D$97, MATCH($E455, 'Suppliers &amp; Rates'!$B$7:$B$97, 0)), ""))</f>
        <v/>
      </c>
      <c r="P455" s="43" t="str">
        <f>IF($E455="", "", IFERROR(INDEX('Suppliers &amp; Rates'!E$7:E$97, MATCH($E455, 'Suppliers &amp; Rates'!$B$7:$B$97, 0)), ""))</f>
        <v/>
      </c>
      <c r="Q455" s="44" t="str">
        <f>IF($E455="", "", IFERROR(INDEX('Suppliers &amp; Rates'!F$7:F$97, MATCH($E455, 'Suppliers &amp; Rates'!$B$7:$B$97, 0)), ""))</f>
        <v/>
      </c>
      <c r="S455" s="21" t="str">
        <f t="shared" si="59"/>
        <v/>
      </c>
      <c r="U455" s="21" t="str">
        <f t="shared" si="60"/>
        <v/>
      </c>
      <c r="W455" s="21" t="str">
        <f t="shared" si="61"/>
        <v/>
      </c>
      <c r="X455" s="52" t="str">
        <f t="shared" si="62"/>
        <v/>
      </c>
    </row>
    <row r="456" spans="1:24" x14ac:dyDescent="0.25">
      <c r="A456" s="2"/>
      <c r="B456" s="25"/>
      <c r="C456" s="28"/>
      <c r="D456" s="28"/>
      <c r="E456" s="31"/>
      <c r="F456" s="34" t="str">
        <f t="shared" si="54"/>
        <v/>
      </c>
      <c r="G456" s="37" t="str">
        <f>IF(D456="", "", IF(E456="", "Select Supplier", D456*1.02264*(IF(INDEX('Suppliers &amp; Rates'!$G$7:$G$97, MATCH(E456, 'Suppliers &amp; Rates'!$B$7:$B$97, 0))="", 39.3, INDEX('Suppliers &amp; Rates'!$G$7:$G$97, MATCH(E456, 'Suppliers &amp; Rates'!$B$7:$B$97, 0))))/3.6))</f>
        <v/>
      </c>
      <c r="H456" s="57" t="str">
        <f t="shared" si="55"/>
        <v/>
      </c>
      <c r="I456" s="58" t="str">
        <f t="shared" si="56"/>
        <v/>
      </c>
      <c r="J456" s="58" t="str">
        <f t="shared" si="57"/>
        <v/>
      </c>
      <c r="K456" s="59" t="str">
        <f t="shared" si="58"/>
        <v/>
      </c>
      <c r="L456" s="2"/>
      <c r="N456" s="42" t="str">
        <f>IF($E456="", "", IFERROR(INDEX('Suppliers &amp; Rates'!C$7:C$97, MATCH($E456, 'Suppliers &amp; Rates'!$B$7:$B$97, 0)), ""))</f>
        <v/>
      </c>
      <c r="O456" s="43" t="str">
        <f>IF($E456="", "", IFERROR(INDEX('Suppliers &amp; Rates'!D$7:D$97, MATCH($E456, 'Suppliers &amp; Rates'!$B$7:$B$97, 0)), ""))</f>
        <v/>
      </c>
      <c r="P456" s="43" t="str">
        <f>IF($E456="", "", IFERROR(INDEX('Suppliers &amp; Rates'!E$7:E$97, MATCH($E456, 'Suppliers &amp; Rates'!$B$7:$B$97, 0)), ""))</f>
        <v/>
      </c>
      <c r="Q456" s="44" t="str">
        <f>IF($E456="", "", IFERROR(INDEX('Suppliers &amp; Rates'!F$7:F$97, MATCH($E456, 'Suppliers &amp; Rates'!$B$7:$B$97, 0)), ""))</f>
        <v/>
      </c>
      <c r="S456" s="21" t="str">
        <f t="shared" si="59"/>
        <v/>
      </c>
      <c r="U456" s="21" t="str">
        <f t="shared" si="60"/>
        <v/>
      </c>
      <c r="W456" s="21" t="str">
        <f t="shared" si="61"/>
        <v/>
      </c>
      <c r="X456" s="52" t="str">
        <f t="shared" si="62"/>
        <v/>
      </c>
    </row>
    <row r="457" spans="1:24" x14ac:dyDescent="0.25">
      <c r="A457" s="2"/>
      <c r="B457" s="25"/>
      <c r="C457" s="28"/>
      <c r="D457" s="28"/>
      <c r="E457" s="31"/>
      <c r="F457" s="34" t="str">
        <f t="shared" ref="F457:F520" si="63">IF(C457="", "", C457)</f>
        <v/>
      </c>
      <c r="G457" s="37" t="str">
        <f>IF(D457="", "", IF(E457="", "Select Supplier", D457*1.02264*(IF(INDEX('Suppliers &amp; Rates'!$G$7:$G$97, MATCH(E457, 'Suppliers &amp; Rates'!$B$7:$B$97, 0))="", 39.3, INDEX('Suppliers &amp; Rates'!$G$7:$G$97, MATCH(E457, 'Suppliers &amp; Rates'!$B$7:$B$97, 0))))/3.6))</f>
        <v/>
      </c>
      <c r="H457" s="57" t="str">
        <f t="shared" si="55"/>
        <v/>
      </c>
      <c r="I457" s="58" t="str">
        <f t="shared" si="56"/>
        <v/>
      </c>
      <c r="J457" s="58" t="str">
        <f t="shared" si="57"/>
        <v/>
      </c>
      <c r="K457" s="59" t="str">
        <f t="shared" si="58"/>
        <v/>
      </c>
      <c r="L457" s="2"/>
      <c r="N457" s="42" t="str">
        <f>IF($E457="", "", IFERROR(INDEX('Suppliers &amp; Rates'!C$7:C$97, MATCH($E457, 'Suppliers &amp; Rates'!$B$7:$B$97, 0)), ""))</f>
        <v/>
      </c>
      <c r="O457" s="43" t="str">
        <f>IF($E457="", "", IFERROR(INDEX('Suppliers &amp; Rates'!D$7:D$97, MATCH($E457, 'Suppliers &amp; Rates'!$B$7:$B$97, 0)), ""))</f>
        <v/>
      </c>
      <c r="P457" s="43" t="str">
        <f>IF($E457="", "", IFERROR(INDEX('Suppliers &amp; Rates'!E$7:E$97, MATCH($E457, 'Suppliers &amp; Rates'!$B$7:$B$97, 0)), ""))</f>
        <v/>
      </c>
      <c r="Q457" s="44" t="str">
        <f>IF($E457="", "", IFERROR(INDEX('Suppliers &amp; Rates'!F$7:F$97, MATCH($E457, 'Suppliers &amp; Rates'!$B$7:$B$97, 0)), ""))</f>
        <v/>
      </c>
      <c r="S457" s="21" t="str">
        <f t="shared" si="59"/>
        <v/>
      </c>
      <c r="U457" s="21" t="str">
        <f t="shared" si="60"/>
        <v/>
      </c>
      <c r="W457" s="21" t="str">
        <f t="shared" si="61"/>
        <v/>
      </c>
      <c r="X457" s="52" t="str">
        <f t="shared" si="62"/>
        <v/>
      </c>
    </row>
    <row r="458" spans="1:24" x14ac:dyDescent="0.25">
      <c r="A458" s="2"/>
      <c r="B458" s="25"/>
      <c r="C458" s="28"/>
      <c r="D458" s="28"/>
      <c r="E458" s="31"/>
      <c r="F458" s="34" t="str">
        <f t="shared" si="63"/>
        <v/>
      </c>
      <c r="G458" s="37" t="str">
        <f>IF(D458="", "", IF(E458="", "Select Supplier", D458*1.02264*(IF(INDEX('Suppliers &amp; Rates'!$G$7:$G$97, MATCH(E458, 'Suppliers &amp; Rates'!$B$7:$B$97, 0))="", 39.3, INDEX('Suppliers &amp; Rates'!$G$7:$G$97, MATCH(E458, 'Suppliers &amp; Rates'!$B$7:$B$97, 0))))/3.6))</f>
        <v/>
      </c>
      <c r="H458" s="57" t="str">
        <f t="shared" ref="H458:H521" si="64">IF(OR($U458="", $U458=FALSE), "", ROUND(($N458*$S458)+($O458*$W458), 2)/100)</f>
        <v/>
      </c>
      <c r="I458" s="58" t="str">
        <f t="shared" ref="I458:I521" si="65">IF(OR($U458="", $U458=FALSE), "", ROUND(($P458*$S458)+($Q458*$X458), 2)/100)</f>
        <v/>
      </c>
      <c r="J458" s="58" t="str">
        <f t="shared" ref="J458:J521" si="66">IF(OR(H458="", I458=""), "", H458+I458)</f>
        <v/>
      </c>
      <c r="K458" s="59" t="str">
        <f t="shared" ref="K458:K521" si="67">IF(U458=TRUE, IFERROR(J458/S458, ""), "")</f>
        <v/>
      </c>
      <c r="L458" s="2"/>
      <c r="N458" s="42" t="str">
        <f>IF($E458="", "", IFERROR(INDEX('Suppliers &amp; Rates'!C$7:C$97, MATCH($E458, 'Suppliers &amp; Rates'!$B$7:$B$97, 0)), ""))</f>
        <v/>
      </c>
      <c r="O458" s="43" t="str">
        <f>IF($E458="", "", IFERROR(INDEX('Suppliers &amp; Rates'!D$7:D$97, MATCH($E458, 'Suppliers &amp; Rates'!$B$7:$B$97, 0)), ""))</f>
        <v/>
      </c>
      <c r="P458" s="43" t="str">
        <f>IF($E458="", "", IFERROR(INDEX('Suppliers &amp; Rates'!E$7:E$97, MATCH($E458, 'Suppliers &amp; Rates'!$B$7:$B$97, 0)), ""))</f>
        <v/>
      </c>
      <c r="Q458" s="44" t="str">
        <f>IF($E458="", "", IFERROR(INDEX('Suppliers &amp; Rates'!F$7:F$97, MATCH($E458, 'Suppliers &amp; Rates'!$B$7:$B$97, 0)), ""))</f>
        <v/>
      </c>
      <c r="S458" s="21" t="str">
        <f t="shared" ref="S458:S521" si="68">IF(B458="", "", B458-B457)</f>
        <v/>
      </c>
      <c r="U458" s="21" t="str">
        <f t="shared" ref="U458:U521" si="69">IF(OR(B458="", B457="", C458="", C457="", D458="", D457=""), "", IF($E457=$E458, TRUE, FALSE))</f>
        <v/>
      </c>
      <c r="W458" s="21" t="str">
        <f t="shared" ref="W458:W521" si="70">IF(OR(F457="", F458=""), "", F458-F457)</f>
        <v/>
      </c>
      <c r="X458" s="52" t="str">
        <f t="shared" ref="X458:X521" si="71">IF(OR(G457="", G458=""), "", G458-G457)</f>
        <v/>
      </c>
    </row>
    <row r="459" spans="1:24" x14ac:dyDescent="0.25">
      <c r="A459" s="2"/>
      <c r="B459" s="25"/>
      <c r="C459" s="28"/>
      <c r="D459" s="28"/>
      <c r="E459" s="31"/>
      <c r="F459" s="34" t="str">
        <f t="shared" si="63"/>
        <v/>
      </c>
      <c r="G459" s="37" t="str">
        <f>IF(D459="", "", IF(E459="", "Select Supplier", D459*1.02264*(IF(INDEX('Suppliers &amp; Rates'!$G$7:$G$97, MATCH(E459, 'Suppliers &amp; Rates'!$B$7:$B$97, 0))="", 39.3, INDEX('Suppliers &amp; Rates'!$G$7:$G$97, MATCH(E459, 'Suppliers &amp; Rates'!$B$7:$B$97, 0))))/3.6))</f>
        <v/>
      </c>
      <c r="H459" s="57" t="str">
        <f t="shared" si="64"/>
        <v/>
      </c>
      <c r="I459" s="58" t="str">
        <f t="shared" si="65"/>
        <v/>
      </c>
      <c r="J459" s="58" t="str">
        <f t="shared" si="66"/>
        <v/>
      </c>
      <c r="K459" s="59" t="str">
        <f t="shared" si="67"/>
        <v/>
      </c>
      <c r="L459" s="2"/>
      <c r="N459" s="42" t="str">
        <f>IF($E459="", "", IFERROR(INDEX('Suppliers &amp; Rates'!C$7:C$97, MATCH($E459, 'Suppliers &amp; Rates'!$B$7:$B$97, 0)), ""))</f>
        <v/>
      </c>
      <c r="O459" s="43" t="str">
        <f>IF($E459="", "", IFERROR(INDEX('Suppliers &amp; Rates'!D$7:D$97, MATCH($E459, 'Suppliers &amp; Rates'!$B$7:$B$97, 0)), ""))</f>
        <v/>
      </c>
      <c r="P459" s="43" t="str">
        <f>IF($E459="", "", IFERROR(INDEX('Suppliers &amp; Rates'!E$7:E$97, MATCH($E459, 'Suppliers &amp; Rates'!$B$7:$B$97, 0)), ""))</f>
        <v/>
      </c>
      <c r="Q459" s="44" t="str">
        <f>IF($E459="", "", IFERROR(INDEX('Suppliers &amp; Rates'!F$7:F$97, MATCH($E459, 'Suppliers &amp; Rates'!$B$7:$B$97, 0)), ""))</f>
        <v/>
      </c>
      <c r="S459" s="21" t="str">
        <f t="shared" si="68"/>
        <v/>
      </c>
      <c r="U459" s="21" t="str">
        <f t="shared" si="69"/>
        <v/>
      </c>
      <c r="W459" s="21" t="str">
        <f t="shared" si="70"/>
        <v/>
      </c>
      <c r="X459" s="52" t="str">
        <f t="shared" si="71"/>
        <v/>
      </c>
    </row>
    <row r="460" spans="1:24" x14ac:dyDescent="0.25">
      <c r="A460" s="2"/>
      <c r="B460" s="25"/>
      <c r="C460" s="28"/>
      <c r="D460" s="28"/>
      <c r="E460" s="31"/>
      <c r="F460" s="34" t="str">
        <f t="shared" si="63"/>
        <v/>
      </c>
      <c r="G460" s="37" t="str">
        <f>IF(D460="", "", IF(E460="", "Select Supplier", D460*1.02264*(IF(INDEX('Suppliers &amp; Rates'!$G$7:$G$97, MATCH(E460, 'Suppliers &amp; Rates'!$B$7:$B$97, 0))="", 39.3, INDEX('Suppliers &amp; Rates'!$G$7:$G$97, MATCH(E460, 'Suppliers &amp; Rates'!$B$7:$B$97, 0))))/3.6))</f>
        <v/>
      </c>
      <c r="H460" s="57" t="str">
        <f t="shared" si="64"/>
        <v/>
      </c>
      <c r="I460" s="58" t="str">
        <f t="shared" si="65"/>
        <v/>
      </c>
      <c r="J460" s="58" t="str">
        <f t="shared" si="66"/>
        <v/>
      </c>
      <c r="K460" s="59" t="str">
        <f t="shared" si="67"/>
        <v/>
      </c>
      <c r="L460" s="2"/>
      <c r="N460" s="42" t="str">
        <f>IF($E460="", "", IFERROR(INDEX('Suppliers &amp; Rates'!C$7:C$97, MATCH($E460, 'Suppliers &amp; Rates'!$B$7:$B$97, 0)), ""))</f>
        <v/>
      </c>
      <c r="O460" s="43" t="str">
        <f>IF($E460="", "", IFERROR(INDEX('Suppliers &amp; Rates'!D$7:D$97, MATCH($E460, 'Suppliers &amp; Rates'!$B$7:$B$97, 0)), ""))</f>
        <v/>
      </c>
      <c r="P460" s="43" t="str">
        <f>IF($E460="", "", IFERROR(INDEX('Suppliers &amp; Rates'!E$7:E$97, MATCH($E460, 'Suppliers &amp; Rates'!$B$7:$B$97, 0)), ""))</f>
        <v/>
      </c>
      <c r="Q460" s="44" t="str">
        <f>IF($E460="", "", IFERROR(INDEX('Suppliers &amp; Rates'!F$7:F$97, MATCH($E460, 'Suppliers &amp; Rates'!$B$7:$B$97, 0)), ""))</f>
        <v/>
      </c>
      <c r="S460" s="21" t="str">
        <f t="shared" si="68"/>
        <v/>
      </c>
      <c r="U460" s="21" t="str">
        <f t="shared" si="69"/>
        <v/>
      </c>
      <c r="W460" s="21" t="str">
        <f t="shared" si="70"/>
        <v/>
      </c>
      <c r="X460" s="52" t="str">
        <f t="shared" si="71"/>
        <v/>
      </c>
    </row>
    <row r="461" spans="1:24" x14ac:dyDescent="0.25">
      <c r="A461" s="2"/>
      <c r="B461" s="25"/>
      <c r="C461" s="28"/>
      <c r="D461" s="28"/>
      <c r="E461" s="31"/>
      <c r="F461" s="34" t="str">
        <f t="shared" si="63"/>
        <v/>
      </c>
      <c r="G461" s="37" t="str">
        <f>IF(D461="", "", IF(E461="", "Select Supplier", D461*1.02264*(IF(INDEX('Suppliers &amp; Rates'!$G$7:$G$97, MATCH(E461, 'Suppliers &amp; Rates'!$B$7:$B$97, 0))="", 39.3, INDEX('Suppliers &amp; Rates'!$G$7:$G$97, MATCH(E461, 'Suppliers &amp; Rates'!$B$7:$B$97, 0))))/3.6))</f>
        <v/>
      </c>
      <c r="H461" s="57" t="str">
        <f t="shared" si="64"/>
        <v/>
      </c>
      <c r="I461" s="58" t="str">
        <f t="shared" si="65"/>
        <v/>
      </c>
      <c r="J461" s="58" t="str">
        <f t="shared" si="66"/>
        <v/>
      </c>
      <c r="K461" s="59" t="str">
        <f t="shared" si="67"/>
        <v/>
      </c>
      <c r="L461" s="2"/>
      <c r="N461" s="42" t="str">
        <f>IF($E461="", "", IFERROR(INDEX('Suppliers &amp; Rates'!C$7:C$97, MATCH($E461, 'Suppliers &amp; Rates'!$B$7:$B$97, 0)), ""))</f>
        <v/>
      </c>
      <c r="O461" s="43" t="str">
        <f>IF($E461="", "", IFERROR(INDEX('Suppliers &amp; Rates'!D$7:D$97, MATCH($E461, 'Suppliers &amp; Rates'!$B$7:$B$97, 0)), ""))</f>
        <v/>
      </c>
      <c r="P461" s="43" t="str">
        <f>IF($E461="", "", IFERROR(INDEX('Suppliers &amp; Rates'!E$7:E$97, MATCH($E461, 'Suppliers &amp; Rates'!$B$7:$B$97, 0)), ""))</f>
        <v/>
      </c>
      <c r="Q461" s="44" t="str">
        <f>IF($E461="", "", IFERROR(INDEX('Suppliers &amp; Rates'!F$7:F$97, MATCH($E461, 'Suppliers &amp; Rates'!$B$7:$B$97, 0)), ""))</f>
        <v/>
      </c>
      <c r="S461" s="21" t="str">
        <f t="shared" si="68"/>
        <v/>
      </c>
      <c r="U461" s="21" t="str">
        <f t="shared" si="69"/>
        <v/>
      </c>
      <c r="W461" s="21" t="str">
        <f t="shared" si="70"/>
        <v/>
      </c>
      <c r="X461" s="52" t="str">
        <f t="shared" si="71"/>
        <v/>
      </c>
    </row>
    <row r="462" spans="1:24" x14ac:dyDescent="0.25">
      <c r="A462" s="2"/>
      <c r="B462" s="25"/>
      <c r="C462" s="28"/>
      <c r="D462" s="28"/>
      <c r="E462" s="31"/>
      <c r="F462" s="34" t="str">
        <f t="shared" si="63"/>
        <v/>
      </c>
      <c r="G462" s="37" t="str">
        <f>IF(D462="", "", IF(E462="", "Select Supplier", D462*1.02264*(IF(INDEX('Suppliers &amp; Rates'!$G$7:$G$97, MATCH(E462, 'Suppliers &amp; Rates'!$B$7:$B$97, 0))="", 39.3, INDEX('Suppliers &amp; Rates'!$G$7:$G$97, MATCH(E462, 'Suppliers &amp; Rates'!$B$7:$B$97, 0))))/3.6))</f>
        <v/>
      </c>
      <c r="H462" s="57" t="str">
        <f t="shared" si="64"/>
        <v/>
      </c>
      <c r="I462" s="58" t="str">
        <f t="shared" si="65"/>
        <v/>
      </c>
      <c r="J462" s="58" t="str">
        <f t="shared" si="66"/>
        <v/>
      </c>
      <c r="K462" s="59" t="str">
        <f t="shared" si="67"/>
        <v/>
      </c>
      <c r="L462" s="2"/>
      <c r="N462" s="42" t="str">
        <f>IF($E462="", "", IFERROR(INDEX('Suppliers &amp; Rates'!C$7:C$97, MATCH($E462, 'Suppliers &amp; Rates'!$B$7:$B$97, 0)), ""))</f>
        <v/>
      </c>
      <c r="O462" s="43" t="str">
        <f>IF($E462="", "", IFERROR(INDEX('Suppliers &amp; Rates'!D$7:D$97, MATCH($E462, 'Suppliers &amp; Rates'!$B$7:$B$97, 0)), ""))</f>
        <v/>
      </c>
      <c r="P462" s="43" t="str">
        <f>IF($E462="", "", IFERROR(INDEX('Suppliers &amp; Rates'!E$7:E$97, MATCH($E462, 'Suppliers &amp; Rates'!$B$7:$B$97, 0)), ""))</f>
        <v/>
      </c>
      <c r="Q462" s="44" t="str">
        <f>IF($E462="", "", IFERROR(INDEX('Suppliers &amp; Rates'!F$7:F$97, MATCH($E462, 'Suppliers &amp; Rates'!$B$7:$B$97, 0)), ""))</f>
        <v/>
      </c>
      <c r="S462" s="21" t="str">
        <f t="shared" si="68"/>
        <v/>
      </c>
      <c r="U462" s="21" t="str">
        <f t="shared" si="69"/>
        <v/>
      </c>
      <c r="W462" s="21" t="str">
        <f t="shared" si="70"/>
        <v/>
      </c>
      <c r="X462" s="52" t="str">
        <f t="shared" si="71"/>
        <v/>
      </c>
    </row>
    <row r="463" spans="1:24" x14ac:dyDescent="0.25">
      <c r="A463" s="2"/>
      <c r="B463" s="25"/>
      <c r="C463" s="28"/>
      <c r="D463" s="28"/>
      <c r="E463" s="31"/>
      <c r="F463" s="34" t="str">
        <f t="shared" si="63"/>
        <v/>
      </c>
      <c r="G463" s="37" t="str">
        <f>IF(D463="", "", IF(E463="", "Select Supplier", D463*1.02264*(IF(INDEX('Suppliers &amp; Rates'!$G$7:$G$97, MATCH(E463, 'Suppliers &amp; Rates'!$B$7:$B$97, 0))="", 39.3, INDEX('Suppliers &amp; Rates'!$G$7:$G$97, MATCH(E463, 'Suppliers &amp; Rates'!$B$7:$B$97, 0))))/3.6))</f>
        <v/>
      </c>
      <c r="H463" s="57" t="str">
        <f t="shared" si="64"/>
        <v/>
      </c>
      <c r="I463" s="58" t="str">
        <f t="shared" si="65"/>
        <v/>
      </c>
      <c r="J463" s="58" t="str">
        <f t="shared" si="66"/>
        <v/>
      </c>
      <c r="K463" s="59" t="str">
        <f t="shared" si="67"/>
        <v/>
      </c>
      <c r="L463" s="2"/>
      <c r="N463" s="42" t="str">
        <f>IF($E463="", "", IFERROR(INDEX('Suppliers &amp; Rates'!C$7:C$97, MATCH($E463, 'Suppliers &amp; Rates'!$B$7:$B$97, 0)), ""))</f>
        <v/>
      </c>
      <c r="O463" s="43" t="str">
        <f>IF($E463="", "", IFERROR(INDEX('Suppliers &amp; Rates'!D$7:D$97, MATCH($E463, 'Suppliers &amp; Rates'!$B$7:$B$97, 0)), ""))</f>
        <v/>
      </c>
      <c r="P463" s="43" t="str">
        <f>IF($E463="", "", IFERROR(INDEX('Suppliers &amp; Rates'!E$7:E$97, MATCH($E463, 'Suppliers &amp; Rates'!$B$7:$B$97, 0)), ""))</f>
        <v/>
      </c>
      <c r="Q463" s="44" t="str">
        <f>IF($E463="", "", IFERROR(INDEX('Suppliers &amp; Rates'!F$7:F$97, MATCH($E463, 'Suppliers &amp; Rates'!$B$7:$B$97, 0)), ""))</f>
        <v/>
      </c>
      <c r="S463" s="21" t="str">
        <f t="shared" si="68"/>
        <v/>
      </c>
      <c r="U463" s="21" t="str">
        <f t="shared" si="69"/>
        <v/>
      </c>
      <c r="W463" s="21" t="str">
        <f t="shared" si="70"/>
        <v/>
      </c>
      <c r="X463" s="52" t="str">
        <f t="shared" si="71"/>
        <v/>
      </c>
    </row>
    <row r="464" spans="1:24" x14ac:dyDescent="0.25">
      <c r="A464" s="2"/>
      <c r="B464" s="25"/>
      <c r="C464" s="28"/>
      <c r="D464" s="28"/>
      <c r="E464" s="31"/>
      <c r="F464" s="34" t="str">
        <f t="shared" si="63"/>
        <v/>
      </c>
      <c r="G464" s="37" t="str">
        <f>IF(D464="", "", IF(E464="", "Select Supplier", D464*1.02264*(IF(INDEX('Suppliers &amp; Rates'!$G$7:$G$97, MATCH(E464, 'Suppliers &amp; Rates'!$B$7:$B$97, 0))="", 39.3, INDEX('Suppliers &amp; Rates'!$G$7:$G$97, MATCH(E464, 'Suppliers &amp; Rates'!$B$7:$B$97, 0))))/3.6))</f>
        <v/>
      </c>
      <c r="H464" s="57" t="str">
        <f t="shared" si="64"/>
        <v/>
      </c>
      <c r="I464" s="58" t="str">
        <f t="shared" si="65"/>
        <v/>
      </c>
      <c r="J464" s="58" t="str">
        <f t="shared" si="66"/>
        <v/>
      </c>
      <c r="K464" s="59" t="str">
        <f t="shared" si="67"/>
        <v/>
      </c>
      <c r="L464" s="2"/>
      <c r="N464" s="42" t="str">
        <f>IF($E464="", "", IFERROR(INDEX('Suppliers &amp; Rates'!C$7:C$97, MATCH($E464, 'Suppliers &amp; Rates'!$B$7:$B$97, 0)), ""))</f>
        <v/>
      </c>
      <c r="O464" s="43" t="str">
        <f>IF($E464="", "", IFERROR(INDEX('Suppliers &amp; Rates'!D$7:D$97, MATCH($E464, 'Suppliers &amp; Rates'!$B$7:$B$97, 0)), ""))</f>
        <v/>
      </c>
      <c r="P464" s="43" t="str">
        <f>IF($E464="", "", IFERROR(INDEX('Suppliers &amp; Rates'!E$7:E$97, MATCH($E464, 'Suppliers &amp; Rates'!$B$7:$B$97, 0)), ""))</f>
        <v/>
      </c>
      <c r="Q464" s="44" t="str">
        <f>IF($E464="", "", IFERROR(INDEX('Suppliers &amp; Rates'!F$7:F$97, MATCH($E464, 'Suppliers &amp; Rates'!$B$7:$B$97, 0)), ""))</f>
        <v/>
      </c>
      <c r="S464" s="21" t="str">
        <f t="shared" si="68"/>
        <v/>
      </c>
      <c r="U464" s="21" t="str">
        <f t="shared" si="69"/>
        <v/>
      </c>
      <c r="W464" s="21" t="str">
        <f t="shared" si="70"/>
        <v/>
      </c>
      <c r="X464" s="52" t="str">
        <f t="shared" si="71"/>
        <v/>
      </c>
    </row>
    <row r="465" spans="1:24" x14ac:dyDescent="0.25">
      <c r="A465" s="2"/>
      <c r="B465" s="25"/>
      <c r="C465" s="28"/>
      <c r="D465" s="28"/>
      <c r="E465" s="31"/>
      <c r="F465" s="34" t="str">
        <f t="shared" si="63"/>
        <v/>
      </c>
      <c r="G465" s="37" t="str">
        <f>IF(D465="", "", IF(E465="", "Select Supplier", D465*1.02264*(IF(INDEX('Suppliers &amp; Rates'!$G$7:$G$97, MATCH(E465, 'Suppliers &amp; Rates'!$B$7:$B$97, 0))="", 39.3, INDEX('Suppliers &amp; Rates'!$G$7:$G$97, MATCH(E465, 'Suppliers &amp; Rates'!$B$7:$B$97, 0))))/3.6))</f>
        <v/>
      </c>
      <c r="H465" s="57" t="str">
        <f t="shared" si="64"/>
        <v/>
      </c>
      <c r="I465" s="58" t="str">
        <f t="shared" si="65"/>
        <v/>
      </c>
      <c r="J465" s="58" t="str">
        <f t="shared" si="66"/>
        <v/>
      </c>
      <c r="K465" s="59" t="str">
        <f t="shared" si="67"/>
        <v/>
      </c>
      <c r="L465" s="2"/>
      <c r="N465" s="42" t="str">
        <f>IF($E465="", "", IFERROR(INDEX('Suppliers &amp; Rates'!C$7:C$97, MATCH($E465, 'Suppliers &amp; Rates'!$B$7:$B$97, 0)), ""))</f>
        <v/>
      </c>
      <c r="O465" s="43" t="str">
        <f>IF($E465="", "", IFERROR(INDEX('Suppliers &amp; Rates'!D$7:D$97, MATCH($E465, 'Suppliers &amp; Rates'!$B$7:$B$97, 0)), ""))</f>
        <v/>
      </c>
      <c r="P465" s="43" t="str">
        <f>IF($E465="", "", IFERROR(INDEX('Suppliers &amp; Rates'!E$7:E$97, MATCH($E465, 'Suppliers &amp; Rates'!$B$7:$B$97, 0)), ""))</f>
        <v/>
      </c>
      <c r="Q465" s="44" t="str">
        <f>IF($E465="", "", IFERROR(INDEX('Suppliers &amp; Rates'!F$7:F$97, MATCH($E465, 'Suppliers &amp; Rates'!$B$7:$B$97, 0)), ""))</f>
        <v/>
      </c>
      <c r="S465" s="21" t="str">
        <f t="shared" si="68"/>
        <v/>
      </c>
      <c r="U465" s="21" t="str">
        <f t="shared" si="69"/>
        <v/>
      </c>
      <c r="W465" s="21" t="str">
        <f t="shared" si="70"/>
        <v/>
      </c>
      <c r="X465" s="52" t="str">
        <f t="shared" si="71"/>
        <v/>
      </c>
    </row>
    <row r="466" spans="1:24" x14ac:dyDescent="0.25">
      <c r="A466" s="2"/>
      <c r="B466" s="25"/>
      <c r="C466" s="28"/>
      <c r="D466" s="28"/>
      <c r="E466" s="31"/>
      <c r="F466" s="34" t="str">
        <f t="shared" si="63"/>
        <v/>
      </c>
      <c r="G466" s="37" t="str">
        <f>IF(D466="", "", IF(E466="", "Select Supplier", D466*1.02264*(IF(INDEX('Suppliers &amp; Rates'!$G$7:$G$97, MATCH(E466, 'Suppliers &amp; Rates'!$B$7:$B$97, 0))="", 39.3, INDEX('Suppliers &amp; Rates'!$G$7:$G$97, MATCH(E466, 'Suppliers &amp; Rates'!$B$7:$B$97, 0))))/3.6))</f>
        <v/>
      </c>
      <c r="H466" s="57" t="str">
        <f t="shared" si="64"/>
        <v/>
      </c>
      <c r="I466" s="58" t="str">
        <f t="shared" si="65"/>
        <v/>
      </c>
      <c r="J466" s="58" t="str">
        <f t="shared" si="66"/>
        <v/>
      </c>
      <c r="K466" s="59" t="str">
        <f t="shared" si="67"/>
        <v/>
      </c>
      <c r="L466" s="2"/>
      <c r="N466" s="42" t="str">
        <f>IF($E466="", "", IFERROR(INDEX('Suppliers &amp; Rates'!C$7:C$97, MATCH($E466, 'Suppliers &amp; Rates'!$B$7:$B$97, 0)), ""))</f>
        <v/>
      </c>
      <c r="O466" s="43" t="str">
        <f>IF($E466="", "", IFERROR(INDEX('Suppliers &amp; Rates'!D$7:D$97, MATCH($E466, 'Suppliers &amp; Rates'!$B$7:$B$97, 0)), ""))</f>
        <v/>
      </c>
      <c r="P466" s="43" t="str">
        <f>IF($E466="", "", IFERROR(INDEX('Suppliers &amp; Rates'!E$7:E$97, MATCH($E466, 'Suppliers &amp; Rates'!$B$7:$B$97, 0)), ""))</f>
        <v/>
      </c>
      <c r="Q466" s="44" t="str">
        <f>IF($E466="", "", IFERROR(INDEX('Suppliers &amp; Rates'!F$7:F$97, MATCH($E466, 'Suppliers &amp; Rates'!$B$7:$B$97, 0)), ""))</f>
        <v/>
      </c>
      <c r="S466" s="21" t="str">
        <f t="shared" si="68"/>
        <v/>
      </c>
      <c r="U466" s="21" t="str">
        <f t="shared" si="69"/>
        <v/>
      </c>
      <c r="W466" s="21" t="str">
        <f t="shared" si="70"/>
        <v/>
      </c>
      <c r="X466" s="52" t="str">
        <f t="shared" si="71"/>
        <v/>
      </c>
    </row>
    <row r="467" spans="1:24" x14ac:dyDescent="0.25">
      <c r="A467" s="2"/>
      <c r="B467" s="25"/>
      <c r="C467" s="28"/>
      <c r="D467" s="28"/>
      <c r="E467" s="31"/>
      <c r="F467" s="34" t="str">
        <f t="shared" si="63"/>
        <v/>
      </c>
      <c r="G467" s="37" t="str">
        <f>IF(D467="", "", IF(E467="", "Select Supplier", D467*1.02264*(IF(INDEX('Suppliers &amp; Rates'!$G$7:$G$97, MATCH(E467, 'Suppliers &amp; Rates'!$B$7:$B$97, 0))="", 39.3, INDEX('Suppliers &amp; Rates'!$G$7:$G$97, MATCH(E467, 'Suppliers &amp; Rates'!$B$7:$B$97, 0))))/3.6))</f>
        <v/>
      </c>
      <c r="H467" s="57" t="str">
        <f t="shared" si="64"/>
        <v/>
      </c>
      <c r="I467" s="58" t="str">
        <f t="shared" si="65"/>
        <v/>
      </c>
      <c r="J467" s="58" t="str">
        <f t="shared" si="66"/>
        <v/>
      </c>
      <c r="K467" s="59" t="str">
        <f t="shared" si="67"/>
        <v/>
      </c>
      <c r="L467" s="2"/>
      <c r="N467" s="42" t="str">
        <f>IF($E467="", "", IFERROR(INDEX('Suppliers &amp; Rates'!C$7:C$97, MATCH($E467, 'Suppliers &amp; Rates'!$B$7:$B$97, 0)), ""))</f>
        <v/>
      </c>
      <c r="O467" s="43" t="str">
        <f>IF($E467="", "", IFERROR(INDEX('Suppliers &amp; Rates'!D$7:D$97, MATCH($E467, 'Suppliers &amp; Rates'!$B$7:$B$97, 0)), ""))</f>
        <v/>
      </c>
      <c r="P467" s="43" t="str">
        <f>IF($E467="", "", IFERROR(INDEX('Suppliers &amp; Rates'!E$7:E$97, MATCH($E467, 'Suppliers &amp; Rates'!$B$7:$B$97, 0)), ""))</f>
        <v/>
      </c>
      <c r="Q467" s="44" t="str">
        <f>IF($E467="", "", IFERROR(INDEX('Suppliers &amp; Rates'!F$7:F$97, MATCH($E467, 'Suppliers &amp; Rates'!$B$7:$B$97, 0)), ""))</f>
        <v/>
      </c>
      <c r="S467" s="21" t="str">
        <f t="shared" si="68"/>
        <v/>
      </c>
      <c r="U467" s="21" t="str">
        <f t="shared" si="69"/>
        <v/>
      </c>
      <c r="W467" s="21" t="str">
        <f t="shared" si="70"/>
        <v/>
      </c>
      <c r="X467" s="52" t="str">
        <f t="shared" si="71"/>
        <v/>
      </c>
    </row>
    <row r="468" spans="1:24" x14ac:dyDescent="0.25">
      <c r="A468" s="2"/>
      <c r="B468" s="25"/>
      <c r="C468" s="28"/>
      <c r="D468" s="28"/>
      <c r="E468" s="31"/>
      <c r="F468" s="34" t="str">
        <f t="shared" si="63"/>
        <v/>
      </c>
      <c r="G468" s="37" t="str">
        <f>IF(D468="", "", IF(E468="", "Select Supplier", D468*1.02264*(IF(INDEX('Suppliers &amp; Rates'!$G$7:$G$97, MATCH(E468, 'Suppliers &amp; Rates'!$B$7:$B$97, 0))="", 39.3, INDEX('Suppliers &amp; Rates'!$G$7:$G$97, MATCH(E468, 'Suppliers &amp; Rates'!$B$7:$B$97, 0))))/3.6))</f>
        <v/>
      </c>
      <c r="H468" s="57" t="str">
        <f t="shared" si="64"/>
        <v/>
      </c>
      <c r="I468" s="58" t="str">
        <f t="shared" si="65"/>
        <v/>
      </c>
      <c r="J468" s="58" t="str">
        <f t="shared" si="66"/>
        <v/>
      </c>
      <c r="K468" s="59" t="str">
        <f t="shared" si="67"/>
        <v/>
      </c>
      <c r="L468" s="2"/>
      <c r="N468" s="42" t="str">
        <f>IF($E468="", "", IFERROR(INDEX('Suppliers &amp; Rates'!C$7:C$97, MATCH($E468, 'Suppliers &amp; Rates'!$B$7:$B$97, 0)), ""))</f>
        <v/>
      </c>
      <c r="O468" s="43" t="str">
        <f>IF($E468="", "", IFERROR(INDEX('Suppliers &amp; Rates'!D$7:D$97, MATCH($E468, 'Suppliers &amp; Rates'!$B$7:$B$97, 0)), ""))</f>
        <v/>
      </c>
      <c r="P468" s="43" t="str">
        <f>IF($E468="", "", IFERROR(INDEX('Suppliers &amp; Rates'!E$7:E$97, MATCH($E468, 'Suppliers &amp; Rates'!$B$7:$B$97, 0)), ""))</f>
        <v/>
      </c>
      <c r="Q468" s="44" t="str">
        <f>IF($E468="", "", IFERROR(INDEX('Suppliers &amp; Rates'!F$7:F$97, MATCH($E468, 'Suppliers &amp; Rates'!$B$7:$B$97, 0)), ""))</f>
        <v/>
      </c>
      <c r="S468" s="21" t="str">
        <f t="shared" si="68"/>
        <v/>
      </c>
      <c r="U468" s="21" t="str">
        <f t="shared" si="69"/>
        <v/>
      </c>
      <c r="W468" s="21" t="str">
        <f t="shared" si="70"/>
        <v/>
      </c>
      <c r="X468" s="52" t="str">
        <f t="shared" si="71"/>
        <v/>
      </c>
    </row>
    <row r="469" spans="1:24" x14ac:dyDescent="0.25">
      <c r="A469" s="2"/>
      <c r="B469" s="25"/>
      <c r="C469" s="28"/>
      <c r="D469" s="28"/>
      <c r="E469" s="31"/>
      <c r="F469" s="34" t="str">
        <f t="shared" si="63"/>
        <v/>
      </c>
      <c r="G469" s="37" t="str">
        <f>IF(D469="", "", IF(E469="", "Select Supplier", D469*1.02264*(IF(INDEX('Suppliers &amp; Rates'!$G$7:$G$97, MATCH(E469, 'Suppliers &amp; Rates'!$B$7:$B$97, 0))="", 39.3, INDEX('Suppliers &amp; Rates'!$G$7:$G$97, MATCH(E469, 'Suppliers &amp; Rates'!$B$7:$B$97, 0))))/3.6))</f>
        <v/>
      </c>
      <c r="H469" s="57" t="str">
        <f t="shared" si="64"/>
        <v/>
      </c>
      <c r="I469" s="58" t="str">
        <f t="shared" si="65"/>
        <v/>
      </c>
      <c r="J469" s="58" t="str">
        <f t="shared" si="66"/>
        <v/>
      </c>
      <c r="K469" s="59" t="str">
        <f t="shared" si="67"/>
        <v/>
      </c>
      <c r="L469" s="2"/>
      <c r="N469" s="42" t="str">
        <f>IF($E469="", "", IFERROR(INDEX('Suppliers &amp; Rates'!C$7:C$97, MATCH($E469, 'Suppliers &amp; Rates'!$B$7:$B$97, 0)), ""))</f>
        <v/>
      </c>
      <c r="O469" s="43" t="str">
        <f>IF($E469="", "", IFERROR(INDEX('Suppliers &amp; Rates'!D$7:D$97, MATCH($E469, 'Suppliers &amp; Rates'!$B$7:$B$97, 0)), ""))</f>
        <v/>
      </c>
      <c r="P469" s="43" t="str">
        <f>IF($E469="", "", IFERROR(INDEX('Suppliers &amp; Rates'!E$7:E$97, MATCH($E469, 'Suppliers &amp; Rates'!$B$7:$B$97, 0)), ""))</f>
        <v/>
      </c>
      <c r="Q469" s="44" t="str">
        <f>IF($E469="", "", IFERROR(INDEX('Suppliers &amp; Rates'!F$7:F$97, MATCH($E469, 'Suppliers &amp; Rates'!$B$7:$B$97, 0)), ""))</f>
        <v/>
      </c>
      <c r="S469" s="21" t="str">
        <f t="shared" si="68"/>
        <v/>
      </c>
      <c r="U469" s="21" t="str">
        <f t="shared" si="69"/>
        <v/>
      </c>
      <c r="W469" s="21" t="str">
        <f t="shared" si="70"/>
        <v/>
      </c>
      <c r="X469" s="52" t="str">
        <f t="shared" si="71"/>
        <v/>
      </c>
    </row>
    <row r="470" spans="1:24" x14ac:dyDescent="0.25">
      <c r="A470" s="2"/>
      <c r="B470" s="25"/>
      <c r="C470" s="28"/>
      <c r="D470" s="28"/>
      <c r="E470" s="31"/>
      <c r="F470" s="34" t="str">
        <f t="shared" si="63"/>
        <v/>
      </c>
      <c r="G470" s="37" t="str">
        <f>IF(D470="", "", IF(E470="", "Select Supplier", D470*1.02264*(IF(INDEX('Suppliers &amp; Rates'!$G$7:$G$97, MATCH(E470, 'Suppliers &amp; Rates'!$B$7:$B$97, 0))="", 39.3, INDEX('Suppliers &amp; Rates'!$G$7:$G$97, MATCH(E470, 'Suppliers &amp; Rates'!$B$7:$B$97, 0))))/3.6))</f>
        <v/>
      </c>
      <c r="H470" s="57" t="str">
        <f t="shared" si="64"/>
        <v/>
      </c>
      <c r="I470" s="58" t="str">
        <f t="shared" si="65"/>
        <v/>
      </c>
      <c r="J470" s="58" t="str">
        <f t="shared" si="66"/>
        <v/>
      </c>
      <c r="K470" s="59" t="str">
        <f t="shared" si="67"/>
        <v/>
      </c>
      <c r="L470" s="2"/>
      <c r="N470" s="42" t="str">
        <f>IF($E470="", "", IFERROR(INDEX('Suppliers &amp; Rates'!C$7:C$97, MATCH($E470, 'Suppliers &amp; Rates'!$B$7:$B$97, 0)), ""))</f>
        <v/>
      </c>
      <c r="O470" s="43" t="str">
        <f>IF($E470="", "", IFERROR(INDEX('Suppliers &amp; Rates'!D$7:D$97, MATCH($E470, 'Suppliers &amp; Rates'!$B$7:$B$97, 0)), ""))</f>
        <v/>
      </c>
      <c r="P470" s="43" t="str">
        <f>IF($E470="", "", IFERROR(INDEX('Suppliers &amp; Rates'!E$7:E$97, MATCH($E470, 'Suppliers &amp; Rates'!$B$7:$B$97, 0)), ""))</f>
        <v/>
      </c>
      <c r="Q470" s="44" t="str">
        <f>IF($E470="", "", IFERROR(INDEX('Suppliers &amp; Rates'!F$7:F$97, MATCH($E470, 'Suppliers &amp; Rates'!$B$7:$B$97, 0)), ""))</f>
        <v/>
      </c>
      <c r="S470" s="21" t="str">
        <f t="shared" si="68"/>
        <v/>
      </c>
      <c r="U470" s="21" t="str">
        <f t="shared" si="69"/>
        <v/>
      </c>
      <c r="W470" s="21" t="str">
        <f t="shared" si="70"/>
        <v/>
      </c>
      <c r="X470" s="52" t="str">
        <f t="shared" si="71"/>
        <v/>
      </c>
    </row>
    <row r="471" spans="1:24" x14ac:dyDescent="0.25">
      <c r="A471" s="2"/>
      <c r="B471" s="25"/>
      <c r="C471" s="28"/>
      <c r="D471" s="28"/>
      <c r="E471" s="31"/>
      <c r="F471" s="34" t="str">
        <f t="shared" si="63"/>
        <v/>
      </c>
      <c r="G471" s="37" t="str">
        <f>IF(D471="", "", IF(E471="", "Select Supplier", D471*1.02264*(IF(INDEX('Suppliers &amp; Rates'!$G$7:$G$97, MATCH(E471, 'Suppliers &amp; Rates'!$B$7:$B$97, 0))="", 39.3, INDEX('Suppliers &amp; Rates'!$G$7:$G$97, MATCH(E471, 'Suppliers &amp; Rates'!$B$7:$B$97, 0))))/3.6))</f>
        <v/>
      </c>
      <c r="H471" s="57" t="str">
        <f t="shared" si="64"/>
        <v/>
      </c>
      <c r="I471" s="58" t="str">
        <f t="shared" si="65"/>
        <v/>
      </c>
      <c r="J471" s="58" t="str">
        <f t="shared" si="66"/>
        <v/>
      </c>
      <c r="K471" s="59" t="str">
        <f t="shared" si="67"/>
        <v/>
      </c>
      <c r="L471" s="2"/>
      <c r="N471" s="42" t="str">
        <f>IF($E471="", "", IFERROR(INDEX('Suppliers &amp; Rates'!C$7:C$97, MATCH($E471, 'Suppliers &amp; Rates'!$B$7:$B$97, 0)), ""))</f>
        <v/>
      </c>
      <c r="O471" s="43" t="str">
        <f>IF($E471="", "", IFERROR(INDEX('Suppliers &amp; Rates'!D$7:D$97, MATCH($E471, 'Suppliers &amp; Rates'!$B$7:$B$97, 0)), ""))</f>
        <v/>
      </c>
      <c r="P471" s="43" t="str">
        <f>IF($E471="", "", IFERROR(INDEX('Suppliers &amp; Rates'!E$7:E$97, MATCH($E471, 'Suppliers &amp; Rates'!$B$7:$B$97, 0)), ""))</f>
        <v/>
      </c>
      <c r="Q471" s="44" t="str">
        <f>IF($E471="", "", IFERROR(INDEX('Suppliers &amp; Rates'!F$7:F$97, MATCH($E471, 'Suppliers &amp; Rates'!$B$7:$B$97, 0)), ""))</f>
        <v/>
      </c>
      <c r="S471" s="21" t="str">
        <f t="shared" si="68"/>
        <v/>
      </c>
      <c r="U471" s="21" t="str">
        <f t="shared" si="69"/>
        <v/>
      </c>
      <c r="W471" s="21" t="str">
        <f t="shared" si="70"/>
        <v/>
      </c>
      <c r="X471" s="52" t="str">
        <f t="shared" si="71"/>
        <v/>
      </c>
    </row>
    <row r="472" spans="1:24" x14ac:dyDescent="0.25">
      <c r="A472" s="2"/>
      <c r="B472" s="25"/>
      <c r="C472" s="28"/>
      <c r="D472" s="28"/>
      <c r="E472" s="31"/>
      <c r="F472" s="34" t="str">
        <f t="shared" si="63"/>
        <v/>
      </c>
      <c r="G472" s="37" t="str">
        <f>IF(D472="", "", IF(E472="", "Select Supplier", D472*1.02264*(IF(INDEX('Suppliers &amp; Rates'!$G$7:$G$97, MATCH(E472, 'Suppliers &amp; Rates'!$B$7:$B$97, 0))="", 39.3, INDEX('Suppliers &amp; Rates'!$G$7:$G$97, MATCH(E472, 'Suppliers &amp; Rates'!$B$7:$B$97, 0))))/3.6))</f>
        <v/>
      </c>
      <c r="H472" s="57" t="str">
        <f t="shared" si="64"/>
        <v/>
      </c>
      <c r="I472" s="58" t="str">
        <f t="shared" si="65"/>
        <v/>
      </c>
      <c r="J472" s="58" t="str">
        <f t="shared" si="66"/>
        <v/>
      </c>
      <c r="K472" s="59" t="str">
        <f t="shared" si="67"/>
        <v/>
      </c>
      <c r="L472" s="2"/>
      <c r="N472" s="42" t="str">
        <f>IF($E472="", "", IFERROR(INDEX('Suppliers &amp; Rates'!C$7:C$97, MATCH($E472, 'Suppliers &amp; Rates'!$B$7:$B$97, 0)), ""))</f>
        <v/>
      </c>
      <c r="O472" s="43" t="str">
        <f>IF($E472="", "", IFERROR(INDEX('Suppliers &amp; Rates'!D$7:D$97, MATCH($E472, 'Suppliers &amp; Rates'!$B$7:$B$97, 0)), ""))</f>
        <v/>
      </c>
      <c r="P472" s="43" t="str">
        <f>IF($E472="", "", IFERROR(INDEX('Suppliers &amp; Rates'!E$7:E$97, MATCH($E472, 'Suppliers &amp; Rates'!$B$7:$B$97, 0)), ""))</f>
        <v/>
      </c>
      <c r="Q472" s="44" t="str">
        <f>IF($E472="", "", IFERROR(INDEX('Suppliers &amp; Rates'!F$7:F$97, MATCH($E472, 'Suppliers &amp; Rates'!$B$7:$B$97, 0)), ""))</f>
        <v/>
      </c>
      <c r="S472" s="21" t="str">
        <f t="shared" si="68"/>
        <v/>
      </c>
      <c r="U472" s="21" t="str">
        <f t="shared" si="69"/>
        <v/>
      </c>
      <c r="W472" s="21" t="str">
        <f t="shared" si="70"/>
        <v/>
      </c>
      <c r="X472" s="52" t="str">
        <f t="shared" si="71"/>
        <v/>
      </c>
    </row>
    <row r="473" spans="1:24" x14ac:dyDescent="0.25">
      <c r="A473" s="2"/>
      <c r="B473" s="25"/>
      <c r="C473" s="28"/>
      <c r="D473" s="28"/>
      <c r="E473" s="31"/>
      <c r="F473" s="34" t="str">
        <f t="shared" si="63"/>
        <v/>
      </c>
      <c r="G473" s="37" t="str">
        <f>IF(D473="", "", IF(E473="", "Select Supplier", D473*1.02264*(IF(INDEX('Suppliers &amp; Rates'!$G$7:$G$97, MATCH(E473, 'Suppliers &amp; Rates'!$B$7:$B$97, 0))="", 39.3, INDEX('Suppliers &amp; Rates'!$G$7:$G$97, MATCH(E473, 'Suppliers &amp; Rates'!$B$7:$B$97, 0))))/3.6))</f>
        <v/>
      </c>
      <c r="H473" s="57" t="str">
        <f t="shared" si="64"/>
        <v/>
      </c>
      <c r="I473" s="58" t="str">
        <f t="shared" si="65"/>
        <v/>
      </c>
      <c r="J473" s="58" t="str">
        <f t="shared" si="66"/>
        <v/>
      </c>
      <c r="K473" s="59" t="str">
        <f t="shared" si="67"/>
        <v/>
      </c>
      <c r="L473" s="2"/>
      <c r="N473" s="42" t="str">
        <f>IF($E473="", "", IFERROR(INDEX('Suppliers &amp; Rates'!C$7:C$97, MATCH($E473, 'Suppliers &amp; Rates'!$B$7:$B$97, 0)), ""))</f>
        <v/>
      </c>
      <c r="O473" s="43" t="str">
        <f>IF($E473="", "", IFERROR(INDEX('Suppliers &amp; Rates'!D$7:D$97, MATCH($E473, 'Suppliers &amp; Rates'!$B$7:$B$97, 0)), ""))</f>
        <v/>
      </c>
      <c r="P473" s="43" t="str">
        <f>IF($E473="", "", IFERROR(INDEX('Suppliers &amp; Rates'!E$7:E$97, MATCH($E473, 'Suppliers &amp; Rates'!$B$7:$B$97, 0)), ""))</f>
        <v/>
      </c>
      <c r="Q473" s="44" t="str">
        <f>IF($E473="", "", IFERROR(INDEX('Suppliers &amp; Rates'!F$7:F$97, MATCH($E473, 'Suppliers &amp; Rates'!$B$7:$B$97, 0)), ""))</f>
        <v/>
      </c>
      <c r="S473" s="21" t="str">
        <f t="shared" si="68"/>
        <v/>
      </c>
      <c r="U473" s="21" t="str">
        <f t="shared" si="69"/>
        <v/>
      </c>
      <c r="W473" s="21" t="str">
        <f t="shared" si="70"/>
        <v/>
      </c>
      <c r="X473" s="52" t="str">
        <f t="shared" si="71"/>
        <v/>
      </c>
    </row>
    <row r="474" spans="1:24" x14ac:dyDescent="0.25">
      <c r="A474" s="2"/>
      <c r="B474" s="25"/>
      <c r="C474" s="28"/>
      <c r="D474" s="28"/>
      <c r="E474" s="31"/>
      <c r="F474" s="34" t="str">
        <f t="shared" si="63"/>
        <v/>
      </c>
      <c r="G474" s="37" t="str">
        <f>IF(D474="", "", IF(E474="", "Select Supplier", D474*1.02264*(IF(INDEX('Suppliers &amp; Rates'!$G$7:$G$97, MATCH(E474, 'Suppliers &amp; Rates'!$B$7:$B$97, 0))="", 39.3, INDEX('Suppliers &amp; Rates'!$G$7:$G$97, MATCH(E474, 'Suppliers &amp; Rates'!$B$7:$B$97, 0))))/3.6))</f>
        <v/>
      </c>
      <c r="H474" s="57" t="str">
        <f t="shared" si="64"/>
        <v/>
      </c>
      <c r="I474" s="58" t="str">
        <f t="shared" si="65"/>
        <v/>
      </c>
      <c r="J474" s="58" t="str">
        <f t="shared" si="66"/>
        <v/>
      </c>
      <c r="K474" s="59" t="str">
        <f t="shared" si="67"/>
        <v/>
      </c>
      <c r="L474" s="2"/>
      <c r="N474" s="42" t="str">
        <f>IF($E474="", "", IFERROR(INDEX('Suppliers &amp; Rates'!C$7:C$97, MATCH($E474, 'Suppliers &amp; Rates'!$B$7:$B$97, 0)), ""))</f>
        <v/>
      </c>
      <c r="O474" s="43" t="str">
        <f>IF($E474="", "", IFERROR(INDEX('Suppliers &amp; Rates'!D$7:D$97, MATCH($E474, 'Suppliers &amp; Rates'!$B$7:$B$97, 0)), ""))</f>
        <v/>
      </c>
      <c r="P474" s="43" t="str">
        <f>IF($E474="", "", IFERROR(INDEX('Suppliers &amp; Rates'!E$7:E$97, MATCH($E474, 'Suppliers &amp; Rates'!$B$7:$B$97, 0)), ""))</f>
        <v/>
      </c>
      <c r="Q474" s="44" t="str">
        <f>IF($E474="", "", IFERROR(INDEX('Suppliers &amp; Rates'!F$7:F$97, MATCH($E474, 'Suppliers &amp; Rates'!$B$7:$B$97, 0)), ""))</f>
        <v/>
      </c>
      <c r="S474" s="21" t="str">
        <f t="shared" si="68"/>
        <v/>
      </c>
      <c r="U474" s="21" t="str">
        <f t="shared" si="69"/>
        <v/>
      </c>
      <c r="W474" s="21" t="str">
        <f t="shared" si="70"/>
        <v/>
      </c>
      <c r="X474" s="52" t="str">
        <f t="shared" si="71"/>
        <v/>
      </c>
    </row>
    <row r="475" spans="1:24" x14ac:dyDescent="0.25">
      <c r="A475" s="2"/>
      <c r="B475" s="25"/>
      <c r="C475" s="28"/>
      <c r="D475" s="28"/>
      <c r="E475" s="31"/>
      <c r="F475" s="34" t="str">
        <f t="shared" si="63"/>
        <v/>
      </c>
      <c r="G475" s="37" t="str">
        <f>IF(D475="", "", IF(E475="", "Select Supplier", D475*1.02264*(IF(INDEX('Suppliers &amp; Rates'!$G$7:$G$97, MATCH(E475, 'Suppliers &amp; Rates'!$B$7:$B$97, 0))="", 39.3, INDEX('Suppliers &amp; Rates'!$G$7:$G$97, MATCH(E475, 'Suppliers &amp; Rates'!$B$7:$B$97, 0))))/3.6))</f>
        <v/>
      </c>
      <c r="H475" s="57" t="str">
        <f t="shared" si="64"/>
        <v/>
      </c>
      <c r="I475" s="58" t="str">
        <f t="shared" si="65"/>
        <v/>
      </c>
      <c r="J475" s="58" t="str">
        <f t="shared" si="66"/>
        <v/>
      </c>
      <c r="K475" s="59" t="str">
        <f t="shared" si="67"/>
        <v/>
      </c>
      <c r="L475" s="2"/>
      <c r="N475" s="42" t="str">
        <f>IF($E475="", "", IFERROR(INDEX('Suppliers &amp; Rates'!C$7:C$97, MATCH($E475, 'Suppliers &amp; Rates'!$B$7:$B$97, 0)), ""))</f>
        <v/>
      </c>
      <c r="O475" s="43" t="str">
        <f>IF($E475="", "", IFERROR(INDEX('Suppliers &amp; Rates'!D$7:D$97, MATCH($E475, 'Suppliers &amp; Rates'!$B$7:$B$97, 0)), ""))</f>
        <v/>
      </c>
      <c r="P475" s="43" t="str">
        <f>IF($E475="", "", IFERROR(INDEX('Suppliers &amp; Rates'!E$7:E$97, MATCH($E475, 'Suppliers &amp; Rates'!$B$7:$B$97, 0)), ""))</f>
        <v/>
      </c>
      <c r="Q475" s="44" t="str">
        <f>IF($E475="", "", IFERROR(INDEX('Suppliers &amp; Rates'!F$7:F$97, MATCH($E475, 'Suppliers &amp; Rates'!$B$7:$B$97, 0)), ""))</f>
        <v/>
      </c>
      <c r="S475" s="21" t="str">
        <f t="shared" si="68"/>
        <v/>
      </c>
      <c r="U475" s="21" t="str">
        <f t="shared" si="69"/>
        <v/>
      </c>
      <c r="W475" s="21" t="str">
        <f t="shared" si="70"/>
        <v/>
      </c>
      <c r="X475" s="52" t="str">
        <f t="shared" si="71"/>
        <v/>
      </c>
    </row>
    <row r="476" spans="1:24" x14ac:dyDescent="0.25">
      <c r="A476" s="2"/>
      <c r="B476" s="25"/>
      <c r="C476" s="28"/>
      <c r="D476" s="28"/>
      <c r="E476" s="31"/>
      <c r="F476" s="34" t="str">
        <f t="shared" si="63"/>
        <v/>
      </c>
      <c r="G476" s="37" t="str">
        <f>IF(D476="", "", IF(E476="", "Select Supplier", D476*1.02264*(IF(INDEX('Suppliers &amp; Rates'!$G$7:$G$97, MATCH(E476, 'Suppliers &amp; Rates'!$B$7:$B$97, 0))="", 39.3, INDEX('Suppliers &amp; Rates'!$G$7:$G$97, MATCH(E476, 'Suppliers &amp; Rates'!$B$7:$B$97, 0))))/3.6))</f>
        <v/>
      </c>
      <c r="H476" s="57" t="str">
        <f t="shared" si="64"/>
        <v/>
      </c>
      <c r="I476" s="58" t="str">
        <f t="shared" si="65"/>
        <v/>
      </c>
      <c r="J476" s="58" t="str">
        <f t="shared" si="66"/>
        <v/>
      </c>
      <c r="K476" s="59" t="str">
        <f t="shared" si="67"/>
        <v/>
      </c>
      <c r="L476" s="2"/>
      <c r="N476" s="42" t="str">
        <f>IF($E476="", "", IFERROR(INDEX('Suppliers &amp; Rates'!C$7:C$97, MATCH($E476, 'Suppliers &amp; Rates'!$B$7:$B$97, 0)), ""))</f>
        <v/>
      </c>
      <c r="O476" s="43" t="str">
        <f>IF($E476="", "", IFERROR(INDEX('Suppliers &amp; Rates'!D$7:D$97, MATCH($E476, 'Suppliers &amp; Rates'!$B$7:$B$97, 0)), ""))</f>
        <v/>
      </c>
      <c r="P476" s="43" t="str">
        <f>IF($E476="", "", IFERROR(INDEX('Suppliers &amp; Rates'!E$7:E$97, MATCH($E476, 'Suppliers &amp; Rates'!$B$7:$B$97, 0)), ""))</f>
        <v/>
      </c>
      <c r="Q476" s="44" t="str">
        <f>IF($E476="", "", IFERROR(INDEX('Suppliers &amp; Rates'!F$7:F$97, MATCH($E476, 'Suppliers &amp; Rates'!$B$7:$B$97, 0)), ""))</f>
        <v/>
      </c>
      <c r="S476" s="21" t="str">
        <f t="shared" si="68"/>
        <v/>
      </c>
      <c r="U476" s="21" t="str">
        <f t="shared" si="69"/>
        <v/>
      </c>
      <c r="W476" s="21" t="str">
        <f t="shared" si="70"/>
        <v/>
      </c>
      <c r="X476" s="52" t="str">
        <f t="shared" si="71"/>
        <v/>
      </c>
    </row>
    <row r="477" spans="1:24" x14ac:dyDescent="0.25">
      <c r="A477" s="2"/>
      <c r="B477" s="25"/>
      <c r="C477" s="28"/>
      <c r="D477" s="28"/>
      <c r="E477" s="31"/>
      <c r="F477" s="34" t="str">
        <f t="shared" si="63"/>
        <v/>
      </c>
      <c r="G477" s="37" t="str">
        <f>IF(D477="", "", IF(E477="", "Select Supplier", D477*1.02264*(IF(INDEX('Suppliers &amp; Rates'!$G$7:$G$97, MATCH(E477, 'Suppliers &amp; Rates'!$B$7:$B$97, 0))="", 39.3, INDEX('Suppliers &amp; Rates'!$G$7:$G$97, MATCH(E477, 'Suppliers &amp; Rates'!$B$7:$B$97, 0))))/3.6))</f>
        <v/>
      </c>
      <c r="H477" s="57" t="str">
        <f t="shared" si="64"/>
        <v/>
      </c>
      <c r="I477" s="58" t="str">
        <f t="shared" si="65"/>
        <v/>
      </c>
      <c r="J477" s="58" t="str">
        <f t="shared" si="66"/>
        <v/>
      </c>
      <c r="K477" s="59" t="str">
        <f t="shared" si="67"/>
        <v/>
      </c>
      <c r="L477" s="2"/>
      <c r="N477" s="42" t="str">
        <f>IF($E477="", "", IFERROR(INDEX('Suppliers &amp; Rates'!C$7:C$97, MATCH($E477, 'Suppliers &amp; Rates'!$B$7:$B$97, 0)), ""))</f>
        <v/>
      </c>
      <c r="O477" s="43" t="str">
        <f>IF($E477="", "", IFERROR(INDEX('Suppliers &amp; Rates'!D$7:D$97, MATCH($E477, 'Suppliers &amp; Rates'!$B$7:$B$97, 0)), ""))</f>
        <v/>
      </c>
      <c r="P477" s="43" t="str">
        <f>IF($E477="", "", IFERROR(INDEX('Suppliers &amp; Rates'!E$7:E$97, MATCH($E477, 'Suppliers &amp; Rates'!$B$7:$B$97, 0)), ""))</f>
        <v/>
      </c>
      <c r="Q477" s="44" t="str">
        <f>IF($E477="", "", IFERROR(INDEX('Suppliers &amp; Rates'!F$7:F$97, MATCH($E477, 'Suppliers &amp; Rates'!$B$7:$B$97, 0)), ""))</f>
        <v/>
      </c>
      <c r="S477" s="21" t="str">
        <f t="shared" si="68"/>
        <v/>
      </c>
      <c r="U477" s="21" t="str">
        <f t="shared" si="69"/>
        <v/>
      </c>
      <c r="W477" s="21" t="str">
        <f t="shared" si="70"/>
        <v/>
      </c>
      <c r="X477" s="52" t="str">
        <f t="shared" si="71"/>
        <v/>
      </c>
    </row>
    <row r="478" spans="1:24" x14ac:dyDescent="0.25">
      <c r="A478" s="2"/>
      <c r="B478" s="25"/>
      <c r="C478" s="28"/>
      <c r="D478" s="28"/>
      <c r="E478" s="31"/>
      <c r="F478" s="34" t="str">
        <f t="shared" si="63"/>
        <v/>
      </c>
      <c r="G478" s="37" t="str">
        <f>IF(D478="", "", IF(E478="", "Select Supplier", D478*1.02264*(IF(INDEX('Suppliers &amp; Rates'!$G$7:$G$97, MATCH(E478, 'Suppliers &amp; Rates'!$B$7:$B$97, 0))="", 39.3, INDEX('Suppliers &amp; Rates'!$G$7:$G$97, MATCH(E478, 'Suppliers &amp; Rates'!$B$7:$B$97, 0))))/3.6))</f>
        <v/>
      </c>
      <c r="H478" s="57" t="str">
        <f t="shared" si="64"/>
        <v/>
      </c>
      <c r="I478" s="58" t="str">
        <f t="shared" si="65"/>
        <v/>
      </c>
      <c r="J478" s="58" t="str">
        <f t="shared" si="66"/>
        <v/>
      </c>
      <c r="K478" s="59" t="str">
        <f t="shared" si="67"/>
        <v/>
      </c>
      <c r="L478" s="2"/>
      <c r="N478" s="42" t="str">
        <f>IF($E478="", "", IFERROR(INDEX('Suppliers &amp; Rates'!C$7:C$97, MATCH($E478, 'Suppliers &amp; Rates'!$B$7:$B$97, 0)), ""))</f>
        <v/>
      </c>
      <c r="O478" s="43" t="str">
        <f>IF($E478="", "", IFERROR(INDEX('Suppliers &amp; Rates'!D$7:D$97, MATCH($E478, 'Suppliers &amp; Rates'!$B$7:$B$97, 0)), ""))</f>
        <v/>
      </c>
      <c r="P478" s="43" t="str">
        <f>IF($E478="", "", IFERROR(INDEX('Suppliers &amp; Rates'!E$7:E$97, MATCH($E478, 'Suppliers &amp; Rates'!$B$7:$B$97, 0)), ""))</f>
        <v/>
      </c>
      <c r="Q478" s="44" t="str">
        <f>IF($E478="", "", IFERROR(INDEX('Suppliers &amp; Rates'!F$7:F$97, MATCH($E478, 'Suppliers &amp; Rates'!$B$7:$B$97, 0)), ""))</f>
        <v/>
      </c>
      <c r="S478" s="21" t="str">
        <f t="shared" si="68"/>
        <v/>
      </c>
      <c r="U478" s="21" t="str">
        <f t="shared" si="69"/>
        <v/>
      </c>
      <c r="W478" s="21" t="str">
        <f t="shared" si="70"/>
        <v/>
      </c>
      <c r="X478" s="52" t="str">
        <f t="shared" si="71"/>
        <v/>
      </c>
    </row>
    <row r="479" spans="1:24" x14ac:dyDescent="0.25">
      <c r="A479" s="2"/>
      <c r="B479" s="25"/>
      <c r="C479" s="28"/>
      <c r="D479" s="28"/>
      <c r="E479" s="31"/>
      <c r="F479" s="34" t="str">
        <f t="shared" si="63"/>
        <v/>
      </c>
      <c r="G479" s="37" t="str">
        <f>IF(D479="", "", IF(E479="", "Select Supplier", D479*1.02264*(IF(INDEX('Suppliers &amp; Rates'!$G$7:$G$97, MATCH(E479, 'Suppliers &amp; Rates'!$B$7:$B$97, 0))="", 39.3, INDEX('Suppliers &amp; Rates'!$G$7:$G$97, MATCH(E479, 'Suppliers &amp; Rates'!$B$7:$B$97, 0))))/3.6))</f>
        <v/>
      </c>
      <c r="H479" s="57" t="str">
        <f t="shared" si="64"/>
        <v/>
      </c>
      <c r="I479" s="58" t="str">
        <f t="shared" si="65"/>
        <v/>
      </c>
      <c r="J479" s="58" t="str">
        <f t="shared" si="66"/>
        <v/>
      </c>
      <c r="K479" s="59" t="str">
        <f t="shared" si="67"/>
        <v/>
      </c>
      <c r="L479" s="2"/>
      <c r="N479" s="42" t="str">
        <f>IF($E479="", "", IFERROR(INDEX('Suppliers &amp; Rates'!C$7:C$97, MATCH($E479, 'Suppliers &amp; Rates'!$B$7:$B$97, 0)), ""))</f>
        <v/>
      </c>
      <c r="O479" s="43" t="str">
        <f>IF($E479="", "", IFERROR(INDEX('Suppliers &amp; Rates'!D$7:D$97, MATCH($E479, 'Suppliers &amp; Rates'!$B$7:$B$97, 0)), ""))</f>
        <v/>
      </c>
      <c r="P479" s="43" t="str">
        <f>IF($E479="", "", IFERROR(INDEX('Suppliers &amp; Rates'!E$7:E$97, MATCH($E479, 'Suppliers &amp; Rates'!$B$7:$B$97, 0)), ""))</f>
        <v/>
      </c>
      <c r="Q479" s="44" t="str">
        <f>IF($E479="", "", IFERROR(INDEX('Suppliers &amp; Rates'!F$7:F$97, MATCH($E479, 'Suppliers &amp; Rates'!$B$7:$B$97, 0)), ""))</f>
        <v/>
      </c>
      <c r="S479" s="21" t="str">
        <f t="shared" si="68"/>
        <v/>
      </c>
      <c r="U479" s="21" t="str">
        <f t="shared" si="69"/>
        <v/>
      </c>
      <c r="W479" s="21" t="str">
        <f t="shared" si="70"/>
        <v/>
      </c>
      <c r="X479" s="52" t="str">
        <f t="shared" si="71"/>
        <v/>
      </c>
    </row>
    <row r="480" spans="1:24" x14ac:dyDescent="0.25">
      <c r="A480" s="2"/>
      <c r="B480" s="25"/>
      <c r="C480" s="28"/>
      <c r="D480" s="28"/>
      <c r="E480" s="31"/>
      <c r="F480" s="34" t="str">
        <f t="shared" si="63"/>
        <v/>
      </c>
      <c r="G480" s="37" t="str">
        <f>IF(D480="", "", IF(E480="", "Select Supplier", D480*1.02264*(IF(INDEX('Suppliers &amp; Rates'!$G$7:$G$97, MATCH(E480, 'Suppliers &amp; Rates'!$B$7:$B$97, 0))="", 39.3, INDEX('Suppliers &amp; Rates'!$G$7:$G$97, MATCH(E480, 'Suppliers &amp; Rates'!$B$7:$B$97, 0))))/3.6))</f>
        <v/>
      </c>
      <c r="H480" s="57" t="str">
        <f t="shared" si="64"/>
        <v/>
      </c>
      <c r="I480" s="58" t="str">
        <f t="shared" si="65"/>
        <v/>
      </c>
      <c r="J480" s="58" t="str">
        <f t="shared" si="66"/>
        <v/>
      </c>
      <c r="K480" s="59" t="str">
        <f t="shared" si="67"/>
        <v/>
      </c>
      <c r="L480" s="2"/>
      <c r="N480" s="42" t="str">
        <f>IF($E480="", "", IFERROR(INDEX('Suppliers &amp; Rates'!C$7:C$97, MATCH($E480, 'Suppliers &amp; Rates'!$B$7:$B$97, 0)), ""))</f>
        <v/>
      </c>
      <c r="O480" s="43" t="str">
        <f>IF($E480="", "", IFERROR(INDEX('Suppliers &amp; Rates'!D$7:D$97, MATCH($E480, 'Suppliers &amp; Rates'!$B$7:$B$97, 0)), ""))</f>
        <v/>
      </c>
      <c r="P480" s="43" t="str">
        <f>IF($E480="", "", IFERROR(INDEX('Suppliers &amp; Rates'!E$7:E$97, MATCH($E480, 'Suppliers &amp; Rates'!$B$7:$B$97, 0)), ""))</f>
        <v/>
      </c>
      <c r="Q480" s="44" t="str">
        <f>IF($E480="", "", IFERROR(INDEX('Suppliers &amp; Rates'!F$7:F$97, MATCH($E480, 'Suppliers &amp; Rates'!$B$7:$B$97, 0)), ""))</f>
        <v/>
      </c>
      <c r="S480" s="21" t="str">
        <f t="shared" si="68"/>
        <v/>
      </c>
      <c r="U480" s="21" t="str">
        <f t="shared" si="69"/>
        <v/>
      </c>
      <c r="W480" s="21" t="str">
        <f t="shared" si="70"/>
        <v/>
      </c>
      <c r="X480" s="52" t="str">
        <f t="shared" si="71"/>
        <v/>
      </c>
    </row>
    <row r="481" spans="1:24" x14ac:dyDescent="0.25">
      <c r="A481" s="2"/>
      <c r="B481" s="25"/>
      <c r="C481" s="28"/>
      <c r="D481" s="28"/>
      <c r="E481" s="31"/>
      <c r="F481" s="34" t="str">
        <f t="shared" si="63"/>
        <v/>
      </c>
      <c r="G481" s="37" t="str">
        <f>IF(D481="", "", IF(E481="", "Select Supplier", D481*1.02264*(IF(INDEX('Suppliers &amp; Rates'!$G$7:$G$97, MATCH(E481, 'Suppliers &amp; Rates'!$B$7:$B$97, 0))="", 39.3, INDEX('Suppliers &amp; Rates'!$G$7:$G$97, MATCH(E481, 'Suppliers &amp; Rates'!$B$7:$B$97, 0))))/3.6))</f>
        <v/>
      </c>
      <c r="H481" s="57" t="str">
        <f t="shared" si="64"/>
        <v/>
      </c>
      <c r="I481" s="58" t="str">
        <f t="shared" si="65"/>
        <v/>
      </c>
      <c r="J481" s="58" t="str">
        <f t="shared" si="66"/>
        <v/>
      </c>
      <c r="K481" s="59" t="str">
        <f t="shared" si="67"/>
        <v/>
      </c>
      <c r="L481" s="2"/>
      <c r="N481" s="42" t="str">
        <f>IF($E481="", "", IFERROR(INDEX('Suppliers &amp; Rates'!C$7:C$97, MATCH($E481, 'Suppliers &amp; Rates'!$B$7:$B$97, 0)), ""))</f>
        <v/>
      </c>
      <c r="O481" s="43" t="str">
        <f>IF($E481="", "", IFERROR(INDEX('Suppliers &amp; Rates'!D$7:D$97, MATCH($E481, 'Suppliers &amp; Rates'!$B$7:$B$97, 0)), ""))</f>
        <v/>
      </c>
      <c r="P481" s="43" t="str">
        <f>IF($E481="", "", IFERROR(INDEX('Suppliers &amp; Rates'!E$7:E$97, MATCH($E481, 'Suppliers &amp; Rates'!$B$7:$B$97, 0)), ""))</f>
        <v/>
      </c>
      <c r="Q481" s="44" t="str">
        <f>IF($E481="", "", IFERROR(INDEX('Suppliers &amp; Rates'!F$7:F$97, MATCH($E481, 'Suppliers &amp; Rates'!$B$7:$B$97, 0)), ""))</f>
        <v/>
      </c>
      <c r="S481" s="21" t="str">
        <f t="shared" si="68"/>
        <v/>
      </c>
      <c r="U481" s="21" t="str">
        <f t="shared" si="69"/>
        <v/>
      </c>
      <c r="W481" s="21" t="str">
        <f t="shared" si="70"/>
        <v/>
      </c>
      <c r="X481" s="52" t="str">
        <f t="shared" si="71"/>
        <v/>
      </c>
    </row>
    <row r="482" spans="1:24" x14ac:dyDescent="0.25">
      <c r="A482" s="2"/>
      <c r="B482" s="25"/>
      <c r="C482" s="28"/>
      <c r="D482" s="28"/>
      <c r="E482" s="31"/>
      <c r="F482" s="34" t="str">
        <f t="shared" si="63"/>
        <v/>
      </c>
      <c r="G482" s="37" t="str">
        <f>IF(D482="", "", IF(E482="", "Select Supplier", D482*1.02264*(IF(INDEX('Suppliers &amp; Rates'!$G$7:$G$97, MATCH(E482, 'Suppliers &amp; Rates'!$B$7:$B$97, 0))="", 39.3, INDEX('Suppliers &amp; Rates'!$G$7:$G$97, MATCH(E482, 'Suppliers &amp; Rates'!$B$7:$B$97, 0))))/3.6))</f>
        <v/>
      </c>
      <c r="H482" s="57" t="str">
        <f t="shared" si="64"/>
        <v/>
      </c>
      <c r="I482" s="58" t="str">
        <f t="shared" si="65"/>
        <v/>
      </c>
      <c r="J482" s="58" t="str">
        <f t="shared" si="66"/>
        <v/>
      </c>
      <c r="K482" s="59" t="str">
        <f t="shared" si="67"/>
        <v/>
      </c>
      <c r="L482" s="2"/>
      <c r="N482" s="42" t="str">
        <f>IF($E482="", "", IFERROR(INDEX('Suppliers &amp; Rates'!C$7:C$97, MATCH($E482, 'Suppliers &amp; Rates'!$B$7:$B$97, 0)), ""))</f>
        <v/>
      </c>
      <c r="O482" s="43" t="str">
        <f>IF($E482="", "", IFERROR(INDEX('Suppliers &amp; Rates'!D$7:D$97, MATCH($E482, 'Suppliers &amp; Rates'!$B$7:$B$97, 0)), ""))</f>
        <v/>
      </c>
      <c r="P482" s="43" t="str">
        <f>IF($E482="", "", IFERROR(INDEX('Suppliers &amp; Rates'!E$7:E$97, MATCH($E482, 'Suppliers &amp; Rates'!$B$7:$B$97, 0)), ""))</f>
        <v/>
      </c>
      <c r="Q482" s="44" t="str">
        <f>IF($E482="", "", IFERROR(INDEX('Suppliers &amp; Rates'!F$7:F$97, MATCH($E482, 'Suppliers &amp; Rates'!$B$7:$B$97, 0)), ""))</f>
        <v/>
      </c>
      <c r="S482" s="21" t="str">
        <f t="shared" si="68"/>
        <v/>
      </c>
      <c r="U482" s="21" t="str">
        <f t="shared" si="69"/>
        <v/>
      </c>
      <c r="W482" s="21" t="str">
        <f t="shared" si="70"/>
        <v/>
      </c>
      <c r="X482" s="52" t="str">
        <f t="shared" si="71"/>
        <v/>
      </c>
    </row>
    <row r="483" spans="1:24" x14ac:dyDescent="0.25">
      <c r="A483" s="2"/>
      <c r="B483" s="25"/>
      <c r="C483" s="28"/>
      <c r="D483" s="28"/>
      <c r="E483" s="31"/>
      <c r="F483" s="34" t="str">
        <f t="shared" si="63"/>
        <v/>
      </c>
      <c r="G483" s="37" t="str">
        <f>IF(D483="", "", IF(E483="", "Select Supplier", D483*1.02264*(IF(INDEX('Suppliers &amp; Rates'!$G$7:$G$97, MATCH(E483, 'Suppliers &amp; Rates'!$B$7:$B$97, 0))="", 39.3, INDEX('Suppliers &amp; Rates'!$G$7:$G$97, MATCH(E483, 'Suppliers &amp; Rates'!$B$7:$B$97, 0))))/3.6))</f>
        <v/>
      </c>
      <c r="H483" s="57" t="str">
        <f t="shared" si="64"/>
        <v/>
      </c>
      <c r="I483" s="58" t="str">
        <f t="shared" si="65"/>
        <v/>
      </c>
      <c r="J483" s="58" t="str">
        <f t="shared" si="66"/>
        <v/>
      </c>
      <c r="K483" s="59" t="str">
        <f t="shared" si="67"/>
        <v/>
      </c>
      <c r="L483" s="2"/>
      <c r="N483" s="42" t="str">
        <f>IF($E483="", "", IFERROR(INDEX('Suppliers &amp; Rates'!C$7:C$97, MATCH($E483, 'Suppliers &amp; Rates'!$B$7:$B$97, 0)), ""))</f>
        <v/>
      </c>
      <c r="O483" s="43" t="str">
        <f>IF($E483="", "", IFERROR(INDEX('Suppliers &amp; Rates'!D$7:D$97, MATCH($E483, 'Suppliers &amp; Rates'!$B$7:$B$97, 0)), ""))</f>
        <v/>
      </c>
      <c r="P483" s="43" t="str">
        <f>IF($E483="", "", IFERROR(INDEX('Suppliers &amp; Rates'!E$7:E$97, MATCH($E483, 'Suppliers &amp; Rates'!$B$7:$B$97, 0)), ""))</f>
        <v/>
      </c>
      <c r="Q483" s="44" t="str">
        <f>IF($E483="", "", IFERROR(INDEX('Suppliers &amp; Rates'!F$7:F$97, MATCH($E483, 'Suppliers &amp; Rates'!$B$7:$B$97, 0)), ""))</f>
        <v/>
      </c>
      <c r="S483" s="21" t="str">
        <f t="shared" si="68"/>
        <v/>
      </c>
      <c r="U483" s="21" t="str">
        <f t="shared" si="69"/>
        <v/>
      </c>
      <c r="W483" s="21" t="str">
        <f t="shared" si="70"/>
        <v/>
      </c>
      <c r="X483" s="52" t="str">
        <f t="shared" si="71"/>
        <v/>
      </c>
    </row>
    <row r="484" spans="1:24" x14ac:dyDescent="0.25">
      <c r="A484" s="2"/>
      <c r="B484" s="25"/>
      <c r="C484" s="28"/>
      <c r="D484" s="28"/>
      <c r="E484" s="31"/>
      <c r="F484" s="34" t="str">
        <f t="shared" si="63"/>
        <v/>
      </c>
      <c r="G484" s="37" t="str">
        <f>IF(D484="", "", IF(E484="", "Select Supplier", D484*1.02264*(IF(INDEX('Suppliers &amp; Rates'!$G$7:$G$97, MATCH(E484, 'Suppliers &amp; Rates'!$B$7:$B$97, 0))="", 39.3, INDEX('Suppliers &amp; Rates'!$G$7:$G$97, MATCH(E484, 'Suppliers &amp; Rates'!$B$7:$B$97, 0))))/3.6))</f>
        <v/>
      </c>
      <c r="H484" s="57" t="str">
        <f t="shared" si="64"/>
        <v/>
      </c>
      <c r="I484" s="58" t="str">
        <f t="shared" si="65"/>
        <v/>
      </c>
      <c r="J484" s="58" t="str">
        <f t="shared" si="66"/>
        <v/>
      </c>
      <c r="K484" s="59" t="str">
        <f t="shared" si="67"/>
        <v/>
      </c>
      <c r="L484" s="2"/>
      <c r="N484" s="42" t="str">
        <f>IF($E484="", "", IFERROR(INDEX('Suppliers &amp; Rates'!C$7:C$97, MATCH($E484, 'Suppliers &amp; Rates'!$B$7:$B$97, 0)), ""))</f>
        <v/>
      </c>
      <c r="O484" s="43" t="str">
        <f>IF($E484="", "", IFERROR(INDEX('Suppliers &amp; Rates'!D$7:D$97, MATCH($E484, 'Suppliers &amp; Rates'!$B$7:$B$97, 0)), ""))</f>
        <v/>
      </c>
      <c r="P484" s="43" t="str">
        <f>IF($E484="", "", IFERROR(INDEX('Suppliers &amp; Rates'!E$7:E$97, MATCH($E484, 'Suppliers &amp; Rates'!$B$7:$B$97, 0)), ""))</f>
        <v/>
      </c>
      <c r="Q484" s="44" t="str">
        <f>IF($E484="", "", IFERROR(INDEX('Suppliers &amp; Rates'!F$7:F$97, MATCH($E484, 'Suppliers &amp; Rates'!$B$7:$B$97, 0)), ""))</f>
        <v/>
      </c>
      <c r="S484" s="21" t="str">
        <f t="shared" si="68"/>
        <v/>
      </c>
      <c r="U484" s="21" t="str">
        <f t="shared" si="69"/>
        <v/>
      </c>
      <c r="W484" s="21" t="str">
        <f t="shared" si="70"/>
        <v/>
      </c>
      <c r="X484" s="52" t="str">
        <f t="shared" si="71"/>
        <v/>
      </c>
    </row>
    <row r="485" spans="1:24" x14ac:dyDescent="0.25">
      <c r="A485" s="2"/>
      <c r="B485" s="25"/>
      <c r="C485" s="28"/>
      <c r="D485" s="28"/>
      <c r="E485" s="31"/>
      <c r="F485" s="34" t="str">
        <f t="shared" si="63"/>
        <v/>
      </c>
      <c r="G485" s="37" t="str">
        <f>IF(D485="", "", IF(E485="", "Select Supplier", D485*1.02264*(IF(INDEX('Suppliers &amp; Rates'!$G$7:$G$97, MATCH(E485, 'Suppliers &amp; Rates'!$B$7:$B$97, 0))="", 39.3, INDEX('Suppliers &amp; Rates'!$G$7:$G$97, MATCH(E485, 'Suppliers &amp; Rates'!$B$7:$B$97, 0))))/3.6))</f>
        <v/>
      </c>
      <c r="H485" s="57" t="str">
        <f t="shared" si="64"/>
        <v/>
      </c>
      <c r="I485" s="58" t="str">
        <f t="shared" si="65"/>
        <v/>
      </c>
      <c r="J485" s="58" t="str">
        <f t="shared" si="66"/>
        <v/>
      </c>
      <c r="K485" s="59" t="str">
        <f t="shared" si="67"/>
        <v/>
      </c>
      <c r="L485" s="2"/>
      <c r="N485" s="42" t="str">
        <f>IF($E485="", "", IFERROR(INDEX('Suppliers &amp; Rates'!C$7:C$97, MATCH($E485, 'Suppliers &amp; Rates'!$B$7:$B$97, 0)), ""))</f>
        <v/>
      </c>
      <c r="O485" s="43" t="str">
        <f>IF($E485="", "", IFERROR(INDEX('Suppliers &amp; Rates'!D$7:D$97, MATCH($E485, 'Suppliers &amp; Rates'!$B$7:$B$97, 0)), ""))</f>
        <v/>
      </c>
      <c r="P485" s="43" t="str">
        <f>IF($E485="", "", IFERROR(INDEX('Suppliers &amp; Rates'!E$7:E$97, MATCH($E485, 'Suppliers &amp; Rates'!$B$7:$B$97, 0)), ""))</f>
        <v/>
      </c>
      <c r="Q485" s="44" t="str">
        <f>IF($E485="", "", IFERROR(INDEX('Suppliers &amp; Rates'!F$7:F$97, MATCH($E485, 'Suppliers &amp; Rates'!$B$7:$B$97, 0)), ""))</f>
        <v/>
      </c>
      <c r="S485" s="21" t="str">
        <f t="shared" si="68"/>
        <v/>
      </c>
      <c r="U485" s="21" t="str">
        <f t="shared" si="69"/>
        <v/>
      </c>
      <c r="W485" s="21" t="str">
        <f t="shared" si="70"/>
        <v/>
      </c>
      <c r="X485" s="52" t="str">
        <f t="shared" si="71"/>
        <v/>
      </c>
    </row>
    <row r="486" spans="1:24" x14ac:dyDescent="0.25">
      <c r="A486" s="2"/>
      <c r="B486" s="25"/>
      <c r="C486" s="28"/>
      <c r="D486" s="28"/>
      <c r="E486" s="31"/>
      <c r="F486" s="34" t="str">
        <f t="shared" si="63"/>
        <v/>
      </c>
      <c r="G486" s="37" t="str">
        <f>IF(D486="", "", IF(E486="", "Select Supplier", D486*1.02264*(IF(INDEX('Suppliers &amp; Rates'!$G$7:$G$97, MATCH(E486, 'Suppliers &amp; Rates'!$B$7:$B$97, 0))="", 39.3, INDEX('Suppliers &amp; Rates'!$G$7:$G$97, MATCH(E486, 'Suppliers &amp; Rates'!$B$7:$B$97, 0))))/3.6))</f>
        <v/>
      </c>
      <c r="H486" s="57" t="str">
        <f t="shared" si="64"/>
        <v/>
      </c>
      <c r="I486" s="58" t="str">
        <f t="shared" si="65"/>
        <v/>
      </c>
      <c r="J486" s="58" t="str">
        <f t="shared" si="66"/>
        <v/>
      </c>
      <c r="K486" s="59" t="str">
        <f t="shared" si="67"/>
        <v/>
      </c>
      <c r="L486" s="2"/>
      <c r="N486" s="42" t="str">
        <f>IF($E486="", "", IFERROR(INDEX('Suppliers &amp; Rates'!C$7:C$97, MATCH($E486, 'Suppliers &amp; Rates'!$B$7:$B$97, 0)), ""))</f>
        <v/>
      </c>
      <c r="O486" s="43" t="str">
        <f>IF($E486="", "", IFERROR(INDEX('Suppliers &amp; Rates'!D$7:D$97, MATCH($E486, 'Suppliers &amp; Rates'!$B$7:$B$97, 0)), ""))</f>
        <v/>
      </c>
      <c r="P486" s="43" t="str">
        <f>IF($E486="", "", IFERROR(INDEX('Suppliers &amp; Rates'!E$7:E$97, MATCH($E486, 'Suppliers &amp; Rates'!$B$7:$B$97, 0)), ""))</f>
        <v/>
      </c>
      <c r="Q486" s="44" t="str">
        <f>IF($E486="", "", IFERROR(INDEX('Suppliers &amp; Rates'!F$7:F$97, MATCH($E486, 'Suppliers &amp; Rates'!$B$7:$B$97, 0)), ""))</f>
        <v/>
      </c>
      <c r="S486" s="21" t="str">
        <f t="shared" si="68"/>
        <v/>
      </c>
      <c r="U486" s="21" t="str">
        <f t="shared" si="69"/>
        <v/>
      </c>
      <c r="W486" s="21" t="str">
        <f t="shared" si="70"/>
        <v/>
      </c>
      <c r="X486" s="52" t="str">
        <f t="shared" si="71"/>
        <v/>
      </c>
    </row>
    <row r="487" spans="1:24" x14ac:dyDescent="0.25">
      <c r="A487" s="2"/>
      <c r="B487" s="25"/>
      <c r="C487" s="28"/>
      <c r="D487" s="28"/>
      <c r="E487" s="31"/>
      <c r="F487" s="34" t="str">
        <f t="shared" si="63"/>
        <v/>
      </c>
      <c r="G487" s="37" t="str">
        <f>IF(D487="", "", IF(E487="", "Select Supplier", D487*1.02264*(IF(INDEX('Suppliers &amp; Rates'!$G$7:$G$97, MATCH(E487, 'Suppliers &amp; Rates'!$B$7:$B$97, 0))="", 39.3, INDEX('Suppliers &amp; Rates'!$G$7:$G$97, MATCH(E487, 'Suppliers &amp; Rates'!$B$7:$B$97, 0))))/3.6))</f>
        <v/>
      </c>
      <c r="H487" s="57" t="str">
        <f t="shared" si="64"/>
        <v/>
      </c>
      <c r="I487" s="58" t="str">
        <f t="shared" si="65"/>
        <v/>
      </c>
      <c r="J487" s="58" t="str">
        <f t="shared" si="66"/>
        <v/>
      </c>
      <c r="K487" s="59" t="str">
        <f t="shared" si="67"/>
        <v/>
      </c>
      <c r="L487" s="2"/>
      <c r="N487" s="42" t="str">
        <f>IF($E487="", "", IFERROR(INDEX('Suppliers &amp; Rates'!C$7:C$97, MATCH($E487, 'Suppliers &amp; Rates'!$B$7:$B$97, 0)), ""))</f>
        <v/>
      </c>
      <c r="O487" s="43" t="str">
        <f>IF($E487="", "", IFERROR(INDEX('Suppliers &amp; Rates'!D$7:D$97, MATCH($E487, 'Suppliers &amp; Rates'!$B$7:$B$97, 0)), ""))</f>
        <v/>
      </c>
      <c r="P487" s="43" t="str">
        <f>IF($E487="", "", IFERROR(INDEX('Suppliers &amp; Rates'!E$7:E$97, MATCH($E487, 'Suppliers &amp; Rates'!$B$7:$B$97, 0)), ""))</f>
        <v/>
      </c>
      <c r="Q487" s="44" t="str">
        <f>IF($E487="", "", IFERROR(INDEX('Suppliers &amp; Rates'!F$7:F$97, MATCH($E487, 'Suppliers &amp; Rates'!$B$7:$B$97, 0)), ""))</f>
        <v/>
      </c>
      <c r="S487" s="21" t="str">
        <f t="shared" si="68"/>
        <v/>
      </c>
      <c r="U487" s="21" t="str">
        <f t="shared" si="69"/>
        <v/>
      </c>
      <c r="W487" s="21" t="str">
        <f t="shared" si="70"/>
        <v/>
      </c>
      <c r="X487" s="52" t="str">
        <f t="shared" si="71"/>
        <v/>
      </c>
    </row>
    <row r="488" spans="1:24" x14ac:dyDescent="0.25">
      <c r="A488" s="2"/>
      <c r="B488" s="25"/>
      <c r="C488" s="28"/>
      <c r="D488" s="28"/>
      <c r="E488" s="31"/>
      <c r="F488" s="34" t="str">
        <f t="shared" si="63"/>
        <v/>
      </c>
      <c r="G488" s="37" t="str">
        <f>IF(D488="", "", IF(E488="", "Select Supplier", D488*1.02264*(IF(INDEX('Suppliers &amp; Rates'!$G$7:$G$97, MATCH(E488, 'Suppliers &amp; Rates'!$B$7:$B$97, 0))="", 39.3, INDEX('Suppliers &amp; Rates'!$G$7:$G$97, MATCH(E488, 'Suppliers &amp; Rates'!$B$7:$B$97, 0))))/3.6))</f>
        <v/>
      </c>
      <c r="H488" s="57" t="str">
        <f t="shared" si="64"/>
        <v/>
      </c>
      <c r="I488" s="58" t="str">
        <f t="shared" si="65"/>
        <v/>
      </c>
      <c r="J488" s="58" t="str">
        <f t="shared" si="66"/>
        <v/>
      </c>
      <c r="K488" s="59" t="str">
        <f t="shared" si="67"/>
        <v/>
      </c>
      <c r="L488" s="2"/>
      <c r="N488" s="42" t="str">
        <f>IF($E488="", "", IFERROR(INDEX('Suppliers &amp; Rates'!C$7:C$97, MATCH($E488, 'Suppliers &amp; Rates'!$B$7:$B$97, 0)), ""))</f>
        <v/>
      </c>
      <c r="O488" s="43" t="str">
        <f>IF($E488="", "", IFERROR(INDEX('Suppliers &amp; Rates'!D$7:D$97, MATCH($E488, 'Suppliers &amp; Rates'!$B$7:$B$97, 0)), ""))</f>
        <v/>
      </c>
      <c r="P488" s="43" t="str">
        <f>IF($E488="", "", IFERROR(INDEX('Suppliers &amp; Rates'!E$7:E$97, MATCH($E488, 'Suppliers &amp; Rates'!$B$7:$B$97, 0)), ""))</f>
        <v/>
      </c>
      <c r="Q488" s="44" t="str">
        <f>IF($E488="", "", IFERROR(INDEX('Suppliers &amp; Rates'!F$7:F$97, MATCH($E488, 'Suppliers &amp; Rates'!$B$7:$B$97, 0)), ""))</f>
        <v/>
      </c>
      <c r="S488" s="21" t="str">
        <f t="shared" si="68"/>
        <v/>
      </c>
      <c r="U488" s="21" t="str">
        <f t="shared" si="69"/>
        <v/>
      </c>
      <c r="W488" s="21" t="str">
        <f t="shared" si="70"/>
        <v/>
      </c>
      <c r="X488" s="52" t="str">
        <f t="shared" si="71"/>
        <v/>
      </c>
    </row>
    <row r="489" spans="1:24" x14ac:dyDescent="0.25">
      <c r="A489" s="2"/>
      <c r="B489" s="25"/>
      <c r="C489" s="28"/>
      <c r="D489" s="28"/>
      <c r="E489" s="31"/>
      <c r="F489" s="34" t="str">
        <f t="shared" si="63"/>
        <v/>
      </c>
      <c r="G489" s="37" t="str">
        <f>IF(D489="", "", IF(E489="", "Select Supplier", D489*1.02264*(IF(INDEX('Suppliers &amp; Rates'!$G$7:$G$97, MATCH(E489, 'Suppliers &amp; Rates'!$B$7:$B$97, 0))="", 39.3, INDEX('Suppliers &amp; Rates'!$G$7:$G$97, MATCH(E489, 'Suppliers &amp; Rates'!$B$7:$B$97, 0))))/3.6))</f>
        <v/>
      </c>
      <c r="H489" s="57" t="str">
        <f t="shared" si="64"/>
        <v/>
      </c>
      <c r="I489" s="58" t="str">
        <f t="shared" si="65"/>
        <v/>
      </c>
      <c r="J489" s="58" t="str">
        <f t="shared" si="66"/>
        <v/>
      </c>
      <c r="K489" s="59" t="str">
        <f t="shared" si="67"/>
        <v/>
      </c>
      <c r="L489" s="2"/>
      <c r="N489" s="42" t="str">
        <f>IF($E489="", "", IFERROR(INDEX('Suppliers &amp; Rates'!C$7:C$97, MATCH($E489, 'Suppliers &amp; Rates'!$B$7:$B$97, 0)), ""))</f>
        <v/>
      </c>
      <c r="O489" s="43" t="str">
        <f>IF($E489="", "", IFERROR(INDEX('Suppliers &amp; Rates'!D$7:D$97, MATCH($E489, 'Suppliers &amp; Rates'!$B$7:$B$97, 0)), ""))</f>
        <v/>
      </c>
      <c r="P489" s="43" t="str">
        <f>IF($E489="", "", IFERROR(INDEX('Suppliers &amp; Rates'!E$7:E$97, MATCH($E489, 'Suppliers &amp; Rates'!$B$7:$B$97, 0)), ""))</f>
        <v/>
      </c>
      <c r="Q489" s="44" t="str">
        <f>IF($E489="", "", IFERROR(INDEX('Suppliers &amp; Rates'!F$7:F$97, MATCH($E489, 'Suppliers &amp; Rates'!$B$7:$B$97, 0)), ""))</f>
        <v/>
      </c>
      <c r="S489" s="21" t="str">
        <f t="shared" si="68"/>
        <v/>
      </c>
      <c r="U489" s="21" t="str">
        <f t="shared" si="69"/>
        <v/>
      </c>
      <c r="W489" s="21" t="str">
        <f t="shared" si="70"/>
        <v/>
      </c>
      <c r="X489" s="52" t="str">
        <f t="shared" si="71"/>
        <v/>
      </c>
    </row>
    <row r="490" spans="1:24" x14ac:dyDescent="0.25">
      <c r="A490" s="2"/>
      <c r="B490" s="25"/>
      <c r="C490" s="28"/>
      <c r="D490" s="28"/>
      <c r="E490" s="31"/>
      <c r="F490" s="34" t="str">
        <f t="shared" si="63"/>
        <v/>
      </c>
      <c r="G490" s="37" t="str">
        <f>IF(D490="", "", IF(E490="", "Select Supplier", D490*1.02264*(IF(INDEX('Suppliers &amp; Rates'!$G$7:$G$97, MATCH(E490, 'Suppliers &amp; Rates'!$B$7:$B$97, 0))="", 39.3, INDEX('Suppliers &amp; Rates'!$G$7:$G$97, MATCH(E490, 'Suppliers &amp; Rates'!$B$7:$B$97, 0))))/3.6))</f>
        <v/>
      </c>
      <c r="H490" s="57" t="str">
        <f t="shared" si="64"/>
        <v/>
      </c>
      <c r="I490" s="58" t="str">
        <f t="shared" si="65"/>
        <v/>
      </c>
      <c r="J490" s="58" t="str">
        <f t="shared" si="66"/>
        <v/>
      </c>
      <c r="K490" s="59" t="str">
        <f t="shared" si="67"/>
        <v/>
      </c>
      <c r="L490" s="2"/>
      <c r="N490" s="42" t="str">
        <f>IF($E490="", "", IFERROR(INDEX('Suppliers &amp; Rates'!C$7:C$97, MATCH($E490, 'Suppliers &amp; Rates'!$B$7:$B$97, 0)), ""))</f>
        <v/>
      </c>
      <c r="O490" s="43" t="str">
        <f>IF($E490="", "", IFERROR(INDEX('Suppliers &amp; Rates'!D$7:D$97, MATCH($E490, 'Suppliers &amp; Rates'!$B$7:$B$97, 0)), ""))</f>
        <v/>
      </c>
      <c r="P490" s="43" t="str">
        <f>IF($E490="", "", IFERROR(INDEX('Suppliers &amp; Rates'!E$7:E$97, MATCH($E490, 'Suppliers &amp; Rates'!$B$7:$B$97, 0)), ""))</f>
        <v/>
      </c>
      <c r="Q490" s="44" t="str">
        <f>IF($E490="", "", IFERROR(INDEX('Suppliers &amp; Rates'!F$7:F$97, MATCH($E490, 'Suppliers &amp; Rates'!$B$7:$B$97, 0)), ""))</f>
        <v/>
      </c>
      <c r="S490" s="21" t="str">
        <f t="shared" si="68"/>
        <v/>
      </c>
      <c r="U490" s="21" t="str">
        <f t="shared" si="69"/>
        <v/>
      </c>
      <c r="W490" s="21" t="str">
        <f t="shared" si="70"/>
        <v/>
      </c>
      <c r="X490" s="52" t="str">
        <f t="shared" si="71"/>
        <v/>
      </c>
    </row>
    <row r="491" spans="1:24" x14ac:dyDescent="0.25">
      <c r="A491" s="2"/>
      <c r="B491" s="25"/>
      <c r="C491" s="28"/>
      <c r="D491" s="28"/>
      <c r="E491" s="31"/>
      <c r="F491" s="34" t="str">
        <f t="shared" si="63"/>
        <v/>
      </c>
      <c r="G491" s="37" t="str">
        <f>IF(D491="", "", IF(E491="", "Select Supplier", D491*1.02264*(IF(INDEX('Suppliers &amp; Rates'!$G$7:$G$97, MATCH(E491, 'Suppliers &amp; Rates'!$B$7:$B$97, 0))="", 39.3, INDEX('Suppliers &amp; Rates'!$G$7:$G$97, MATCH(E491, 'Suppliers &amp; Rates'!$B$7:$B$97, 0))))/3.6))</f>
        <v/>
      </c>
      <c r="H491" s="57" t="str">
        <f t="shared" si="64"/>
        <v/>
      </c>
      <c r="I491" s="58" t="str">
        <f t="shared" si="65"/>
        <v/>
      </c>
      <c r="J491" s="58" t="str">
        <f t="shared" si="66"/>
        <v/>
      </c>
      <c r="K491" s="59" t="str">
        <f t="shared" si="67"/>
        <v/>
      </c>
      <c r="L491" s="2"/>
      <c r="N491" s="42" t="str">
        <f>IF($E491="", "", IFERROR(INDEX('Suppliers &amp; Rates'!C$7:C$97, MATCH($E491, 'Suppliers &amp; Rates'!$B$7:$B$97, 0)), ""))</f>
        <v/>
      </c>
      <c r="O491" s="43" t="str">
        <f>IF($E491="", "", IFERROR(INDEX('Suppliers &amp; Rates'!D$7:D$97, MATCH($E491, 'Suppliers &amp; Rates'!$B$7:$B$97, 0)), ""))</f>
        <v/>
      </c>
      <c r="P491" s="43" t="str">
        <f>IF($E491="", "", IFERROR(INDEX('Suppliers &amp; Rates'!E$7:E$97, MATCH($E491, 'Suppliers &amp; Rates'!$B$7:$B$97, 0)), ""))</f>
        <v/>
      </c>
      <c r="Q491" s="44" t="str">
        <f>IF($E491="", "", IFERROR(INDEX('Suppliers &amp; Rates'!F$7:F$97, MATCH($E491, 'Suppliers &amp; Rates'!$B$7:$B$97, 0)), ""))</f>
        <v/>
      </c>
      <c r="S491" s="21" t="str">
        <f t="shared" si="68"/>
        <v/>
      </c>
      <c r="U491" s="21" t="str">
        <f t="shared" si="69"/>
        <v/>
      </c>
      <c r="W491" s="21" t="str">
        <f t="shared" si="70"/>
        <v/>
      </c>
      <c r="X491" s="52" t="str">
        <f t="shared" si="71"/>
        <v/>
      </c>
    </row>
    <row r="492" spans="1:24" x14ac:dyDescent="0.25">
      <c r="A492" s="2"/>
      <c r="B492" s="25"/>
      <c r="C492" s="28"/>
      <c r="D492" s="28"/>
      <c r="E492" s="31"/>
      <c r="F492" s="34" t="str">
        <f t="shared" si="63"/>
        <v/>
      </c>
      <c r="G492" s="37" t="str">
        <f>IF(D492="", "", IF(E492="", "Select Supplier", D492*1.02264*(IF(INDEX('Suppliers &amp; Rates'!$G$7:$G$97, MATCH(E492, 'Suppliers &amp; Rates'!$B$7:$B$97, 0))="", 39.3, INDEX('Suppliers &amp; Rates'!$G$7:$G$97, MATCH(E492, 'Suppliers &amp; Rates'!$B$7:$B$97, 0))))/3.6))</f>
        <v/>
      </c>
      <c r="H492" s="57" t="str">
        <f t="shared" si="64"/>
        <v/>
      </c>
      <c r="I492" s="58" t="str">
        <f t="shared" si="65"/>
        <v/>
      </c>
      <c r="J492" s="58" t="str">
        <f t="shared" si="66"/>
        <v/>
      </c>
      <c r="K492" s="59" t="str">
        <f t="shared" si="67"/>
        <v/>
      </c>
      <c r="L492" s="2"/>
      <c r="N492" s="42" t="str">
        <f>IF($E492="", "", IFERROR(INDEX('Suppliers &amp; Rates'!C$7:C$97, MATCH($E492, 'Suppliers &amp; Rates'!$B$7:$B$97, 0)), ""))</f>
        <v/>
      </c>
      <c r="O492" s="43" t="str">
        <f>IF($E492="", "", IFERROR(INDEX('Suppliers &amp; Rates'!D$7:D$97, MATCH($E492, 'Suppliers &amp; Rates'!$B$7:$B$97, 0)), ""))</f>
        <v/>
      </c>
      <c r="P492" s="43" t="str">
        <f>IF($E492="", "", IFERROR(INDEX('Suppliers &amp; Rates'!E$7:E$97, MATCH($E492, 'Suppliers &amp; Rates'!$B$7:$B$97, 0)), ""))</f>
        <v/>
      </c>
      <c r="Q492" s="44" t="str">
        <f>IF($E492="", "", IFERROR(INDEX('Suppliers &amp; Rates'!F$7:F$97, MATCH($E492, 'Suppliers &amp; Rates'!$B$7:$B$97, 0)), ""))</f>
        <v/>
      </c>
      <c r="S492" s="21" t="str">
        <f t="shared" si="68"/>
        <v/>
      </c>
      <c r="U492" s="21" t="str">
        <f t="shared" si="69"/>
        <v/>
      </c>
      <c r="W492" s="21" t="str">
        <f t="shared" si="70"/>
        <v/>
      </c>
      <c r="X492" s="52" t="str">
        <f t="shared" si="71"/>
        <v/>
      </c>
    </row>
    <row r="493" spans="1:24" x14ac:dyDescent="0.25">
      <c r="A493" s="2"/>
      <c r="B493" s="25"/>
      <c r="C493" s="28"/>
      <c r="D493" s="28"/>
      <c r="E493" s="31"/>
      <c r="F493" s="34" t="str">
        <f t="shared" si="63"/>
        <v/>
      </c>
      <c r="G493" s="37" t="str">
        <f>IF(D493="", "", IF(E493="", "Select Supplier", D493*1.02264*(IF(INDEX('Suppliers &amp; Rates'!$G$7:$G$97, MATCH(E493, 'Suppliers &amp; Rates'!$B$7:$B$97, 0))="", 39.3, INDEX('Suppliers &amp; Rates'!$G$7:$G$97, MATCH(E493, 'Suppliers &amp; Rates'!$B$7:$B$97, 0))))/3.6))</f>
        <v/>
      </c>
      <c r="H493" s="57" t="str">
        <f t="shared" si="64"/>
        <v/>
      </c>
      <c r="I493" s="58" t="str">
        <f t="shared" si="65"/>
        <v/>
      </c>
      <c r="J493" s="58" t="str">
        <f t="shared" si="66"/>
        <v/>
      </c>
      <c r="K493" s="59" t="str">
        <f t="shared" si="67"/>
        <v/>
      </c>
      <c r="L493" s="2"/>
      <c r="N493" s="42" t="str">
        <f>IF($E493="", "", IFERROR(INDEX('Suppliers &amp; Rates'!C$7:C$97, MATCH($E493, 'Suppliers &amp; Rates'!$B$7:$B$97, 0)), ""))</f>
        <v/>
      </c>
      <c r="O493" s="43" t="str">
        <f>IF($E493="", "", IFERROR(INDEX('Suppliers &amp; Rates'!D$7:D$97, MATCH($E493, 'Suppliers &amp; Rates'!$B$7:$B$97, 0)), ""))</f>
        <v/>
      </c>
      <c r="P493" s="43" t="str">
        <f>IF($E493="", "", IFERROR(INDEX('Suppliers &amp; Rates'!E$7:E$97, MATCH($E493, 'Suppliers &amp; Rates'!$B$7:$B$97, 0)), ""))</f>
        <v/>
      </c>
      <c r="Q493" s="44" t="str">
        <f>IF($E493="", "", IFERROR(INDEX('Suppliers &amp; Rates'!F$7:F$97, MATCH($E493, 'Suppliers &amp; Rates'!$B$7:$B$97, 0)), ""))</f>
        <v/>
      </c>
      <c r="S493" s="21" t="str">
        <f t="shared" si="68"/>
        <v/>
      </c>
      <c r="U493" s="21" t="str">
        <f t="shared" si="69"/>
        <v/>
      </c>
      <c r="W493" s="21" t="str">
        <f t="shared" si="70"/>
        <v/>
      </c>
      <c r="X493" s="52" t="str">
        <f t="shared" si="71"/>
        <v/>
      </c>
    </row>
    <row r="494" spans="1:24" x14ac:dyDescent="0.25">
      <c r="A494" s="2"/>
      <c r="B494" s="25"/>
      <c r="C494" s="28"/>
      <c r="D494" s="28"/>
      <c r="E494" s="31"/>
      <c r="F494" s="34" t="str">
        <f t="shared" si="63"/>
        <v/>
      </c>
      <c r="G494" s="37" t="str">
        <f>IF(D494="", "", IF(E494="", "Select Supplier", D494*1.02264*(IF(INDEX('Suppliers &amp; Rates'!$G$7:$G$97, MATCH(E494, 'Suppliers &amp; Rates'!$B$7:$B$97, 0))="", 39.3, INDEX('Suppliers &amp; Rates'!$G$7:$G$97, MATCH(E494, 'Suppliers &amp; Rates'!$B$7:$B$97, 0))))/3.6))</f>
        <v/>
      </c>
      <c r="H494" s="57" t="str">
        <f t="shared" si="64"/>
        <v/>
      </c>
      <c r="I494" s="58" t="str">
        <f t="shared" si="65"/>
        <v/>
      </c>
      <c r="J494" s="58" t="str">
        <f t="shared" si="66"/>
        <v/>
      </c>
      <c r="K494" s="59" t="str">
        <f t="shared" si="67"/>
        <v/>
      </c>
      <c r="L494" s="2"/>
      <c r="N494" s="42" t="str">
        <f>IF($E494="", "", IFERROR(INDEX('Suppliers &amp; Rates'!C$7:C$97, MATCH($E494, 'Suppliers &amp; Rates'!$B$7:$B$97, 0)), ""))</f>
        <v/>
      </c>
      <c r="O494" s="43" t="str">
        <f>IF($E494="", "", IFERROR(INDEX('Suppliers &amp; Rates'!D$7:D$97, MATCH($E494, 'Suppliers &amp; Rates'!$B$7:$B$97, 0)), ""))</f>
        <v/>
      </c>
      <c r="P494" s="43" t="str">
        <f>IF($E494="", "", IFERROR(INDEX('Suppliers &amp; Rates'!E$7:E$97, MATCH($E494, 'Suppliers &amp; Rates'!$B$7:$B$97, 0)), ""))</f>
        <v/>
      </c>
      <c r="Q494" s="44" t="str">
        <f>IF($E494="", "", IFERROR(INDEX('Suppliers &amp; Rates'!F$7:F$97, MATCH($E494, 'Suppliers &amp; Rates'!$B$7:$B$97, 0)), ""))</f>
        <v/>
      </c>
      <c r="S494" s="21" t="str">
        <f t="shared" si="68"/>
        <v/>
      </c>
      <c r="U494" s="21" t="str">
        <f t="shared" si="69"/>
        <v/>
      </c>
      <c r="W494" s="21" t="str">
        <f t="shared" si="70"/>
        <v/>
      </c>
      <c r="X494" s="52" t="str">
        <f t="shared" si="71"/>
        <v/>
      </c>
    </row>
    <row r="495" spans="1:24" x14ac:dyDescent="0.25">
      <c r="A495" s="2"/>
      <c r="B495" s="25"/>
      <c r="C495" s="28"/>
      <c r="D495" s="28"/>
      <c r="E495" s="31"/>
      <c r="F495" s="34" t="str">
        <f t="shared" si="63"/>
        <v/>
      </c>
      <c r="G495" s="37" t="str">
        <f>IF(D495="", "", IF(E495="", "Select Supplier", D495*1.02264*(IF(INDEX('Suppliers &amp; Rates'!$G$7:$G$97, MATCH(E495, 'Suppliers &amp; Rates'!$B$7:$B$97, 0))="", 39.3, INDEX('Suppliers &amp; Rates'!$G$7:$G$97, MATCH(E495, 'Suppliers &amp; Rates'!$B$7:$B$97, 0))))/3.6))</f>
        <v/>
      </c>
      <c r="H495" s="57" t="str">
        <f t="shared" si="64"/>
        <v/>
      </c>
      <c r="I495" s="58" t="str">
        <f t="shared" si="65"/>
        <v/>
      </c>
      <c r="J495" s="58" t="str">
        <f t="shared" si="66"/>
        <v/>
      </c>
      <c r="K495" s="59" t="str">
        <f t="shared" si="67"/>
        <v/>
      </c>
      <c r="L495" s="2"/>
      <c r="N495" s="42" t="str">
        <f>IF($E495="", "", IFERROR(INDEX('Suppliers &amp; Rates'!C$7:C$97, MATCH($E495, 'Suppliers &amp; Rates'!$B$7:$B$97, 0)), ""))</f>
        <v/>
      </c>
      <c r="O495" s="43" t="str">
        <f>IF($E495="", "", IFERROR(INDEX('Suppliers &amp; Rates'!D$7:D$97, MATCH($E495, 'Suppliers &amp; Rates'!$B$7:$B$97, 0)), ""))</f>
        <v/>
      </c>
      <c r="P495" s="43" t="str">
        <f>IF($E495="", "", IFERROR(INDEX('Suppliers &amp; Rates'!E$7:E$97, MATCH($E495, 'Suppliers &amp; Rates'!$B$7:$B$97, 0)), ""))</f>
        <v/>
      </c>
      <c r="Q495" s="44" t="str">
        <f>IF($E495="", "", IFERROR(INDEX('Suppliers &amp; Rates'!F$7:F$97, MATCH($E495, 'Suppliers &amp; Rates'!$B$7:$B$97, 0)), ""))</f>
        <v/>
      </c>
      <c r="S495" s="21" t="str">
        <f t="shared" si="68"/>
        <v/>
      </c>
      <c r="U495" s="21" t="str">
        <f t="shared" si="69"/>
        <v/>
      </c>
      <c r="W495" s="21" t="str">
        <f t="shared" si="70"/>
        <v/>
      </c>
      <c r="X495" s="52" t="str">
        <f t="shared" si="71"/>
        <v/>
      </c>
    </row>
    <row r="496" spans="1:24" x14ac:dyDescent="0.25">
      <c r="A496" s="2"/>
      <c r="B496" s="25"/>
      <c r="C496" s="28"/>
      <c r="D496" s="28"/>
      <c r="E496" s="31"/>
      <c r="F496" s="34" t="str">
        <f t="shared" si="63"/>
        <v/>
      </c>
      <c r="G496" s="37" t="str">
        <f>IF(D496="", "", IF(E496="", "Select Supplier", D496*1.02264*(IF(INDEX('Suppliers &amp; Rates'!$G$7:$G$97, MATCH(E496, 'Suppliers &amp; Rates'!$B$7:$B$97, 0))="", 39.3, INDEX('Suppliers &amp; Rates'!$G$7:$G$97, MATCH(E496, 'Suppliers &amp; Rates'!$B$7:$B$97, 0))))/3.6))</f>
        <v/>
      </c>
      <c r="H496" s="57" t="str">
        <f t="shared" si="64"/>
        <v/>
      </c>
      <c r="I496" s="58" t="str">
        <f t="shared" si="65"/>
        <v/>
      </c>
      <c r="J496" s="58" t="str">
        <f t="shared" si="66"/>
        <v/>
      </c>
      <c r="K496" s="59" t="str">
        <f t="shared" si="67"/>
        <v/>
      </c>
      <c r="L496" s="2"/>
      <c r="N496" s="42" t="str">
        <f>IF($E496="", "", IFERROR(INDEX('Suppliers &amp; Rates'!C$7:C$97, MATCH($E496, 'Suppliers &amp; Rates'!$B$7:$B$97, 0)), ""))</f>
        <v/>
      </c>
      <c r="O496" s="43" t="str">
        <f>IF($E496="", "", IFERROR(INDEX('Suppliers &amp; Rates'!D$7:D$97, MATCH($E496, 'Suppliers &amp; Rates'!$B$7:$B$97, 0)), ""))</f>
        <v/>
      </c>
      <c r="P496" s="43" t="str">
        <f>IF($E496="", "", IFERROR(INDEX('Suppliers &amp; Rates'!E$7:E$97, MATCH($E496, 'Suppliers &amp; Rates'!$B$7:$B$97, 0)), ""))</f>
        <v/>
      </c>
      <c r="Q496" s="44" t="str">
        <f>IF($E496="", "", IFERROR(INDEX('Suppliers &amp; Rates'!F$7:F$97, MATCH($E496, 'Suppliers &amp; Rates'!$B$7:$B$97, 0)), ""))</f>
        <v/>
      </c>
      <c r="S496" s="21" t="str">
        <f t="shared" si="68"/>
        <v/>
      </c>
      <c r="U496" s="21" t="str">
        <f t="shared" si="69"/>
        <v/>
      </c>
      <c r="W496" s="21" t="str">
        <f t="shared" si="70"/>
        <v/>
      </c>
      <c r="X496" s="52" t="str">
        <f t="shared" si="71"/>
        <v/>
      </c>
    </row>
    <row r="497" spans="1:24" x14ac:dyDescent="0.25">
      <c r="A497" s="2"/>
      <c r="B497" s="25"/>
      <c r="C497" s="28"/>
      <c r="D497" s="28"/>
      <c r="E497" s="31"/>
      <c r="F497" s="34" t="str">
        <f t="shared" si="63"/>
        <v/>
      </c>
      <c r="G497" s="37" t="str">
        <f>IF(D497="", "", IF(E497="", "Select Supplier", D497*1.02264*(IF(INDEX('Suppliers &amp; Rates'!$G$7:$G$97, MATCH(E497, 'Suppliers &amp; Rates'!$B$7:$B$97, 0))="", 39.3, INDEX('Suppliers &amp; Rates'!$G$7:$G$97, MATCH(E497, 'Suppliers &amp; Rates'!$B$7:$B$97, 0))))/3.6))</f>
        <v/>
      </c>
      <c r="H497" s="57" t="str">
        <f t="shared" si="64"/>
        <v/>
      </c>
      <c r="I497" s="58" t="str">
        <f t="shared" si="65"/>
        <v/>
      </c>
      <c r="J497" s="58" t="str">
        <f t="shared" si="66"/>
        <v/>
      </c>
      <c r="K497" s="59" t="str">
        <f t="shared" si="67"/>
        <v/>
      </c>
      <c r="L497" s="2"/>
      <c r="N497" s="42" t="str">
        <f>IF($E497="", "", IFERROR(INDEX('Suppliers &amp; Rates'!C$7:C$97, MATCH($E497, 'Suppliers &amp; Rates'!$B$7:$B$97, 0)), ""))</f>
        <v/>
      </c>
      <c r="O497" s="43" t="str">
        <f>IF($E497="", "", IFERROR(INDEX('Suppliers &amp; Rates'!D$7:D$97, MATCH($E497, 'Suppliers &amp; Rates'!$B$7:$B$97, 0)), ""))</f>
        <v/>
      </c>
      <c r="P497" s="43" t="str">
        <f>IF($E497="", "", IFERROR(INDEX('Suppliers &amp; Rates'!E$7:E$97, MATCH($E497, 'Suppliers &amp; Rates'!$B$7:$B$97, 0)), ""))</f>
        <v/>
      </c>
      <c r="Q497" s="44" t="str">
        <f>IF($E497="", "", IFERROR(INDEX('Suppliers &amp; Rates'!F$7:F$97, MATCH($E497, 'Suppliers &amp; Rates'!$B$7:$B$97, 0)), ""))</f>
        <v/>
      </c>
      <c r="S497" s="21" t="str">
        <f t="shared" si="68"/>
        <v/>
      </c>
      <c r="U497" s="21" t="str">
        <f t="shared" si="69"/>
        <v/>
      </c>
      <c r="W497" s="21" t="str">
        <f t="shared" si="70"/>
        <v/>
      </c>
      <c r="X497" s="52" t="str">
        <f t="shared" si="71"/>
        <v/>
      </c>
    </row>
    <row r="498" spans="1:24" x14ac:dyDescent="0.25">
      <c r="A498" s="2"/>
      <c r="B498" s="25"/>
      <c r="C498" s="28"/>
      <c r="D498" s="28"/>
      <c r="E498" s="31"/>
      <c r="F498" s="34" t="str">
        <f t="shared" si="63"/>
        <v/>
      </c>
      <c r="G498" s="37" t="str">
        <f>IF(D498="", "", IF(E498="", "Select Supplier", D498*1.02264*(IF(INDEX('Suppliers &amp; Rates'!$G$7:$G$97, MATCH(E498, 'Suppliers &amp; Rates'!$B$7:$B$97, 0))="", 39.3, INDEX('Suppliers &amp; Rates'!$G$7:$G$97, MATCH(E498, 'Suppliers &amp; Rates'!$B$7:$B$97, 0))))/3.6))</f>
        <v/>
      </c>
      <c r="H498" s="57" t="str">
        <f t="shared" si="64"/>
        <v/>
      </c>
      <c r="I498" s="58" t="str">
        <f t="shared" si="65"/>
        <v/>
      </c>
      <c r="J498" s="58" t="str">
        <f t="shared" si="66"/>
        <v/>
      </c>
      <c r="K498" s="59" t="str">
        <f t="shared" si="67"/>
        <v/>
      </c>
      <c r="L498" s="2"/>
      <c r="N498" s="42" t="str">
        <f>IF($E498="", "", IFERROR(INDEX('Suppliers &amp; Rates'!C$7:C$97, MATCH($E498, 'Suppliers &amp; Rates'!$B$7:$B$97, 0)), ""))</f>
        <v/>
      </c>
      <c r="O498" s="43" t="str">
        <f>IF($E498="", "", IFERROR(INDEX('Suppliers &amp; Rates'!D$7:D$97, MATCH($E498, 'Suppliers &amp; Rates'!$B$7:$B$97, 0)), ""))</f>
        <v/>
      </c>
      <c r="P498" s="43" t="str">
        <f>IF($E498="", "", IFERROR(INDEX('Suppliers &amp; Rates'!E$7:E$97, MATCH($E498, 'Suppliers &amp; Rates'!$B$7:$B$97, 0)), ""))</f>
        <v/>
      </c>
      <c r="Q498" s="44" t="str">
        <f>IF($E498="", "", IFERROR(INDEX('Suppliers &amp; Rates'!F$7:F$97, MATCH($E498, 'Suppliers &amp; Rates'!$B$7:$B$97, 0)), ""))</f>
        <v/>
      </c>
      <c r="S498" s="21" t="str">
        <f t="shared" si="68"/>
        <v/>
      </c>
      <c r="U498" s="21" t="str">
        <f t="shared" si="69"/>
        <v/>
      </c>
      <c r="W498" s="21" t="str">
        <f t="shared" si="70"/>
        <v/>
      </c>
      <c r="X498" s="52" t="str">
        <f t="shared" si="71"/>
        <v/>
      </c>
    </row>
    <row r="499" spans="1:24" x14ac:dyDescent="0.25">
      <c r="A499" s="2"/>
      <c r="B499" s="25"/>
      <c r="C499" s="28"/>
      <c r="D499" s="28"/>
      <c r="E499" s="31"/>
      <c r="F499" s="34" t="str">
        <f t="shared" si="63"/>
        <v/>
      </c>
      <c r="G499" s="37" t="str">
        <f>IF(D499="", "", IF(E499="", "Select Supplier", D499*1.02264*(IF(INDEX('Suppliers &amp; Rates'!$G$7:$G$97, MATCH(E499, 'Suppliers &amp; Rates'!$B$7:$B$97, 0))="", 39.3, INDEX('Suppliers &amp; Rates'!$G$7:$G$97, MATCH(E499, 'Suppliers &amp; Rates'!$B$7:$B$97, 0))))/3.6))</f>
        <v/>
      </c>
      <c r="H499" s="57" t="str">
        <f t="shared" si="64"/>
        <v/>
      </c>
      <c r="I499" s="58" t="str">
        <f t="shared" si="65"/>
        <v/>
      </c>
      <c r="J499" s="58" t="str">
        <f t="shared" si="66"/>
        <v/>
      </c>
      <c r="K499" s="59" t="str">
        <f t="shared" si="67"/>
        <v/>
      </c>
      <c r="L499" s="2"/>
      <c r="N499" s="42" t="str">
        <f>IF($E499="", "", IFERROR(INDEX('Suppliers &amp; Rates'!C$7:C$97, MATCH($E499, 'Suppliers &amp; Rates'!$B$7:$B$97, 0)), ""))</f>
        <v/>
      </c>
      <c r="O499" s="43" t="str">
        <f>IF($E499="", "", IFERROR(INDEX('Suppliers &amp; Rates'!D$7:D$97, MATCH($E499, 'Suppliers &amp; Rates'!$B$7:$B$97, 0)), ""))</f>
        <v/>
      </c>
      <c r="P499" s="43" t="str">
        <f>IF($E499="", "", IFERROR(INDEX('Suppliers &amp; Rates'!E$7:E$97, MATCH($E499, 'Suppliers &amp; Rates'!$B$7:$B$97, 0)), ""))</f>
        <v/>
      </c>
      <c r="Q499" s="44" t="str">
        <f>IF($E499="", "", IFERROR(INDEX('Suppliers &amp; Rates'!F$7:F$97, MATCH($E499, 'Suppliers &amp; Rates'!$B$7:$B$97, 0)), ""))</f>
        <v/>
      </c>
      <c r="S499" s="21" t="str">
        <f t="shared" si="68"/>
        <v/>
      </c>
      <c r="U499" s="21" t="str">
        <f t="shared" si="69"/>
        <v/>
      </c>
      <c r="W499" s="21" t="str">
        <f t="shared" si="70"/>
        <v/>
      </c>
      <c r="X499" s="52" t="str">
        <f t="shared" si="71"/>
        <v/>
      </c>
    </row>
    <row r="500" spans="1:24" x14ac:dyDescent="0.25">
      <c r="A500" s="2"/>
      <c r="B500" s="25"/>
      <c r="C500" s="28"/>
      <c r="D500" s="28"/>
      <c r="E500" s="31"/>
      <c r="F500" s="34" t="str">
        <f t="shared" si="63"/>
        <v/>
      </c>
      <c r="G500" s="37" t="str">
        <f>IF(D500="", "", IF(E500="", "Select Supplier", D500*1.02264*(IF(INDEX('Suppliers &amp; Rates'!$G$7:$G$97, MATCH(E500, 'Suppliers &amp; Rates'!$B$7:$B$97, 0))="", 39.3, INDEX('Suppliers &amp; Rates'!$G$7:$G$97, MATCH(E500, 'Suppliers &amp; Rates'!$B$7:$B$97, 0))))/3.6))</f>
        <v/>
      </c>
      <c r="H500" s="57" t="str">
        <f t="shared" si="64"/>
        <v/>
      </c>
      <c r="I500" s="58" t="str">
        <f t="shared" si="65"/>
        <v/>
      </c>
      <c r="J500" s="58" t="str">
        <f t="shared" si="66"/>
        <v/>
      </c>
      <c r="K500" s="59" t="str">
        <f t="shared" si="67"/>
        <v/>
      </c>
      <c r="L500" s="2"/>
      <c r="N500" s="42" t="str">
        <f>IF($E500="", "", IFERROR(INDEX('Suppliers &amp; Rates'!C$7:C$97, MATCH($E500, 'Suppliers &amp; Rates'!$B$7:$B$97, 0)), ""))</f>
        <v/>
      </c>
      <c r="O500" s="43" t="str">
        <f>IF($E500="", "", IFERROR(INDEX('Suppliers &amp; Rates'!D$7:D$97, MATCH($E500, 'Suppliers &amp; Rates'!$B$7:$B$97, 0)), ""))</f>
        <v/>
      </c>
      <c r="P500" s="43" t="str">
        <f>IF($E500="", "", IFERROR(INDEX('Suppliers &amp; Rates'!E$7:E$97, MATCH($E500, 'Suppliers &amp; Rates'!$B$7:$B$97, 0)), ""))</f>
        <v/>
      </c>
      <c r="Q500" s="44" t="str">
        <f>IF($E500="", "", IFERROR(INDEX('Suppliers &amp; Rates'!F$7:F$97, MATCH($E500, 'Suppliers &amp; Rates'!$B$7:$B$97, 0)), ""))</f>
        <v/>
      </c>
      <c r="S500" s="21" t="str">
        <f t="shared" si="68"/>
        <v/>
      </c>
      <c r="U500" s="21" t="str">
        <f t="shared" si="69"/>
        <v/>
      </c>
      <c r="W500" s="21" t="str">
        <f t="shared" si="70"/>
        <v/>
      </c>
      <c r="X500" s="52" t="str">
        <f t="shared" si="71"/>
        <v/>
      </c>
    </row>
    <row r="501" spans="1:24" x14ac:dyDescent="0.25">
      <c r="A501" s="2"/>
      <c r="B501" s="25"/>
      <c r="C501" s="28"/>
      <c r="D501" s="28"/>
      <c r="E501" s="31"/>
      <c r="F501" s="34" t="str">
        <f t="shared" si="63"/>
        <v/>
      </c>
      <c r="G501" s="37" t="str">
        <f>IF(D501="", "", IF(E501="", "Select Supplier", D501*1.02264*(IF(INDEX('Suppliers &amp; Rates'!$G$7:$G$97, MATCH(E501, 'Suppliers &amp; Rates'!$B$7:$B$97, 0))="", 39.3, INDEX('Suppliers &amp; Rates'!$G$7:$G$97, MATCH(E501, 'Suppliers &amp; Rates'!$B$7:$B$97, 0))))/3.6))</f>
        <v/>
      </c>
      <c r="H501" s="57" t="str">
        <f t="shared" si="64"/>
        <v/>
      </c>
      <c r="I501" s="58" t="str">
        <f t="shared" si="65"/>
        <v/>
      </c>
      <c r="J501" s="58" t="str">
        <f t="shared" si="66"/>
        <v/>
      </c>
      <c r="K501" s="59" t="str">
        <f t="shared" si="67"/>
        <v/>
      </c>
      <c r="L501" s="2"/>
      <c r="N501" s="42" t="str">
        <f>IF($E501="", "", IFERROR(INDEX('Suppliers &amp; Rates'!C$7:C$97, MATCH($E501, 'Suppliers &amp; Rates'!$B$7:$B$97, 0)), ""))</f>
        <v/>
      </c>
      <c r="O501" s="43" t="str">
        <f>IF($E501="", "", IFERROR(INDEX('Suppliers &amp; Rates'!D$7:D$97, MATCH($E501, 'Suppliers &amp; Rates'!$B$7:$B$97, 0)), ""))</f>
        <v/>
      </c>
      <c r="P501" s="43" t="str">
        <f>IF($E501="", "", IFERROR(INDEX('Suppliers &amp; Rates'!E$7:E$97, MATCH($E501, 'Suppliers &amp; Rates'!$B$7:$B$97, 0)), ""))</f>
        <v/>
      </c>
      <c r="Q501" s="44" t="str">
        <f>IF($E501="", "", IFERROR(INDEX('Suppliers &amp; Rates'!F$7:F$97, MATCH($E501, 'Suppliers &amp; Rates'!$B$7:$B$97, 0)), ""))</f>
        <v/>
      </c>
      <c r="S501" s="21" t="str">
        <f t="shared" si="68"/>
        <v/>
      </c>
      <c r="U501" s="21" t="str">
        <f t="shared" si="69"/>
        <v/>
      </c>
      <c r="W501" s="21" t="str">
        <f t="shared" si="70"/>
        <v/>
      </c>
      <c r="X501" s="52" t="str">
        <f t="shared" si="71"/>
        <v/>
      </c>
    </row>
    <row r="502" spans="1:24" x14ac:dyDescent="0.25">
      <c r="A502" s="2"/>
      <c r="B502" s="25"/>
      <c r="C502" s="28"/>
      <c r="D502" s="28"/>
      <c r="E502" s="31"/>
      <c r="F502" s="34" t="str">
        <f t="shared" si="63"/>
        <v/>
      </c>
      <c r="G502" s="37" t="str">
        <f>IF(D502="", "", IF(E502="", "Select Supplier", D502*1.02264*(IF(INDEX('Suppliers &amp; Rates'!$G$7:$G$97, MATCH(E502, 'Suppliers &amp; Rates'!$B$7:$B$97, 0))="", 39.3, INDEX('Suppliers &amp; Rates'!$G$7:$G$97, MATCH(E502, 'Suppliers &amp; Rates'!$B$7:$B$97, 0))))/3.6))</f>
        <v/>
      </c>
      <c r="H502" s="57" t="str">
        <f t="shared" si="64"/>
        <v/>
      </c>
      <c r="I502" s="58" t="str">
        <f t="shared" si="65"/>
        <v/>
      </c>
      <c r="J502" s="58" t="str">
        <f t="shared" si="66"/>
        <v/>
      </c>
      <c r="K502" s="59" t="str">
        <f t="shared" si="67"/>
        <v/>
      </c>
      <c r="L502" s="2"/>
      <c r="N502" s="42" t="str">
        <f>IF($E502="", "", IFERROR(INDEX('Suppliers &amp; Rates'!C$7:C$97, MATCH($E502, 'Suppliers &amp; Rates'!$B$7:$B$97, 0)), ""))</f>
        <v/>
      </c>
      <c r="O502" s="43" t="str">
        <f>IF($E502="", "", IFERROR(INDEX('Suppliers &amp; Rates'!D$7:D$97, MATCH($E502, 'Suppliers &amp; Rates'!$B$7:$B$97, 0)), ""))</f>
        <v/>
      </c>
      <c r="P502" s="43" t="str">
        <f>IF($E502="", "", IFERROR(INDEX('Suppliers &amp; Rates'!E$7:E$97, MATCH($E502, 'Suppliers &amp; Rates'!$B$7:$B$97, 0)), ""))</f>
        <v/>
      </c>
      <c r="Q502" s="44" t="str">
        <f>IF($E502="", "", IFERROR(INDEX('Suppliers &amp; Rates'!F$7:F$97, MATCH($E502, 'Suppliers &amp; Rates'!$B$7:$B$97, 0)), ""))</f>
        <v/>
      </c>
      <c r="S502" s="21" t="str">
        <f t="shared" si="68"/>
        <v/>
      </c>
      <c r="U502" s="21" t="str">
        <f t="shared" si="69"/>
        <v/>
      </c>
      <c r="W502" s="21" t="str">
        <f t="shared" si="70"/>
        <v/>
      </c>
      <c r="X502" s="52" t="str">
        <f t="shared" si="71"/>
        <v/>
      </c>
    </row>
    <row r="503" spans="1:24" x14ac:dyDescent="0.25">
      <c r="A503" s="2"/>
      <c r="B503" s="25"/>
      <c r="C503" s="28"/>
      <c r="D503" s="28"/>
      <c r="E503" s="31"/>
      <c r="F503" s="34" t="str">
        <f t="shared" si="63"/>
        <v/>
      </c>
      <c r="G503" s="37" t="str">
        <f>IF(D503="", "", IF(E503="", "Select Supplier", D503*1.02264*(IF(INDEX('Suppliers &amp; Rates'!$G$7:$G$97, MATCH(E503, 'Suppliers &amp; Rates'!$B$7:$B$97, 0))="", 39.3, INDEX('Suppliers &amp; Rates'!$G$7:$G$97, MATCH(E503, 'Suppliers &amp; Rates'!$B$7:$B$97, 0))))/3.6))</f>
        <v/>
      </c>
      <c r="H503" s="57" t="str">
        <f t="shared" si="64"/>
        <v/>
      </c>
      <c r="I503" s="58" t="str">
        <f t="shared" si="65"/>
        <v/>
      </c>
      <c r="J503" s="58" t="str">
        <f t="shared" si="66"/>
        <v/>
      </c>
      <c r="K503" s="59" t="str">
        <f t="shared" si="67"/>
        <v/>
      </c>
      <c r="L503" s="2"/>
      <c r="N503" s="42" t="str">
        <f>IF($E503="", "", IFERROR(INDEX('Suppliers &amp; Rates'!C$7:C$97, MATCH($E503, 'Suppliers &amp; Rates'!$B$7:$B$97, 0)), ""))</f>
        <v/>
      </c>
      <c r="O503" s="43" t="str">
        <f>IF($E503="", "", IFERROR(INDEX('Suppliers &amp; Rates'!D$7:D$97, MATCH($E503, 'Suppliers &amp; Rates'!$B$7:$B$97, 0)), ""))</f>
        <v/>
      </c>
      <c r="P503" s="43" t="str">
        <f>IF($E503="", "", IFERROR(INDEX('Suppliers &amp; Rates'!E$7:E$97, MATCH($E503, 'Suppliers &amp; Rates'!$B$7:$B$97, 0)), ""))</f>
        <v/>
      </c>
      <c r="Q503" s="44" t="str">
        <f>IF($E503="", "", IFERROR(INDEX('Suppliers &amp; Rates'!F$7:F$97, MATCH($E503, 'Suppliers &amp; Rates'!$B$7:$B$97, 0)), ""))</f>
        <v/>
      </c>
      <c r="S503" s="21" t="str">
        <f t="shared" si="68"/>
        <v/>
      </c>
      <c r="U503" s="21" t="str">
        <f t="shared" si="69"/>
        <v/>
      </c>
      <c r="W503" s="21" t="str">
        <f t="shared" si="70"/>
        <v/>
      </c>
      <c r="X503" s="52" t="str">
        <f t="shared" si="71"/>
        <v/>
      </c>
    </row>
    <row r="504" spans="1:24" x14ac:dyDescent="0.25">
      <c r="A504" s="2"/>
      <c r="B504" s="25"/>
      <c r="C504" s="28"/>
      <c r="D504" s="28"/>
      <c r="E504" s="31"/>
      <c r="F504" s="34" t="str">
        <f t="shared" si="63"/>
        <v/>
      </c>
      <c r="G504" s="37" t="str">
        <f>IF(D504="", "", IF(E504="", "Select Supplier", D504*1.02264*(IF(INDEX('Suppliers &amp; Rates'!$G$7:$G$97, MATCH(E504, 'Suppliers &amp; Rates'!$B$7:$B$97, 0))="", 39.3, INDEX('Suppliers &amp; Rates'!$G$7:$G$97, MATCH(E504, 'Suppliers &amp; Rates'!$B$7:$B$97, 0))))/3.6))</f>
        <v/>
      </c>
      <c r="H504" s="57" t="str">
        <f t="shared" si="64"/>
        <v/>
      </c>
      <c r="I504" s="58" t="str">
        <f t="shared" si="65"/>
        <v/>
      </c>
      <c r="J504" s="58" t="str">
        <f t="shared" si="66"/>
        <v/>
      </c>
      <c r="K504" s="59" t="str">
        <f t="shared" si="67"/>
        <v/>
      </c>
      <c r="L504" s="2"/>
      <c r="N504" s="42" t="str">
        <f>IF($E504="", "", IFERROR(INDEX('Suppliers &amp; Rates'!C$7:C$97, MATCH($E504, 'Suppliers &amp; Rates'!$B$7:$B$97, 0)), ""))</f>
        <v/>
      </c>
      <c r="O504" s="43" t="str">
        <f>IF($E504="", "", IFERROR(INDEX('Suppliers &amp; Rates'!D$7:D$97, MATCH($E504, 'Suppliers &amp; Rates'!$B$7:$B$97, 0)), ""))</f>
        <v/>
      </c>
      <c r="P504" s="43" t="str">
        <f>IF($E504="", "", IFERROR(INDEX('Suppliers &amp; Rates'!E$7:E$97, MATCH($E504, 'Suppliers &amp; Rates'!$B$7:$B$97, 0)), ""))</f>
        <v/>
      </c>
      <c r="Q504" s="44" t="str">
        <f>IF($E504="", "", IFERROR(INDEX('Suppliers &amp; Rates'!F$7:F$97, MATCH($E504, 'Suppliers &amp; Rates'!$B$7:$B$97, 0)), ""))</f>
        <v/>
      </c>
      <c r="S504" s="21" t="str">
        <f t="shared" si="68"/>
        <v/>
      </c>
      <c r="U504" s="21" t="str">
        <f t="shared" si="69"/>
        <v/>
      </c>
      <c r="W504" s="21" t="str">
        <f t="shared" si="70"/>
        <v/>
      </c>
      <c r="X504" s="52" t="str">
        <f t="shared" si="71"/>
        <v/>
      </c>
    </row>
    <row r="505" spans="1:24" x14ac:dyDescent="0.25">
      <c r="A505" s="2"/>
      <c r="B505" s="25"/>
      <c r="C505" s="28"/>
      <c r="D505" s="28"/>
      <c r="E505" s="31"/>
      <c r="F505" s="34" t="str">
        <f t="shared" si="63"/>
        <v/>
      </c>
      <c r="G505" s="37" t="str">
        <f>IF(D505="", "", IF(E505="", "Select Supplier", D505*1.02264*(IF(INDEX('Suppliers &amp; Rates'!$G$7:$G$97, MATCH(E505, 'Suppliers &amp; Rates'!$B$7:$B$97, 0))="", 39.3, INDEX('Suppliers &amp; Rates'!$G$7:$G$97, MATCH(E505, 'Suppliers &amp; Rates'!$B$7:$B$97, 0))))/3.6))</f>
        <v/>
      </c>
      <c r="H505" s="57" t="str">
        <f t="shared" si="64"/>
        <v/>
      </c>
      <c r="I505" s="58" t="str">
        <f t="shared" si="65"/>
        <v/>
      </c>
      <c r="J505" s="58" t="str">
        <f t="shared" si="66"/>
        <v/>
      </c>
      <c r="K505" s="59" t="str">
        <f t="shared" si="67"/>
        <v/>
      </c>
      <c r="L505" s="2"/>
      <c r="N505" s="42" t="str">
        <f>IF($E505="", "", IFERROR(INDEX('Suppliers &amp; Rates'!C$7:C$97, MATCH($E505, 'Suppliers &amp; Rates'!$B$7:$B$97, 0)), ""))</f>
        <v/>
      </c>
      <c r="O505" s="43" t="str">
        <f>IF($E505="", "", IFERROR(INDEX('Suppliers &amp; Rates'!D$7:D$97, MATCH($E505, 'Suppliers &amp; Rates'!$B$7:$B$97, 0)), ""))</f>
        <v/>
      </c>
      <c r="P505" s="43" t="str">
        <f>IF($E505="", "", IFERROR(INDEX('Suppliers &amp; Rates'!E$7:E$97, MATCH($E505, 'Suppliers &amp; Rates'!$B$7:$B$97, 0)), ""))</f>
        <v/>
      </c>
      <c r="Q505" s="44" t="str">
        <f>IF($E505="", "", IFERROR(INDEX('Suppliers &amp; Rates'!F$7:F$97, MATCH($E505, 'Suppliers &amp; Rates'!$B$7:$B$97, 0)), ""))</f>
        <v/>
      </c>
      <c r="S505" s="21" t="str">
        <f t="shared" si="68"/>
        <v/>
      </c>
      <c r="U505" s="21" t="str">
        <f t="shared" si="69"/>
        <v/>
      </c>
      <c r="W505" s="21" t="str">
        <f t="shared" si="70"/>
        <v/>
      </c>
      <c r="X505" s="52" t="str">
        <f t="shared" si="71"/>
        <v/>
      </c>
    </row>
    <row r="506" spans="1:24" x14ac:dyDescent="0.25">
      <c r="A506" s="2"/>
      <c r="B506" s="25"/>
      <c r="C506" s="28"/>
      <c r="D506" s="28"/>
      <c r="E506" s="31"/>
      <c r="F506" s="34" t="str">
        <f t="shared" si="63"/>
        <v/>
      </c>
      <c r="G506" s="37" t="str">
        <f>IF(D506="", "", IF(E506="", "Select Supplier", D506*1.02264*(IF(INDEX('Suppliers &amp; Rates'!$G$7:$G$97, MATCH(E506, 'Suppliers &amp; Rates'!$B$7:$B$97, 0))="", 39.3, INDEX('Suppliers &amp; Rates'!$G$7:$G$97, MATCH(E506, 'Suppliers &amp; Rates'!$B$7:$B$97, 0))))/3.6))</f>
        <v/>
      </c>
      <c r="H506" s="57" t="str">
        <f t="shared" si="64"/>
        <v/>
      </c>
      <c r="I506" s="58" t="str">
        <f t="shared" si="65"/>
        <v/>
      </c>
      <c r="J506" s="58" t="str">
        <f t="shared" si="66"/>
        <v/>
      </c>
      <c r="K506" s="59" t="str">
        <f t="shared" si="67"/>
        <v/>
      </c>
      <c r="L506" s="2"/>
      <c r="N506" s="42" t="str">
        <f>IF($E506="", "", IFERROR(INDEX('Suppliers &amp; Rates'!C$7:C$97, MATCH($E506, 'Suppliers &amp; Rates'!$B$7:$B$97, 0)), ""))</f>
        <v/>
      </c>
      <c r="O506" s="43" t="str">
        <f>IF($E506="", "", IFERROR(INDEX('Suppliers &amp; Rates'!D$7:D$97, MATCH($E506, 'Suppliers &amp; Rates'!$B$7:$B$97, 0)), ""))</f>
        <v/>
      </c>
      <c r="P506" s="43" t="str">
        <f>IF($E506="", "", IFERROR(INDEX('Suppliers &amp; Rates'!E$7:E$97, MATCH($E506, 'Suppliers &amp; Rates'!$B$7:$B$97, 0)), ""))</f>
        <v/>
      </c>
      <c r="Q506" s="44" t="str">
        <f>IF($E506="", "", IFERROR(INDEX('Suppliers &amp; Rates'!F$7:F$97, MATCH($E506, 'Suppliers &amp; Rates'!$B$7:$B$97, 0)), ""))</f>
        <v/>
      </c>
      <c r="S506" s="21" t="str">
        <f t="shared" si="68"/>
        <v/>
      </c>
      <c r="U506" s="21" t="str">
        <f t="shared" si="69"/>
        <v/>
      </c>
      <c r="W506" s="21" t="str">
        <f t="shared" si="70"/>
        <v/>
      </c>
      <c r="X506" s="52" t="str">
        <f t="shared" si="71"/>
        <v/>
      </c>
    </row>
    <row r="507" spans="1:24" x14ac:dyDescent="0.25">
      <c r="A507" s="2"/>
      <c r="B507" s="25"/>
      <c r="C507" s="28"/>
      <c r="D507" s="28"/>
      <c r="E507" s="31"/>
      <c r="F507" s="34" t="str">
        <f t="shared" si="63"/>
        <v/>
      </c>
      <c r="G507" s="37" t="str">
        <f>IF(D507="", "", IF(E507="", "Select Supplier", D507*1.02264*(IF(INDEX('Suppliers &amp; Rates'!$G$7:$G$97, MATCH(E507, 'Suppliers &amp; Rates'!$B$7:$B$97, 0))="", 39.3, INDEX('Suppliers &amp; Rates'!$G$7:$G$97, MATCH(E507, 'Suppliers &amp; Rates'!$B$7:$B$97, 0))))/3.6))</f>
        <v/>
      </c>
      <c r="H507" s="57" t="str">
        <f t="shared" si="64"/>
        <v/>
      </c>
      <c r="I507" s="58" t="str">
        <f t="shared" si="65"/>
        <v/>
      </c>
      <c r="J507" s="58" t="str">
        <f t="shared" si="66"/>
        <v/>
      </c>
      <c r="K507" s="59" t="str">
        <f t="shared" si="67"/>
        <v/>
      </c>
      <c r="L507" s="2"/>
      <c r="N507" s="42" t="str">
        <f>IF($E507="", "", IFERROR(INDEX('Suppliers &amp; Rates'!C$7:C$97, MATCH($E507, 'Suppliers &amp; Rates'!$B$7:$B$97, 0)), ""))</f>
        <v/>
      </c>
      <c r="O507" s="43" t="str">
        <f>IF($E507="", "", IFERROR(INDEX('Suppliers &amp; Rates'!D$7:D$97, MATCH($E507, 'Suppliers &amp; Rates'!$B$7:$B$97, 0)), ""))</f>
        <v/>
      </c>
      <c r="P507" s="43" t="str">
        <f>IF($E507="", "", IFERROR(INDEX('Suppliers &amp; Rates'!E$7:E$97, MATCH($E507, 'Suppliers &amp; Rates'!$B$7:$B$97, 0)), ""))</f>
        <v/>
      </c>
      <c r="Q507" s="44" t="str">
        <f>IF($E507="", "", IFERROR(INDEX('Suppliers &amp; Rates'!F$7:F$97, MATCH($E507, 'Suppliers &amp; Rates'!$B$7:$B$97, 0)), ""))</f>
        <v/>
      </c>
      <c r="S507" s="21" t="str">
        <f t="shared" si="68"/>
        <v/>
      </c>
      <c r="U507" s="21" t="str">
        <f t="shared" si="69"/>
        <v/>
      </c>
      <c r="W507" s="21" t="str">
        <f t="shared" si="70"/>
        <v/>
      </c>
      <c r="X507" s="52" t="str">
        <f t="shared" si="71"/>
        <v/>
      </c>
    </row>
    <row r="508" spans="1:24" x14ac:dyDescent="0.25">
      <c r="A508" s="2"/>
      <c r="B508" s="25"/>
      <c r="C508" s="28"/>
      <c r="D508" s="28"/>
      <c r="E508" s="31"/>
      <c r="F508" s="34" t="str">
        <f t="shared" si="63"/>
        <v/>
      </c>
      <c r="G508" s="37" t="str">
        <f>IF(D508="", "", IF(E508="", "Select Supplier", D508*1.02264*(IF(INDEX('Suppliers &amp; Rates'!$G$7:$G$97, MATCH(E508, 'Suppliers &amp; Rates'!$B$7:$B$97, 0))="", 39.3, INDEX('Suppliers &amp; Rates'!$G$7:$G$97, MATCH(E508, 'Suppliers &amp; Rates'!$B$7:$B$97, 0))))/3.6))</f>
        <v/>
      </c>
      <c r="H508" s="57" t="str">
        <f t="shared" si="64"/>
        <v/>
      </c>
      <c r="I508" s="58" t="str">
        <f t="shared" si="65"/>
        <v/>
      </c>
      <c r="J508" s="58" t="str">
        <f t="shared" si="66"/>
        <v/>
      </c>
      <c r="K508" s="59" t="str">
        <f t="shared" si="67"/>
        <v/>
      </c>
      <c r="L508" s="2"/>
      <c r="N508" s="42" t="str">
        <f>IF($E508="", "", IFERROR(INDEX('Suppliers &amp; Rates'!C$7:C$97, MATCH($E508, 'Suppliers &amp; Rates'!$B$7:$B$97, 0)), ""))</f>
        <v/>
      </c>
      <c r="O508" s="43" t="str">
        <f>IF($E508="", "", IFERROR(INDEX('Suppliers &amp; Rates'!D$7:D$97, MATCH($E508, 'Suppliers &amp; Rates'!$B$7:$B$97, 0)), ""))</f>
        <v/>
      </c>
      <c r="P508" s="43" t="str">
        <f>IF($E508="", "", IFERROR(INDEX('Suppliers &amp; Rates'!E$7:E$97, MATCH($E508, 'Suppliers &amp; Rates'!$B$7:$B$97, 0)), ""))</f>
        <v/>
      </c>
      <c r="Q508" s="44" t="str">
        <f>IF($E508="", "", IFERROR(INDEX('Suppliers &amp; Rates'!F$7:F$97, MATCH($E508, 'Suppliers &amp; Rates'!$B$7:$B$97, 0)), ""))</f>
        <v/>
      </c>
      <c r="S508" s="21" t="str">
        <f t="shared" si="68"/>
        <v/>
      </c>
      <c r="U508" s="21" t="str">
        <f t="shared" si="69"/>
        <v/>
      </c>
      <c r="W508" s="21" t="str">
        <f t="shared" si="70"/>
        <v/>
      </c>
      <c r="X508" s="52" t="str">
        <f t="shared" si="71"/>
        <v/>
      </c>
    </row>
    <row r="509" spans="1:24" x14ac:dyDescent="0.25">
      <c r="A509" s="2"/>
      <c r="B509" s="25"/>
      <c r="C509" s="28"/>
      <c r="D509" s="28"/>
      <c r="E509" s="31"/>
      <c r="F509" s="34" t="str">
        <f t="shared" si="63"/>
        <v/>
      </c>
      <c r="G509" s="37" t="str">
        <f>IF(D509="", "", IF(E509="", "Select Supplier", D509*1.02264*(IF(INDEX('Suppliers &amp; Rates'!$G$7:$G$97, MATCH(E509, 'Suppliers &amp; Rates'!$B$7:$B$97, 0))="", 39.3, INDEX('Suppliers &amp; Rates'!$G$7:$G$97, MATCH(E509, 'Suppliers &amp; Rates'!$B$7:$B$97, 0))))/3.6))</f>
        <v/>
      </c>
      <c r="H509" s="57" t="str">
        <f t="shared" si="64"/>
        <v/>
      </c>
      <c r="I509" s="58" t="str">
        <f t="shared" si="65"/>
        <v/>
      </c>
      <c r="J509" s="58" t="str">
        <f t="shared" si="66"/>
        <v/>
      </c>
      <c r="K509" s="59" t="str">
        <f t="shared" si="67"/>
        <v/>
      </c>
      <c r="L509" s="2"/>
      <c r="N509" s="42" t="str">
        <f>IF($E509="", "", IFERROR(INDEX('Suppliers &amp; Rates'!C$7:C$97, MATCH($E509, 'Suppliers &amp; Rates'!$B$7:$B$97, 0)), ""))</f>
        <v/>
      </c>
      <c r="O509" s="43" t="str">
        <f>IF($E509="", "", IFERROR(INDEX('Suppliers &amp; Rates'!D$7:D$97, MATCH($E509, 'Suppliers &amp; Rates'!$B$7:$B$97, 0)), ""))</f>
        <v/>
      </c>
      <c r="P509" s="43" t="str">
        <f>IF($E509="", "", IFERROR(INDEX('Suppliers &amp; Rates'!E$7:E$97, MATCH($E509, 'Suppliers &amp; Rates'!$B$7:$B$97, 0)), ""))</f>
        <v/>
      </c>
      <c r="Q509" s="44" t="str">
        <f>IF($E509="", "", IFERROR(INDEX('Suppliers &amp; Rates'!F$7:F$97, MATCH($E509, 'Suppliers &amp; Rates'!$B$7:$B$97, 0)), ""))</f>
        <v/>
      </c>
      <c r="S509" s="21" t="str">
        <f t="shared" si="68"/>
        <v/>
      </c>
      <c r="U509" s="21" t="str">
        <f t="shared" si="69"/>
        <v/>
      </c>
      <c r="W509" s="21" t="str">
        <f t="shared" si="70"/>
        <v/>
      </c>
      <c r="X509" s="52" t="str">
        <f t="shared" si="71"/>
        <v/>
      </c>
    </row>
    <row r="510" spans="1:24" x14ac:dyDescent="0.25">
      <c r="A510" s="2"/>
      <c r="B510" s="25"/>
      <c r="C510" s="28"/>
      <c r="D510" s="28"/>
      <c r="E510" s="31"/>
      <c r="F510" s="34" t="str">
        <f t="shared" si="63"/>
        <v/>
      </c>
      <c r="G510" s="37" t="str">
        <f>IF(D510="", "", IF(E510="", "Select Supplier", D510*1.02264*(IF(INDEX('Suppliers &amp; Rates'!$G$7:$G$97, MATCH(E510, 'Suppliers &amp; Rates'!$B$7:$B$97, 0))="", 39.3, INDEX('Suppliers &amp; Rates'!$G$7:$G$97, MATCH(E510, 'Suppliers &amp; Rates'!$B$7:$B$97, 0))))/3.6))</f>
        <v/>
      </c>
      <c r="H510" s="57" t="str">
        <f t="shared" si="64"/>
        <v/>
      </c>
      <c r="I510" s="58" t="str">
        <f t="shared" si="65"/>
        <v/>
      </c>
      <c r="J510" s="58" t="str">
        <f t="shared" si="66"/>
        <v/>
      </c>
      <c r="K510" s="59" t="str">
        <f t="shared" si="67"/>
        <v/>
      </c>
      <c r="L510" s="2"/>
      <c r="N510" s="42" t="str">
        <f>IF($E510="", "", IFERROR(INDEX('Suppliers &amp; Rates'!C$7:C$97, MATCH($E510, 'Suppliers &amp; Rates'!$B$7:$B$97, 0)), ""))</f>
        <v/>
      </c>
      <c r="O510" s="43" t="str">
        <f>IF($E510="", "", IFERROR(INDEX('Suppliers &amp; Rates'!D$7:D$97, MATCH($E510, 'Suppliers &amp; Rates'!$B$7:$B$97, 0)), ""))</f>
        <v/>
      </c>
      <c r="P510" s="43" t="str">
        <f>IF($E510="", "", IFERROR(INDEX('Suppliers &amp; Rates'!E$7:E$97, MATCH($E510, 'Suppliers &amp; Rates'!$B$7:$B$97, 0)), ""))</f>
        <v/>
      </c>
      <c r="Q510" s="44" t="str">
        <f>IF($E510="", "", IFERROR(INDEX('Suppliers &amp; Rates'!F$7:F$97, MATCH($E510, 'Suppliers &amp; Rates'!$B$7:$B$97, 0)), ""))</f>
        <v/>
      </c>
      <c r="S510" s="21" t="str">
        <f t="shared" si="68"/>
        <v/>
      </c>
      <c r="U510" s="21" t="str">
        <f t="shared" si="69"/>
        <v/>
      </c>
      <c r="W510" s="21" t="str">
        <f t="shared" si="70"/>
        <v/>
      </c>
      <c r="X510" s="52" t="str">
        <f t="shared" si="71"/>
        <v/>
      </c>
    </row>
    <row r="511" spans="1:24" x14ac:dyDescent="0.25">
      <c r="A511" s="2"/>
      <c r="B511" s="25"/>
      <c r="C511" s="28"/>
      <c r="D511" s="28"/>
      <c r="E511" s="31"/>
      <c r="F511" s="34" t="str">
        <f t="shared" si="63"/>
        <v/>
      </c>
      <c r="G511" s="37" t="str">
        <f>IF(D511="", "", IF(E511="", "Select Supplier", D511*1.02264*(IF(INDEX('Suppliers &amp; Rates'!$G$7:$G$97, MATCH(E511, 'Suppliers &amp; Rates'!$B$7:$B$97, 0))="", 39.3, INDEX('Suppliers &amp; Rates'!$G$7:$G$97, MATCH(E511, 'Suppliers &amp; Rates'!$B$7:$B$97, 0))))/3.6))</f>
        <v/>
      </c>
      <c r="H511" s="57" t="str">
        <f t="shared" si="64"/>
        <v/>
      </c>
      <c r="I511" s="58" t="str">
        <f t="shared" si="65"/>
        <v/>
      </c>
      <c r="J511" s="58" t="str">
        <f t="shared" si="66"/>
        <v/>
      </c>
      <c r="K511" s="59" t="str">
        <f t="shared" si="67"/>
        <v/>
      </c>
      <c r="L511" s="2"/>
      <c r="N511" s="42" t="str">
        <f>IF($E511="", "", IFERROR(INDEX('Suppliers &amp; Rates'!C$7:C$97, MATCH($E511, 'Suppliers &amp; Rates'!$B$7:$B$97, 0)), ""))</f>
        <v/>
      </c>
      <c r="O511" s="43" t="str">
        <f>IF($E511="", "", IFERROR(INDEX('Suppliers &amp; Rates'!D$7:D$97, MATCH($E511, 'Suppliers &amp; Rates'!$B$7:$B$97, 0)), ""))</f>
        <v/>
      </c>
      <c r="P511" s="43" t="str">
        <f>IF($E511="", "", IFERROR(INDEX('Suppliers &amp; Rates'!E$7:E$97, MATCH($E511, 'Suppliers &amp; Rates'!$B$7:$B$97, 0)), ""))</f>
        <v/>
      </c>
      <c r="Q511" s="44" t="str">
        <f>IF($E511="", "", IFERROR(INDEX('Suppliers &amp; Rates'!F$7:F$97, MATCH($E511, 'Suppliers &amp; Rates'!$B$7:$B$97, 0)), ""))</f>
        <v/>
      </c>
      <c r="S511" s="21" t="str">
        <f t="shared" si="68"/>
        <v/>
      </c>
      <c r="U511" s="21" t="str">
        <f t="shared" si="69"/>
        <v/>
      </c>
      <c r="W511" s="21" t="str">
        <f t="shared" si="70"/>
        <v/>
      </c>
      <c r="X511" s="52" t="str">
        <f t="shared" si="71"/>
        <v/>
      </c>
    </row>
    <row r="512" spans="1:24" x14ac:dyDescent="0.25">
      <c r="A512" s="2"/>
      <c r="B512" s="25"/>
      <c r="C512" s="28"/>
      <c r="D512" s="28"/>
      <c r="E512" s="31"/>
      <c r="F512" s="34" t="str">
        <f t="shared" si="63"/>
        <v/>
      </c>
      <c r="G512" s="37" t="str">
        <f>IF(D512="", "", IF(E512="", "Select Supplier", D512*1.02264*(IF(INDEX('Suppliers &amp; Rates'!$G$7:$G$97, MATCH(E512, 'Suppliers &amp; Rates'!$B$7:$B$97, 0))="", 39.3, INDEX('Suppliers &amp; Rates'!$G$7:$G$97, MATCH(E512, 'Suppliers &amp; Rates'!$B$7:$B$97, 0))))/3.6))</f>
        <v/>
      </c>
      <c r="H512" s="57" t="str">
        <f t="shared" si="64"/>
        <v/>
      </c>
      <c r="I512" s="58" t="str">
        <f t="shared" si="65"/>
        <v/>
      </c>
      <c r="J512" s="58" t="str">
        <f t="shared" si="66"/>
        <v/>
      </c>
      <c r="K512" s="59" t="str">
        <f t="shared" si="67"/>
        <v/>
      </c>
      <c r="L512" s="2"/>
      <c r="N512" s="42" t="str">
        <f>IF($E512="", "", IFERROR(INDEX('Suppliers &amp; Rates'!C$7:C$97, MATCH($E512, 'Suppliers &amp; Rates'!$B$7:$B$97, 0)), ""))</f>
        <v/>
      </c>
      <c r="O512" s="43" t="str">
        <f>IF($E512="", "", IFERROR(INDEX('Suppliers &amp; Rates'!D$7:D$97, MATCH($E512, 'Suppliers &amp; Rates'!$B$7:$B$97, 0)), ""))</f>
        <v/>
      </c>
      <c r="P512" s="43" t="str">
        <f>IF($E512="", "", IFERROR(INDEX('Suppliers &amp; Rates'!E$7:E$97, MATCH($E512, 'Suppliers &amp; Rates'!$B$7:$B$97, 0)), ""))</f>
        <v/>
      </c>
      <c r="Q512" s="44" t="str">
        <f>IF($E512="", "", IFERROR(INDEX('Suppliers &amp; Rates'!F$7:F$97, MATCH($E512, 'Suppliers &amp; Rates'!$B$7:$B$97, 0)), ""))</f>
        <v/>
      </c>
      <c r="S512" s="21" t="str">
        <f t="shared" si="68"/>
        <v/>
      </c>
      <c r="U512" s="21" t="str">
        <f t="shared" si="69"/>
        <v/>
      </c>
      <c r="W512" s="21" t="str">
        <f t="shared" si="70"/>
        <v/>
      </c>
      <c r="X512" s="52" t="str">
        <f t="shared" si="71"/>
        <v/>
      </c>
    </row>
    <row r="513" spans="1:24" x14ac:dyDescent="0.25">
      <c r="A513" s="2"/>
      <c r="B513" s="25"/>
      <c r="C513" s="28"/>
      <c r="D513" s="28"/>
      <c r="E513" s="31"/>
      <c r="F513" s="34" t="str">
        <f t="shared" si="63"/>
        <v/>
      </c>
      <c r="G513" s="37" t="str">
        <f>IF(D513="", "", IF(E513="", "Select Supplier", D513*1.02264*(IF(INDEX('Suppliers &amp; Rates'!$G$7:$G$97, MATCH(E513, 'Suppliers &amp; Rates'!$B$7:$B$97, 0))="", 39.3, INDEX('Suppliers &amp; Rates'!$G$7:$G$97, MATCH(E513, 'Suppliers &amp; Rates'!$B$7:$B$97, 0))))/3.6))</f>
        <v/>
      </c>
      <c r="H513" s="57" t="str">
        <f t="shared" si="64"/>
        <v/>
      </c>
      <c r="I513" s="58" t="str">
        <f t="shared" si="65"/>
        <v/>
      </c>
      <c r="J513" s="58" t="str">
        <f t="shared" si="66"/>
        <v/>
      </c>
      <c r="K513" s="59" t="str">
        <f t="shared" si="67"/>
        <v/>
      </c>
      <c r="L513" s="2"/>
      <c r="N513" s="42" t="str">
        <f>IF($E513="", "", IFERROR(INDEX('Suppliers &amp; Rates'!C$7:C$97, MATCH($E513, 'Suppliers &amp; Rates'!$B$7:$B$97, 0)), ""))</f>
        <v/>
      </c>
      <c r="O513" s="43" t="str">
        <f>IF($E513="", "", IFERROR(INDEX('Suppliers &amp; Rates'!D$7:D$97, MATCH($E513, 'Suppliers &amp; Rates'!$B$7:$B$97, 0)), ""))</f>
        <v/>
      </c>
      <c r="P513" s="43" t="str">
        <f>IF($E513="", "", IFERROR(INDEX('Suppliers &amp; Rates'!E$7:E$97, MATCH($E513, 'Suppliers &amp; Rates'!$B$7:$B$97, 0)), ""))</f>
        <v/>
      </c>
      <c r="Q513" s="44" t="str">
        <f>IF($E513="", "", IFERROR(INDEX('Suppliers &amp; Rates'!F$7:F$97, MATCH($E513, 'Suppliers &amp; Rates'!$B$7:$B$97, 0)), ""))</f>
        <v/>
      </c>
      <c r="S513" s="21" t="str">
        <f t="shared" si="68"/>
        <v/>
      </c>
      <c r="U513" s="21" t="str">
        <f t="shared" si="69"/>
        <v/>
      </c>
      <c r="W513" s="21" t="str">
        <f t="shared" si="70"/>
        <v/>
      </c>
      <c r="X513" s="52" t="str">
        <f t="shared" si="71"/>
        <v/>
      </c>
    </row>
    <row r="514" spans="1:24" x14ac:dyDescent="0.25">
      <c r="A514" s="2"/>
      <c r="B514" s="25"/>
      <c r="C514" s="28"/>
      <c r="D514" s="28"/>
      <c r="E514" s="31"/>
      <c r="F514" s="34" t="str">
        <f t="shared" si="63"/>
        <v/>
      </c>
      <c r="G514" s="37" t="str">
        <f>IF(D514="", "", IF(E514="", "Select Supplier", D514*1.02264*(IF(INDEX('Suppliers &amp; Rates'!$G$7:$G$97, MATCH(E514, 'Suppliers &amp; Rates'!$B$7:$B$97, 0))="", 39.3, INDEX('Suppliers &amp; Rates'!$G$7:$G$97, MATCH(E514, 'Suppliers &amp; Rates'!$B$7:$B$97, 0))))/3.6))</f>
        <v/>
      </c>
      <c r="H514" s="57" t="str">
        <f t="shared" si="64"/>
        <v/>
      </c>
      <c r="I514" s="58" t="str">
        <f t="shared" si="65"/>
        <v/>
      </c>
      <c r="J514" s="58" t="str">
        <f t="shared" si="66"/>
        <v/>
      </c>
      <c r="K514" s="59" t="str">
        <f t="shared" si="67"/>
        <v/>
      </c>
      <c r="L514" s="2"/>
      <c r="N514" s="42" t="str">
        <f>IF($E514="", "", IFERROR(INDEX('Suppliers &amp; Rates'!C$7:C$97, MATCH($E514, 'Suppliers &amp; Rates'!$B$7:$B$97, 0)), ""))</f>
        <v/>
      </c>
      <c r="O514" s="43" t="str">
        <f>IF($E514="", "", IFERROR(INDEX('Suppliers &amp; Rates'!D$7:D$97, MATCH($E514, 'Suppliers &amp; Rates'!$B$7:$B$97, 0)), ""))</f>
        <v/>
      </c>
      <c r="P514" s="43" t="str">
        <f>IF($E514="", "", IFERROR(INDEX('Suppliers &amp; Rates'!E$7:E$97, MATCH($E514, 'Suppliers &amp; Rates'!$B$7:$B$97, 0)), ""))</f>
        <v/>
      </c>
      <c r="Q514" s="44" t="str">
        <f>IF($E514="", "", IFERROR(INDEX('Suppliers &amp; Rates'!F$7:F$97, MATCH($E514, 'Suppliers &amp; Rates'!$B$7:$B$97, 0)), ""))</f>
        <v/>
      </c>
      <c r="S514" s="21" t="str">
        <f t="shared" si="68"/>
        <v/>
      </c>
      <c r="U514" s="21" t="str">
        <f t="shared" si="69"/>
        <v/>
      </c>
      <c r="W514" s="21" t="str">
        <f t="shared" si="70"/>
        <v/>
      </c>
      <c r="X514" s="52" t="str">
        <f t="shared" si="71"/>
        <v/>
      </c>
    </row>
    <row r="515" spans="1:24" x14ac:dyDescent="0.25">
      <c r="A515" s="2"/>
      <c r="B515" s="25"/>
      <c r="C515" s="28"/>
      <c r="D515" s="28"/>
      <c r="E515" s="31"/>
      <c r="F515" s="34" t="str">
        <f t="shared" si="63"/>
        <v/>
      </c>
      <c r="G515" s="37" t="str">
        <f>IF(D515="", "", IF(E515="", "Select Supplier", D515*1.02264*(IF(INDEX('Suppliers &amp; Rates'!$G$7:$G$97, MATCH(E515, 'Suppliers &amp; Rates'!$B$7:$B$97, 0))="", 39.3, INDEX('Suppliers &amp; Rates'!$G$7:$G$97, MATCH(E515, 'Suppliers &amp; Rates'!$B$7:$B$97, 0))))/3.6))</f>
        <v/>
      </c>
      <c r="H515" s="57" t="str">
        <f t="shared" si="64"/>
        <v/>
      </c>
      <c r="I515" s="58" t="str">
        <f t="shared" si="65"/>
        <v/>
      </c>
      <c r="J515" s="58" t="str">
        <f t="shared" si="66"/>
        <v/>
      </c>
      <c r="K515" s="59" t="str">
        <f t="shared" si="67"/>
        <v/>
      </c>
      <c r="L515" s="2"/>
      <c r="N515" s="42" t="str">
        <f>IF($E515="", "", IFERROR(INDEX('Suppliers &amp; Rates'!C$7:C$97, MATCH($E515, 'Suppliers &amp; Rates'!$B$7:$B$97, 0)), ""))</f>
        <v/>
      </c>
      <c r="O515" s="43" t="str">
        <f>IF($E515="", "", IFERROR(INDEX('Suppliers &amp; Rates'!D$7:D$97, MATCH($E515, 'Suppliers &amp; Rates'!$B$7:$B$97, 0)), ""))</f>
        <v/>
      </c>
      <c r="P515" s="43" t="str">
        <f>IF($E515="", "", IFERROR(INDEX('Suppliers &amp; Rates'!E$7:E$97, MATCH($E515, 'Suppliers &amp; Rates'!$B$7:$B$97, 0)), ""))</f>
        <v/>
      </c>
      <c r="Q515" s="44" t="str">
        <f>IF($E515="", "", IFERROR(INDEX('Suppliers &amp; Rates'!F$7:F$97, MATCH($E515, 'Suppliers &amp; Rates'!$B$7:$B$97, 0)), ""))</f>
        <v/>
      </c>
      <c r="S515" s="21" t="str">
        <f t="shared" si="68"/>
        <v/>
      </c>
      <c r="U515" s="21" t="str">
        <f t="shared" si="69"/>
        <v/>
      </c>
      <c r="W515" s="21" t="str">
        <f t="shared" si="70"/>
        <v/>
      </c>
      <c r="X515" s="52" t="str">
        <f t="shared" si="71"/>
        <v/>
      </c>
    </row>
    <row r="516" spans="1:24" x14ac:dyDescent="0.25">
      <c r="A516" s="2"/>
      <c r="B516" s="25"/>
      <c r="C516" s="28"/>
      <c r="D516" s="28"/>
      <c r="E516" s="31"/>
      <c r="F516" s="34" t="str">
        <f t="shared" si="63"/>
        <v/>
      </c>
      <c r="G516" s="37" t="str">
        <f>IF(D516="", "", IF(E516="", "Select Supplier", D516*1.02264*(IF(INDEX('Suppliers &amp; Rates'!$G$7:$G$97, MATCH(E516, 'Suppliers &amp; Rates'!$B$7:$B$97, 0))="", 39.3, INDEX('Suppliers &amp; Rates'!$G$7:$G$97, MATCH(E516, 'Suppliers &amp; Rates'!$B$7:$B$97, 0))))/3.6))</f>
        <v/>
      </c>
      <c r="H516" s="57" t="str">
        <f t="shared" si="64"/>
        <v/>
      </c>
      <c r="I516" s="58" t="str">
        <f t="shared" si="65"/>
        <v/>
      </c>
      <c r="J516" s="58" t="str">
        <f t="shared" si="66"/>
        <v/>
      </c>
      <c r="K516" s="59" t="str">
        <f t="shared" si="67"/>
        <v/>
      </c>
      <c r="L516" s="2"/>
      <c r="N516" s="42" t="str">
        <f>IF($E516="", "", IFERROR(INDEX('Suppliers &amp; Rates'!C$7:C$97, MATCH($E516, 'Suppliers &amp; Rates'!$B$7:$B$97, 0)), ""))</f>
        <v/>
      </c>
      <c r="O516" s="43" t="str">
        <f>IF($E516="", "", IFERROR(INDEX('Suppliers &amp; Rates'!D$7:D$97, MATCH($E516, 'Suppliers &amp; Rates'!$B$7:$B$97, 0)), ""))</f>
        <v/>
      </c>
      <c r="P516" s="43" t="str">
        <f>IF($E516="", "", IFERROR(INDEX('Suppliers &amp; Rates'!E$7:E$97, MATCH($E516, 'Suppliers &amp; Rates'!$B$7:$B$97, 0)), ""))</f>
        <v/>
      </c>
      <c r="Q516" s="44" t="str">
        <f>IF($E516="", "", IFERROR(INDEX('Suppliers &amp; Rates'!F$7:F$97, MATCH($E516, 'Suppliers &amp; Rates'!$B$7:$B$97, 0)), ""))</f>
        <v/>
      </c>
      <c r="S516" s="21" t="str">
        <f t="shared" si="68"/>
        <v/>
      </c>
      <c r="U516" s="21" t="str">
        <f t="shared" si="69"/>
        <v/>
      </c>
      <c r="W516" s="21" t="str">
        <f t="shared" si="70"/>
        <v/>
      </c>
      <c r="X516" s="52" t="str">
        <f t="shared" si="71"/>
        <v/>
      </c>
    </row>
    <row r="517" spans="1:24" x14ac:dyDescent="0.25">
      <c r="A517" s="2"/>
      <c r="B517" s="25"/>
      <c r="C517" s="28"/>
      <c r="D517" s="28"/>
      <c r="E517" s="31"/>
      <c r="F517" s="34" t="str">
        <f t="shared" si="63"/>
        <v/>
      </c>
      <c r="G517" s="37" t="str">
        <f>IF(D517="", "", IF(E517="", "Select Supplier", D517*1.02264*(IF(INDEX('Suppliers &amp; Rates'!$G$7:$G$97, MATCH(E517, 'Suppliers &amp; Rates'!$B$7:$B$97, 0))="", 39.3, INDEX('Suppliers &amp; Rates'!$G$7:$G$97, MATCH(E517, 'Suppliers &amp; Rates'!$B$7:$B$97, 0))))/3.6))</f>
        <v/>
      </c>
      <c r="H517" s="57" t="str">
        <f t="shared" si="64"/>
        <v/>
      </c>
      <c r="I517" s="58" t="str">
        <f t="shared" si="65"/>
        <v/>
      </c>
      <c r="J517" s="58" t="str">
        <f t="shared" si="66"/>
        <v/>
      </c>
      <c r="K517" s="59" t="str">
        <f t="shared" si="67"/>
        <v/>
      </c>
      <c r="L517" s="2"/>
      <c r="N517" s="42" t="str">
        <f>IF($E517="", "", IFERROR(INDEX('Suppliers &amp; Rates'!C$7:C$97, MATCH($E517, 'Suppliers &amp; Rates'!$B$7:$B$97, 0)), ""))</f>
        <v/>
      </c>
      <c r="O517" s="43" t="str">
        <f>IF($E517="", "", IFERROR(INDEX('Suppliers &amp; Rates'!D$7:D$97, MATCH($E517, 'Suppliers &amp; Rates'!$B$7:$B$97, 0)), ""))</f>
        <v/>
      </c>
      <c r="P517" s="43" t="str">
        <f>IF($E517="", "", IFERROR(INDEX('Suppliers &amp; Rates'!E$7:E$97, MATCH($E517, 'Suppliers &amp; Rates'!$B$7:$B$97, 0)), ""))</f>
        <v/>
      </c>
      <c r="Q517" s="44" t="str">
        <f>IF($E517="", "", IFERROR(INDEX('Suppliers &amp; Rates'!F$7:F$97, MATCH($E517, 'Suppliers &amp; Rates'!$B$7:$B$97, 0)), ""))</f>
        <v/>
      </c>
      <c r="S517" s="21" t="str">
        <f t="shared" si="68"/>
        <v/>
      </c>
      <c r="U517" s="21" t="str">
        <f t="shared" si="69"/>
        <v/>
      </c>
      <c r="W517" s="21" t="str">
        <f t="shared" si="70"/>
        <v/>
      </c>
      <c r="X517" s="52" t="str">
        <f t="shared" si="71"/>
        <v/>
      </c>
    </row>
    <row r="518" spans="1:24" x14ac:dyDescent="0.25">
      <c r="A518" s="2"/>
      <c r="B518" s="25"/>
      <c r="C518" s="28"/>
      <c r="D518" s="28"/>
      <c r="E518" s="31"/>
      <c r="F518" s="34" t="str">
        <f t="shared" si="63"/>
        <v/>
      </c>
      <c r="G518" s="37" t="str">
        <f>IF(D518="", "", IF(E518="", "Select Supplier", D518*1.02264*(IF(INDEX('Suppliers &amp; Rates'!$G$7:$G$97, MATCH(E518, 'Suppliers &amp; Rates'!$B$7:$B$97, 0))="", 39.3, INDEX('Suppliers &amp; Rates'!$G$7:$G$97, MATCH(E518, 'Suppliers &amp; Rates'!$B$7:$B$97, 0))))/3.6))</f>
        <v/>
      </c>
      <c r="H518" s="57" t="str">
        <f t="shared" si="64"/>
        <v/>
      </c>
      <c r="I518" s="58" t="str">
        <f t="shared" si="65"/>
        <v/>
      </c>
      <c r="J518" s="58" t="str">
        <f t="shared" si="66"/>
        <v/>
      </c>
      <c r="K518" s="59" t="str">
        <f t="shared" si="67"/>
        <v/>
      </c>
      <c r="L518" s="2"/>
      <c r="N518" s="42" t="str">
        <f>IF($E518="", "", IFERROR(INDEX('Suppliers &amp; Rates'!C$7:C$97, MATCH($E518, 'Suppliers &amp; Rates'!$B$7:$B$97, 0)), ""))</f>
        <v/>
      </c>
      <c r="O518" s="43" t="str">
        <f>IF($E518="", "", IFERROR(INDEX('Suppliers &amp; Rates'!D$7:D$97, MATCH($E518, 'Suppliers &amp; Rates'!$B$7:$B$97, 0)), ""))</f>
        <v/>
      </c>
      <c r="P518" s="43" t="str">
        <f>IF($E518="", "", IFERROR(INDEX('Suppliers &amp; Rates'!E$7:E$97, MATCH($E518, 'Suppliers &amp; Rates'!$B$7:$B$97, 0)), ""))</f>
        <v/>
      </c>
      <c r="Q518" s="44" t="str">
        <f>IF($E518="", "", IFERROR(INDEX('Suppliers &amp; Rates'!F$7:F$97, MATCH($E518, 'Suppliers &amp; Rates'!$B$7:$B$97, 0)), ""))</f>
        <v/>
      </c>
      <c r="S518" s="21" t="str">
        <f t="shared" si="68"/>
        <v/>
      </c>
      <c r="U518" s="21" t="str">
        <f t="shared" si="69"/>
        <v/>
      </c>
      <c r="W518" s="21" t="str">
        <f t="shared" si="70"/>
        <v/>
      </c>
      <c r="X518" s="52" t="str">
        <f t="shared" si="71"/>
        <v/>
      </c>
    </row>
    <row r="519" spans="1:24" x14ac:dyDescent="0.25">
      <c r="A519" s="2"/>
      <c r="B519" s="25"/>
      <c r="C519" s="28"/>
      <c r="D519" s="28"/>
      <c r="E519" s="31"/>
      <c r="F519" s="34" t="str">
        <f t="shared" si="63"/>
        <v/>
      </c>
      <c r="G519" s="37" t="str">
        <f>IF(D519="", "", IF(E519="", "Select Supplier", D519*1.02264*(IF(INDEX('Suppliers &amp; Rates'!$G$7:$G$97, MATCH(E519, 'Suppliers &amp; Rates'!$B$7:$B$97, 0))="", 39.3, INDEX('Suppliers &amp; Rates'!$G$7:$G$97, MATCH(E519, 'Suppliers &amp; Rates'!$B$7:$B$97, 0))))/3.6))</f>
        <v/>
      </c>
      <c r="H519" s="57" t="str">
        <f t="shared" si="64"/>
        <v/>
      </c>
      <c r="I519" s="58" t="str">
        <f t="shared" si="65"/>
        <v/>
      </c>
      <c r="J519" s="58" t="str">
        <f t="shared" si="66"/>
        <v/>
      </c>
      <c r="K519" s="59" t="str">
        <f t="shared" si="67"/>
        <v/>
      </c>
      <c r="L519" s="2"/>
      <c r="N519" s="42" t="str">
        <f>IF($E519="", "", IFERROR(INDEX('Suppliers &amp; Rates'!C$7:C$97, MATCH($E519, 'Suppliers &amp; Rates'!$B$7:$B$97, 0)), ""))</f>
        <v/>
      </c>
      <c r="O519" s="43" t="str">
        <f>IF($E519="", "", IFERROR(INDEX('Suppliers &amp; Rates'!D$7:D$97, MATCH($E519, 'Suppliers &amp; Rates'!$B$7:$B$97, 0)), ""))</f>
        <v/>
      </c>
      <c r="P519" s="43" t="str">
        <f>IF($E519="", "", IFERROR(INDEX('Suppliers &amp; Rates'!E$7:E$97, MATCH($E519, 'Suppliers &amp; Rates'!$B$7:$B$97, 0)), ""))</f>
        <v/>
      </c>
      <c r="Q519" s="44" t="str">
        <f>IF($E519="", "", IFERROR(INDEX('Suppliers &amp; Rates'!F$7:F$97, MATCH($E519, 'Suppliers &amp; Rates'!$B$7:$B$97, 0)), ""))</f>
        <v/>
      </c>
      <c r="S519" s="21" t="str">
        <f t="shared" si="68"/>
        <v/>
      </c>
      <c r="U519" s="21" t="str">
        <f t="shared" si="69"/>
        <v/>
      </c>
      <c r="W519" s="21" t="str">
        <f t="shared" si="70"/>
        <v/>
      </c>
      <c r="X519" s="52" t="str">
        <f t="shared" si="71"/>
        <v/>
      </c>
    </row>
    <row r="520" spans="1:24" x14ac:dyDescent="0.25">
      <c r="A520" s="2"/>
      <c r="B520" s="25"/>
      <c r="C520" s="28"/>
      <c r="D520" s="28"/>
      <c r="E520" s="31"/>
      <c r="F520" s="34" t="str">
        <f t="shared" si="63"/>
        <v/>
      </c>
      <c r="G520" s="37" t="str">
        <f>IF(D520="", "", IF(E520="", "Select Supplier", D520*1.02264*(IF(INDEX('Suppliers &amp; Rates'!$G$7:$G$97, MATCH(E520, 'Suppliers &amp; Rates'!$B$7:$B$97, 0))="", 39.3, INDEX('Suppliers &amp; Rates'!$G$7:$G$97, MATCH(E520, 'Suppliers &amp; Rates'!$B$7:$B$97, 0))))/3.6))</f>
        <v/>
      </c>
      <c r="H520" s="57" t="str">
        <f t="shared" si="64"/>
        <v/>
      </c>
      <c r="I520" s="58" t="str">
        <f t="shared" si="65"/>
        <v/>
      </c>
      <c r="J520" s="58" t="str">
        <f t="shared" si="66"/>
        <v/>
      </c>
      <c r="K520" s="59" t="str">
        <f t="shared" si="67"/>
        <v/>
      </c>
      <c r="L520" s="2"/>
      <c r="N520" s="42" t="str">
        <f>IF($E520="", "", IFERROR(INDEX('Suppliers &amp; Rates'!C$7:C$97, MATCH($E520, 'Suppliers &amp; Rates'!$B$7:$B$97, 0)), ""))</f>
        <v/>
      </c>
      <c r="O520" s="43" t="str">
        <f>IF($E520="", "", IFERROR(INDEX('Suppliers &amp; Rates'!D$7:D$97, MATCH($E520, 'Suppliers &amp; Rates'!$B$7:$B$97, 0)), ""))</f>
        <v/>
      </c>
      <c r="P520" s="43" t="str">
        <f>IF($E520="", "", IFERROR(INDEX('Suppliers &amp; Rates'!E$7:E$97, MATCH($E520, 'Suppliers &amp; Rates'!$B$7:$B$97, 0)), ""))</f>
        <v/>
      </c>
      <c r="Q520" s="44" t="str">
        <f>IF($E520="", "", IFERROR(INDEX('Suppliers &amp; Rates'!F$7:F$97, MATCH($E520, 'Suppliers &amp; Rates'!$B$7:$B$97, 0)), ""))</f>
        <v/>
      </c>
      <c r="S520" s="21" t="str">
        <f t="shared" si="68"/>
        <v/>
      </c>
      <c r="U520" s="21" t="str">
        <f t="shared" si="69"/>
        <v/>
      </c>
      <c r="W520" s="21" t="str">
        <f t="shared" si="70"/>
        <v/>
      </c>
      <c r="X520" s="52" t="str">
        <f t="shared" si="71"/>
        <v/>
      </c>
    </row>
    <row r="521" spans="1:24" x14ac:dyDescent="0.25">
      <c r="A521" s="2"/>
      <c r="B521" s="25"/>
      <c r="C521" s="28"/>
      <c r="D521" s="28"/>
      <c r="E521" s="31"/>
      <c r="F521" s="34" t="str">
        <f t="shared" ref="F521:F584" si="72">IF(C521="", "", C521)</f>
        <v/>
      </c>
      <c r="G521" s="37" t="str">
        <f>IF(D521="", "", IF(E521="", "Select Supplier", D521*1.02264*(IF(INDEX('Suppliers &amp; Rates'!$G$7:$G$97, MATCH(E521, 'Suppliers &amp; Rates'!$B$7:$B$97, 0))="", 39.3, INDEX('Suppliers &amp; Rates'!$G$7:$G$97, MATCH(E521, 'Suppliers &amp; Rates'!$B$7:$B$97, 0))))/3.6))</f>
        <v/>
      </c>
      <c r="H521" s="57" t="str">
        <f t="shared" si="64"/>
        <v/>
      </c>
      <c r="I521" s="58" t="str">
        <f t="shared" si="65"/>
        <v/>
      </c>
      <c r="J521" s="58" t="str">
        <f t="shared" si="66"/>
        <v/>
      </c>
      <c r="K521" s="59" t="str">
        <f t="shared" si="67"/>
        <v/>
      </c>
      <c r="L521" s="2"/>
      <c r="N521" s="42" t="str">
        <f>IF($E521="", "", IFERROR(INDEX('Suppliers &amp; Rates'!C$7:C$97, MATCH($E521, 'Suppliers &amp; Rates'!$B$7:$B$97, 0)), ""))</f>
        <v/>
      </c>
      <c r="O521" s="43" t="str">
        <f>IF($E521="", "", IFERROR(INDEX('Suppliers &amp; Rates'!D$7:D$97, MATCH($E521, 'Suppliers &amp; Rates'!$B$7:$B$97, 0)), ""))</f>
        <v/>
      </c>
      <c r="P521" s="43" t="str">
        <f>IF($E521="", "", IFERROR(INDEX('Suppliers &amp; Rates'!E$7:E$97, MATCH($E521, 'Suppliers &amp; Rates'!$B$7:$B$97, 0)), ""))</f>
        <v/>
      </c>
      <c r="Q521" s="44" t="str">
        <f>IF($E521="", "", IFERROR(INDEX('Suppliers &amp; Rates'!F$7:F$97, MATCH($E521, 'Suppliers &amp; Rates'!$B$7:$B$97, 0)), ""))</f>
        <v/>
      </c>
      <c r="S521" s="21" t="str">
        <f t="shared" si="68"/>
        <v/>
      </c>
      <c r="U521" s="21" t="str">
        <f t="shared" si="69"/>
        <v/>
      </c>
      <c r="W521" s="21" t="str">
        <f t="shared" si="70"/>
        <v/>
      </c>
      <c r="X521" s="52" t="str">
        <f t="shared" si="71"/>
        <v/>
      </c>
    </row>
    <row r="522" spans="1:24" x14ac:dyDescent="0.25">
      <c r="A522" s="2"/>
      <c r="B522" s="25"/>
      <c r="C522" s="28"/>
      <c r="D522" s="28"/>
      <c r="E522" s="31"/>
      <c r="F522" s="34" t="str">
        <f t="shared" si="72"/>
        <v/>
      </c>
      <c r="G522" s="37" t="str">
        <f>IF(D522="", "", IF(E522="", "Select Supplier", D522*1.02264*(IF(INDEX('Suppliers &amp; Rates'!$G$7:$G$97, MATCH(E522, 'Suppliers &amp; Rates'!$B$7:$B$97, 0))="", 39.3, INDEX('Suppliers &amp; Rates'!$G$7:$G$97, MATCH(E522, 'Suppliers &amp; Rates'!$B$7:$B$97, 0))))/3.6))</f>
        <v/>
      </c>
      <c r="H522" s="57" t="str">
        <f t="shared" ref="H522:H585" si="73">IF(OR($U522="", $U522=FALSE), "", ROUND(($N522*$S522)+($O522*$W522), 2)/100)</f>
        <v/>
      </c>
      <c r="I522" s="58" t="str">
        <f t="shared" ref="I522:I585" si="74">IF(OR($U522="", $U522=FALSE), "", ROUND(($P522*$S522)+($Q522*$X522), 2)/100)</f>
        <v/>
      </c>
      <c r="J522" s="58" t="str">
        <f t="shared" ref="J522:J585" si="75">IF(OR(H522="", I522=""), "", H522+I522)</f>
        <v/>
      </c>
      <c r="K522" s="59" t="str">
        <f t="shared" ref="K522:K585" si="76">IF(U522=TRUE, IFERROR(J522/S522, ""), "")</f>
        <v/>
      </c>
      <c r="L522" s="2"/>
      <c r="N522" s="42" t="str">
        <f>IF($E522="", "", IFERROR(INDEX('Suppliers &amp; Rates'!C$7:C$97, MATCH($E522, 'Suppliers &amp; Rates'!$B$7:$B$97, 0)), ""))</f>
        <v/>
      </c>
      <c r="O522" s="43" t="str">
        <f>IF($E522="", "", IFERROR(INDEX('Suppliers &amp; Rates'!D$7:D$97, MATCH($E522, 'Suppliers &amp; Rates'!$B$7:$B$97, 0)), ""))</f>
        <v/>
      </c>
      <c r="P522" s="43" t="str">
        <f>IF($E522="", "", IFERROR(INDEX('Suppliers &amp; Rates'!E$7:E$97, MATCH($E522, 'Suppliers &amp; Rates'!$B$7:$B$97, 0)), ""))</f>
        <v/>
      </c>
      <c r="Q522" s="44" t="str">
        <f>IF($E522="", "", IFERROR(INDEX('Suppliers &amp; Rates'!F$7:F$97, MATCH($E522, 'Suppliers &amp; Rates'!$B$7:$B$97, 0)), ""))</f>
        <v/>
      </c>
      <c r="S522" s="21" t="str">
        <f t="shared" ref="S522:S585" si="77">IF(B522="", "", B522-B521)</f>
        <v/>
      </c>
      <c r="U522" s="21" t="str">
        <f t="shared" ref="U522:U585" si="78">IF(OR(B522="", B521="", C522="", C521="", D522="", D521=""), "", IF($E521=$E522, TRUE, FALSE))</f>
        <v/>
      </c>
      <c r="W522" s="21" t="str">
        <f t="shared" ref="W522:W585" si="79">IF(OR(F521="", F522=""), "", F522-F521)</f>
        <v/>
      </c>
      <c r="X522" s="52" t="str">
        <f t="shared" ref="X522:X585" si="80">IF(OR(G521="", G522=""), "", G522-G521)</f>
        <v/>
      </c>
    </row>
    <row r="523" spans="1:24" x14ac:dyDescent="0.25">
      <c r="A523" s="2"/>
      <c r="B523" s="25"/>
      <c r="C523" s="28"/>
      <c r="D523" s="28"/>
      <c r="E523" s="31"/>
      <c r="F523" s="34" t="str">
        <f t="shared" si="72"/>
        <v/>
      </c>
      <c r="G523" s="37" t="str">
        <f>IF(D523="", "", IF(E523="", "Select Supplier", D523*1.02264*(IF(INDEX('Suppliers &amp; Rates'!$G$7:$G$97, MATCH(E523, 'Suppliers &amp; Rates'!$B$7:$B$97, 0))="", 39.3, INDEX('Suppliers &amp; Rates'!$G$7:$G$97, MATCH(E523, 'Suppliers &amp; Rates'!$B$7:$B$97, 0))))/3.6))</f>
        <v/>
      </c>
      <c r="H523" s="57" t="str">
        <f t="shared" si="73"/>
        <v/>
      </c>
      <c r="I523" s="58" t="str">
        <f t="shared" si="74"/>
        <v/>
      </c>
      <c r="J523" s="58" t="str">
        <f t="shared" si="75"/>
        <v/>
      </c>
      <c r="K523" s="59" t="str">
        <f t="shared" si="76"/>
        <v/>
      </c>
      <c r="L523" s="2"/>
      <c r="N523" s="42" t="str">
        <f>IF($E523="", "", IFERROR(INDEX('Suppliers &amp; Rates'!C$7:C$97, MATCH($E523, 'Suppliers &amp; Rates'!$B$7:$B$97, 0)), ""))</f>
        <v/>
      </c>
      <c r="O523" s="43" t="str">
        <f>IF($E523="", "", IFERROR(INDEX('Suppliers &amp; Rates'!D$7:D$97, MATCH($E523, 'Suppliers &amp; Rates'!$B$7:$B$97, 0)), ""))</f>
        <v/>
      </c>
      <c r="P523" s="43" t="str">
        <f>IF($E523="", "", IFERROR(INDEX('Suppliers &amp; Rates'!E$7:E$97, MATCH($E523, 'Suppliers &amp; Rates'!$B$7:$B$97, 0)), ""))</f>
        <v/>
      </c>
      <c r="Q523" s="44" t="str">
        <f>IF($E523="", "", IFERROR(INDEX('Suppliers &amp; Rates'!F$7:F$97, MATCH($E523, 'Suppliers &amp; Rates'!$B$7:$B$97, 0)), ""))</f>
        <v/>
      </c>
      <c r="S523" s="21" t="str">
        <f t="shared" si="77"/>
        <v/>
      </c>
      <c r="U523" s="21" t="str">
        <f t="shared" si="78"/>
        <v/>
      </c>
      <c r="W523" s="21" t="str">
        <f t="shared" si="79"/>
        <v/>
      </c>
      <c r="X523" s="52" t="str">
        <f t="shared" si="80"/>
        <v/>
      </c>
    </row>
    <row r="524" spans="1:24" x14ac:dyDescent="0.25">
      <c r="A524" s="2"/>
      <c r="B524" s="25"/>
      <c r="C524" s="28"/>
      <c r="D524" s="28"/>
      <c r="E524" s="31"/>
      <c r="F524" s="34" t="str">
        <f t="shared" si="72"/>
        <v/>
      </c>
      <c r="G524" s="37" t="str">
        <f>IF(D524="", "", IF(E524="", "Select Supplier", D524*1.02264*(IF(INDEX('Suppliers &amp; Rates'!$G$7:$G$97, MATCH(E524, 'Suppliers &amp; Rates'!$B$7:$B$97, 0))="", 39.3, INDEX('Suppliers &amp; Rates'!$G$7:$G$97, MATCH(E524, 'Suppliers &amp; Rates'!$B$7:$B$97, 0))))/3.6))</f>
        <v/>
      </c>
      <c r="H524" s="57" t="str">
        <f t="shared" si="73"/>
        <v/>
      </c>
      <c r="I524" s="58" t="str">
        <f t="shared" si="74"/>
        <v/>
      </c>
      <c r="J524" s="58" t="str">
        <f t="shared" si="75"/>
        <v/>
      </c>
      <c r="K524" s="59" t="str">
        <f t="shared" si="76"/>
        <v/>
      </c>
      <c r="L524" s="2"/>
      <c r="N524" s="42" t="str">
        <f>IF($E524="", "", IFERROR(INDEX('Suppliers &amp; Rates'!C$7:C$97, MATCH($E524, 'Suppliers &amp; Rates'!$B$7:$B$97, 0)), ""))</f>
        <v/>
      </c>
      <c r="O524" s="43" t="str">
        <f>IF($E524="", "", IFERROR(INDEX('Suppliers &amp; Rates'!D$7:D$97, MATCH($E524, 'Suppliers &amp; Rates'!$B$7:$B$97, 0)), ""))</f>
        <v/>
      </c>
      <c r="P524" s="43" t="str">
        <f>IF($E524="", "", IFERROR(INDEX('Suppliers &amp; Rates'!E$7:E$97, MATCH($E524, 'Suppliers &amp; Rates'!$B$7:$B$97, 0)), ""))</f>
        <v/>
      </c>
      <c r="Q524" s="44" t="str">
        <f>IF($E524="", "", IFERROR(INDEX('Suppliers &amp; Rates'!F$7:F$97, MATCH($E524, 'Suppliers &amp; Rates'!$B$7:$B$97, 0)), ""))</f>
        <v/>
      </c>
      <c r="S524" s="21" t="str">
        <f t="shared" si="77"/>
        <v/>
      </c>
      <c r="U524" s="21" t="str">
        <f t="shared" si="78"/>
        <v/>
      </c>
      <c r="W524" s="21" t="str">
        <f t="shared" si="79"/>
        <v/>
      </c>
      <c r="X524" s="52" t="str">
        <f t="shared" si="80"/>
        <v/>
      </c>
    </row>
    <row r="525" spans="1:24" x14ac:dyDescent="0.25">
      <c r="A525" s="2"/>
      <c r="B525" s="25"/>
      <c r="C525" s="28"/>
      <c r="D525" s="28"/>
      <c r="E525" s="31"/>
      <c r="F525" s="34" t="str">
        <f t="shared" si="72"/>
        <v/>
      </c>
      <c r="G525" s="37" t="str">
        <f>IF(D525="", "", IF(E525="", "Select Supplier", D525*1.02264*(IF(INDEX('Suppliers &amp; Rates'!$G$7:$G$97, MATCH(E525, 'Suppliers &amp; Rates'!$B$7:$B$97, 0))="", 39.3, INDEX('Suppliers &amp; Rates'!$G$7:$G$97, MATCH(E525, 'Suppliers &amp; Rates'!$B$7:$B$97, 0))))/3.6))</f>
        <v/>
      </c>
      <c r="H525" s="57" t="str">
        <f t="shared" si="73"/>
        <v/>
      </c>
      <c r="I525" s="58" t="str">
        <f t="shared" si="74"/>
        <v/>
      </c>
      <c r="J525" s="58" t="str">
        <f t="shared" si="75"/>
        <v/>
      </c>
      <c r="K525" s="59" t="str">
        <f t="shared" si="76"/>
        <v/>
      </c>
      <c r="L525" s="2"/>
      <c r="N525" s="42" t="str">
        <f>IF($E525="", "", IFERROR(INDEX('Suppliers &amp; Rates'!C$7:C$97, MATCH($E525, 'Suppliers &amp; Rates'!$B$7:$B$97, 0)), ""))</f>
        <v/>
      </c>
      <c r="O525" s="43" t="str">
        <f>IF($E525="", "", IFERROR(INDEX('Suppliers &amp; Rates'!D$7:D$97, MATCH($E525, 'Suppliers &amp; Rates'!$B$7:$B$97, 0)), ""))</f>
        <v/>
      </c>
      <c r="P525" s="43" t="str">
        <f>IF($E525="", "", IFERROR(INDEX('Suppliers &amp; Rates'!E$7:E$97, MATCH($E525, 'Suppliers &amp; Rates'!$B$7:$B$97, 0)), ""))</f>
        <v/>
      </c>
      <c r="Q525" s="44" t="str">
        <f>IF($E525="", "", IFERROR(INDEX('Suppliers &amp; Rates'!F$7:F$97, MATCH($E525, 'Suppliers &amp; Rates'!$B$7:$B$97, 0)), ""))</f>
        <v/>
      </c>
      <c r="S525" s="21" t="str">
        <f t="shared" si="77"/>
        <v/>
      </c>
      <c r="U525" s="21" t="str">
        <f t="shared" si="78"/>
        <v/>
      </c>
      <c r="W525" s="21" t="str">
        <f t="shared" si="79"/>
        <v/>
      </c>
      <c r="X525" s="52" t="str">
        <f t="shared" si="80"/>
        <v/>
      </c>
    </row>
    <row r="526" spans="1:24" x14ac:dyDescent="0.25">
      <c r="A526" s="2"/>
      <c r="B526" s="25"/>
      <c r="C526" s="28"/>
      <c r="D526" s="28"/>
      <c r="E526" s="31"/>
      <c r="F526" s="34" t="str">
        <f t="shared" si="72"/>
        <v/>
      </c>
      <c r="G526" s="37" t="str">
        <f>IF(D526="", "", IF(E526="", "Select Supplier", D526*1.02264*(IF(INDEX('Suppliers &amp; Rates'!$G$7:$G$97, MATCH(E526, 'Suppliers &amp; Rates'!$B$7:$B$97, 0))="", 39.3, INDEX('Suppliers &amp; Rates'!$G$7:$G$97, MATCH(E526, 'Suppliers &amp; Rates'!$B$7:$B$97, 0))))/3.6))</f>
        <v/>
      </c>
      <c r="H526" s="57" t="str">
        <f t="shared" si="73"/>
        <v/>
      </c>
      <c r="I526" s="58" t="str">
        <f t="shared" si="74"/>
        <v/>
      </c>
      <c r="J526" s="58" t="str">
        <f t="shared" si="75"/>
        <v/>
      </c>
      <c r="K526" s="59" t="str">
        <f t="shared" si="76"/>
        <v/>
      </c>
      <c r="L526" s="2"/>
      <c r="N526" s="42" t="str">
        <f>IF($E526="", "", IFERROR(INDEX('Suppliers &amp; Rates'!C$7:C$97, MATCH($E526, 'Suppliers &amp; Rates'!$B$7:$B$97, 0)), ""))</f>
        <v/>
      </c>
      <c r="O526" s="43" t="str">
        <f>IF($E526="", "", IFERROR(INDEX('Suppliers &amp; Rates'!D$7:D$97, MATCH($E526, 'Suppliers &amp; Rates'!$B$7:$B$97, 0)), ""))</f>
        <v/>
      </c>
      <c r="P526" s="43" t="str">
        <f>IF($E526="", "", IFERROR(INDEX('Suppliers &amp; Rates'!E$7:E$97, MATCH($E526, 'Suppliers &amp; Rates'!$B$7:$B$97, 0)), ""))</f>
        <v/>
      </c>
      <c r="Q526" s="44" t="str">
        <f>IF($E526="", "", IFERROR(INDEX('Suppliers &amp; Rates'!F$7:F$97, MATCH($E526, 'Suppliers &amp; Rates'!$B$7:$B$97, 0)), ""))</f>
        <v/>
      </c>
      <c r="S526" s="21" t="str">
        <f t="shared" si="77"/>
        <v/>
      </c>
      <c r="U526" s="21" t="str">
        <f t="shared" si="78"/>
        <v/>
      </c>
      <c r="W526" s="21" t="str">
        <f t="shared" si="79"/>
        <v/>
      </c>
      <c r="X526" s="52" t="str">
        <f t="shared" si="80"/>
        <v/>
      </c>
    </row>
    <row r="527" spans="1:24" x14ac:dyDescent="0.25">
      <c r="A527" s="2"/>
      <c r="B527" s="25"/>
      <c r="C527" s="28"/>
      <c r="D527" s="28"/>
      <c r="E527" s="31"/>
      <c r="F527" s="34" t="str">
        <f t="shared" si="72"/>
        <v/>
      </c>
      <c r="G527" s="37" t="str">
        <f>IF(D527="", "", IF(E527="", "Select Supplier", D527*1.02264*(IF(INDEX('Suppliers &amp; Rates'!$G$7:$G$97, MATCH(E527, 'Suppliers &amp; Rates'!$B$7:$B$97, 0))="", 39.3, INDEX('Suppliers &amp; Rates'!$G$7:$G$97, MATCH(E527, 'Suppliers &amp; Rates'!$B$7:$B$97, 0))))/3.6))</f>
        <v/>
      </c>
      <c r="H527" s="57" t="str">
        <f t="shared" si="73"/>
        <v/>
      </c>
      <c r="I527" s="58" t="str">
        <f t="shared" si="74"/>
        <v/>
      </c>
      <c r="J527" s="58" t="str">
        <f t="shared" si="75"/>
        <v/>
      </c>
      <c r="K527" s="59" t="str">
        <f t="shared" si="76"/>
        <v/>
      </c>
      <c r="L527" s="2"/>
      <c r="N527" s="42" t="str">
        <f>IF($E527="", "", IFERROR(INDEX('Suppliers &amp; Rates'!C$7:C$97, MATCH($E527, 'Suppliers &amp; Rates'!$B$7:$B$97, 0)), ""))</f>
        <v/>
      </c>
      <c r="O527" s="43" t="str">
        <f>IF($E527="", "", IFERROR(INDEX('Suppliers &amp; Rates'!D$7:D$97, MATCH($E527, 'Suppliers &amp; Rates'!$B$7:$B$97, 0)), ""))</f>
        <v/>
      </c>
      <c r="P527" s="43" t="str">
        <f>IF($E527="", "", IFERROR(INDEX('Suppliers &amp; Rates'!E$7:E$97, MATCH($E527, 'Suppliers &amp; Rates'!$B$7:$B$97, 0)), ""))</f>
        <v/>
      </c>
      <c r="Q527" s="44" t="str">
        <f>IF($E527="", "", IFERROR(INDEX('Suppliers &amp; Rates'!F$7:F$97, MATCH($E527, 'Suppliers &amp; Rates'!$B$7:$B$97, 0)), ""))</f>
        <v/>
      </c>
      <c r="S527" s="21" t="str">
        <f t="shared" si="77"/>
        <v/>
      </c>
      <c r="U527" s="21" t="str">
        <f t="shared" si="78"/>
        <v/>
      </c>
      <c r="W527" s="21" t="str">
        <f t="shared" si="79"/>
        <v/>
      </c>
      <c r="X527" s="52" t="str">
        <f t="shared" si="80"/>
        <v/>
      </c>
    </row>
    <row r="528" spans="1:24" x14ac:dyDescent="0.25">
      <c r="A528" s="2"/>
      <c r="B528" s="25"/>
      <c r="C528" s="28"/>
      <c r="D528" s="28"/>
      <c r="E528" s="31"/>
      <c r="F528" s="34" t="str">
        <f t="shared" si="72"/>
        <v/>
      </c>
      <c r="G528" s="37" t="str">
        <f>IF(D528="", "", IF(E528="", "Select Supplier", D528*1.02264*(IF(INDEX('Suppliers &amp; Rates'!$G$7:$G$97, MATCH(E528, 'Suppliers &amp; Rates'!$B$7:$B$97, 0))="", 39.3, INDEX('Suppliers &amp; Rates'!$G$7:$G$97, MATCH(E528, 'Suppliers &amp; Rates'!$B$7:$B$97, 0))))/3.6))</f>
        <v/>
      </c>
      <c r="H528" s="57" t="str">
        <f t="shared" si="73"/>
        <v/>
      </c>
      <c r="I528" s="58" t="str">
        <f t="shared" si="74"/>
        <v/>
      </c>
      <c r="J528" s="58" t="str">
        <f t="shared" si="75"/>
        <v/>
      </c>
      <c r="K528" s="59" t="str">
        <f t="shared" si="76"/>
        <v/>
      </c>
      <c r="L528" s="2"/>
      <c r="N528" s="42" t="str">
        <f>IF($E528="", "", IFERROR(INDEX('Suppliers &amp; Rates'!C$7:C$97, MATCH($E528, 'Suppliers &amp; Rates'!$B$7:$B$97, 0)), ""))</f>
        <v/>
      </c>
      <c r="O528" s="43" t="str">
        <f>IF($E528="", "", IFERROR(INDEX('Suppliers &amp; Rates'!D$7:D$97, MATCH($E528, 'Suppliers &amp; Rates'!$B$7:$B$97, 0)), ""))</f>
        <v/>
      </c>
      <c r="P528" s="43" t="str">
        <f>IF($E528="", "", IFERROR(INDEX('Suppliers &amp; Rates'!E$7:E$97, MATCH($E528, 'Suppliers &amp; Rates'!$B$7:$B$97, 0)), ""))</f>
        <v/>
      </c>
      <c r="Q528" s="44" t="str">
        <f>IF($E528="", "", IFERROR(INDEX('Suppliers &amp; Rates'!F$7:F$97, MATCH($E528, 'Suppliers &amp; Rates'!$B$7:$B$97, 0)), ""))</f>
        <v/>
      </c>
      <c r="S528" s="21" t="str">
        <f t="shared" si="77"/>
        <v/>
      </c>
      <c r="U528" s="21" t="str">
        <f t="shared" si="78"/>
        <v/>
      </c>
      <c r="W528" s="21" t="str">
        <f t="shared" si="79"/>
        <v/>
      </c>
      <c r="X528" s="52" t="str">
        <f t="shared" si="80"/>
        <v/>
      </c>
    </row>
    <row r="529" spans="1:24" x14ac:dyDescent="0.25">
      <c r="A529" s="2"/>
      <c r="B529" s="25"/>
      <c r="C529" s="28"/>
      <c r="D529" s="28"/>
      <c r="E529" s="31"/>
      <c r="F529" s="34" t="str">
        <f t="shared" si="72"/>
        <v/>
      </c>
      <c r="G529" s="37" t="str">
        <f>IF(D529="", "", IF(E529="", "Select Supplier", D529*1.02264*(IF(INDEX('Suppliers &amp; Rates'!$G$7:$G$97, MATCH(E529, 'Suppliers &amp; Rates'!$B$7:$B$97, 0))="", 39.3, INDEX('Suppliers &amp; Rates'!$G$7:$G$97, MATCH(E529, 'Suppliers &amp; Rates'!$B$7:$B$97, 0))))/3.6))</f>
        <v/>
      </c>
      <c r="H529" s="57" t="str">
        <f t="shared" si="73"/>
        <v/>
      </c>
      <c r="I529" s="58" t="str">
        <f t="shared" si="74"/>
        <v/>
      </c>
      <c r="J529" s="58" t="str">
        <f t="shared" si="75"/>
        <v/>
      </c>
      <c r="K529" s="59" t="str">
        <f t="shared" si="76"/>
        <v/>
      </c>
      <c r="L529" s="2"/>
      <c r="N529" s="42" t="str">
        <f>IF($E529="", "", IFERROR(INDEX('Suppliers &amp; Rates'!C$7:C$97, MATCH($E529, 'Suppliers &amp; Rates'!$B$7:$B$97, 0)), ""))</f>
        <v/>
      </c>
      <c r="O529" s="43" t="str">
        <f>IF($E529="", "", IFERROR(INDEX('Suppliers &amp; Rates'!D$7:D$97, MATCH($E529, 'Suppliers &amp; Rates'!$B$7:$B$97, 0)), ""))</f>
        <v/>
      </c>
      <c r="P529" s="43" t="str">
        <f>IF($E529="", "", IFERROR(INDEX('Suppliers &amp; Rates'!E$7:E$97, MATCH($E529, 'Suppliers &amp; Rates'!$B$7:$B$97, 0)), ""))</f>
        <v/>
      </c>
      <c r="Q529" s="44" t="str">
        <f>IF($E529="", "", IFERROR(INDEX('Suppliers &amp; Rates'!F$7:F$97, MATCH($E529, 'Suppliers &amp; Rates'!$B$7:$B$97, 0)), ""))</f>
        <v/>
      </c>
      <c r="S529" s="21" t="str">
        <f t="shared" si="77"/>
        <v/>
      </c>
      <c r="U529" s="21" t="str">
        <f t="shared" si="78"/>
        <v/>
      </c>
      <c r="W529" s="21" t="str">
        <f t="shared" si="79"/>
        <v/>
      </c>
      <c r="X529" s="52" t="str">
        <f t="shared" si="80"/>
        <v/>
      </c>
    </row>
    <row r="530" spans="1:24" x14ac:dyDescent="0.25">
      <c r="A530" s="2"/>
      <c r="B530" s="25"/>
      <c r="C530" s="28"/>
      <c r="D530" s="28"/>
      <c r="E530" s="31"/>
      <c r="F530" s="34" t="str">
        <f t="shared" si="72"/>
        <v/>
      </c>
      <c r="G530" s="37" t="str">
        <f>IF(D530="", "", IF(E530="", "Select Supplier", D530*1.02264*(IF(INDEX('Suppliers &amp; Rates'!$G$7:$G$97, MATCH(E530, 'Suppliers &amp; Rates'!$B$7:$B$97, 0))="", 39.3, INDEX('Suppliers &amp; Rates'!$G$7:$G$97, MATCH(E530, 'Suppliers &amp; Rates'!$B$7:$B$97, 0))))/3.6))</f>
        <v/>
      </c>
      <c r="H530" s="57" t="str">
        <f t="shared" si="73"/>
        <v/>
      </c>
      <c r="I530" s="58" t="str">
        <f t="shared" si="74"/>
        <v/>
      </c>
      <c r="J530" s="58" t="str">
        <f t="shared" si="75"/>
        <v/>
      </c>
      <c r="K530" s="59" t="str">
        <f t="shared" si="76"/>
        <v/>
      </c>
      <c r="L530" s="2"/>
      <c r="N530" s="42" t="str">
        <f>IF($E530="", "", IFERROR(INDEX('Suppliers &amp; Rates'!C$7:C$97, MATCH($E530, 'Suppliers &amp; Rates'!$B$7:$B$97, 0)), ""))</f>
        <v/>
      </c>
      <c r="O530" s="43" t="str">
        <f>IF($E530="", "", IFERROR(INDEX('Suppliers &amp; Rates'!D$7:D$97, MATCH($E530, 'Suppliers &amp; Rates'!$B$7:$B$97, 0)), ""))</f>
        <v/>
      </c>
      <c r="P530" s="43" t="str">
        <f>IF($E530="", "", IFERROR(INDEX('Suppliers &amp; Rates'!E$7:E$97, MATCH($E530, 'Suppliers &amp; Rates'!$B$7:$B$97, 0)), ""))</f>
        <v/>
      </c>
      <c r="Q530" s="44" t="str">
        <f>IF($E530="", "", IFERROR(INDEX('Suppliers &amp; Rates'!F$7:F$97, MATCH($E530, 'Suppliers &amp; Rates'!$B$7:$B$97, 0)), ""))</f>
        <v/>
      </c>
      <c r="S530" s="21" t="str">
        <f t="shared" si="77"/>
        <v/>
      </c>
      <c r="U530" s="21" t="str">
        <f t="shared" si="78"/>
        <v/>
      </c>
      <c r="W530" s="21" t="str">
        <f t="shared" si="79"/>
        <v/>
      </c>
      <c r="X530" s="52" t="str">
        <f t="shared" si="80"/>
        <v/>
      </c>
    </row>
    <row r="531" spans="1:24" x14ac:dyDescent="0.25">
      <c r="A531" s="2"/>
      <c r="B531" s="25"/>
      <c r="C531" s="28"/>
      <c r="D531" s="28"/>
      <c r="E531" s="31"/>
      <c r="F531" s="34" t="str">
        <f t="shared" si="72"/>
        <v/>
      </c>
      <c r="G531" s="37" t="str">
        <f>IF(D531="", "", IF(E531="", "Select Supplier", D531*1.02264*(IF(INDEX('Suppliers &amp; Rates'!$G$7:$G$97, MATCH(E531, 'Suppliers &amp; Rates'!$B$7:$B$97, 0))="", 39.3, INDEX('Suppliers &amp; Rates'!$G$7:$G$97, MATCH(E531, 'Suppliers &amp; Rates'!$B$7:$B$97, 0))))/3.6))</f>
        <v/>
      </c>
      <c r="H531" s="57" t="str">
        <f t="shared" si="73"/>
        <v/>
      </c>
      <c r="I531" s="58" t="str">
        <f t="shared" si="74"/>
        <v/>
      </c>
      <c r="J531" s="58" t="str">
        <f t="shared" si="75"/>
        <v/>
      </c>
      <c r="K531" s="59" t="str">
        <f t="shared" si="76"/>
        <v/>
      </c>
      <c r="L531" s="2"/>
      <c r="N531" s="42" t="str">
        <f>IF($E531="", "", IFERROR(INDEX('Suppliers &amp; Rates'!C$7:C$97, MATCH($E531, 'Suppliers &amp; Rates'!$B$7:$B$97, 0)), ""))</f>
        <v/>
      </c>
      <c r="O531" s="43" t="str">
        <f>IF($E531="", "", IFERROR(INDEX('Suppliers &amp; Rates'!D$7:D$97, MATCH($E531, 'Suppliers &amp; Rates'!$B$7:$B$97, 0)), ""))</f>
        <v/>
      </c>
      <c r="P531" s="43" t="str">
        <f>IF($E531="", "", IFERROR(INDEX('Suppliers &amp; Rates'!E$7:E$97, MATCH($E531, 'Suppliers &amp; Rates'!$B$7:$B$97, 0)), ""))</f>
        <v/>
      </c>
      <c r="Q531" s="44" t="str">
        <f>IF($E531="", "", IFERROR(INDEX('Suppliers &amp; Rates'!F$7:F$97, MATCH($E531, 'Suppliers &amp; Rates'!$B$7:$B$97, 0)), ""))</f>
        <v/>
      </c>
      <c r="S531" s="21" t="str">
        <f t="shared" si="77"/>
        <v/>
      </c>
      <c r="U531" s="21" t="str">
        <f t="shared" si="78"/>
        <v/>
      </c>
      <c r="W531" s="21" t="str">
        <f t="shared" si="79"/>
        <v/>
      </c>
      <c r="X531" s="52" t="str">
        <f t="shared" si="80"/>
        <v/>
      </c>
    </row>
    <row r="532" spans="1:24" x14ac:dyDescent="0.25">
      <c r="A532" s="2"/>
      <c r="B532" s="25"/>
      <c r="C532" s="28"/>
      <c r="D532" s="28"/>
      <c r="E532" s="31"/>
      <c r="F532" s="34" t="str">
        <f t="shared" si="72"/>
        <v/>
      </c>
      <c r="G532" s="37" t="str">
        <f>IF(D532="", "", IF(E532="", "Select Supplier", D532*1.02264*(IF(INDEX('Suppliers &amp; Rates'!$G$7:$G$97, MATCH(E532, 'Suppliers &amp; Rates'!$B$7:$B$97, 0))="", 39.3, INDEX('Suppliers &amp; Rates'!$G$7:$G$97, MATCH(E532, 'Suppliers &amp; Rates'!$B$7:$B$97, 0))))/3.6))</f>
        <v/>
      </c>
      <c r="H532" s="57" t="str">
        <f t="shared" si="73"/>
        <v/>
      </c>
      <c r="I532" s="58" t="str">
        <f t="shared" si="74"/>
        <v/>
      </c>
      <c r="J532" s="58" t="str">
        <f t="shared" si="75"/>
        <v/>
      </c>
      <c r="K532" s="59" t="str">
        <f t="shared" si="76"/>
        <v/>
      </c>
      <c r="L532" s="2"/>
      <c r="N532" s="42" t="str">
        <f>IF($E532="", "", IFERROR(INDEX('Suppliers &amp; Rates'!C$7:C$97, MATCH($E532, 'Suppliers &amp; Rates'!$B$7:$B$97, 0)), ""))</f>
        <v/>
      </c>
      <c r="O532" s="43" t="str">
        <f>IF($E532="", "", IFERROR(INDEX('Suppliers &amp; Rates'!D$7:D$97, MATCH($E532, 'Suppliers &amp; Rates'!$B$7:$B$97, 0)), ""))</f>
        <v/>
      </c>
      <c r="P532" s="43" t="str">
        <f>IF($E532="", "", IFERROR(INDEX('Suppliers &amp; Rates'!E$7:E$97, MATCH($E532, 'Suppliers &amp; Rates'!$B$7:$B$97, 0)), ""))</f>
        <v/>
      </c>
      <c r="Q532" s="44" t="str">
        <f>IF($E532="", "", IFERROR(INDEX('Suppliers &amp; Rates'!F$7:F$97, MATCH($E532, 'Suppliers &amp; Rates'!$B$7:$B$97, 0)), ""))</f>
        <v/>
      </c>
      <c r="S532" s="21" t="str">
        <f t="shared" si="77"/>
        <v/>
      </c>
      <c r="U532" s="21" t="str">
        <f t="shared" si="78"/>
        <v/>
      </c>
      <c r="W532" s="21" t="str">
        <f t="shared" si="79"/>
        <v/>
      </c>
      <c r="X532" s="52" t="str">
        <f t="shared" si="80"/>
        <v/>
      </c>
    </row>
    <row r="533" spans="1:24" x14ac:dyDescent="0.25">
      <c r="A533" s="2"/>
      <c r="B533" s="25"/>
      <c r="C533" s="28"/>
      <c r="D533" s="28"/>
      <c r="E533" s="31"/>
      <c r="F533" s="34" t="str">
        <f t="shared" si="72"/>
        <v/>
      </c>
      <c r="G533" s="37" t="str">
        <f>IF(D533="", "", IF(E533="", "Select Supplier", D533*1.02264*(IF(INDEX('Suppliers &amp; Rates'!$G$7:$G$97, MATCH(E533, 'Suppliers &amp; Rates'!$B$7:$B$97, 0))="", 39.3, INDEX('Suppliers &amp; Rates'!$G$7:$G$97, MATCH(E533, 'Suppliers &amp; Rates'!$B$7:$B$97, 0))))/3.6))</f>
        <v/>
      </c>
      <c r="H533" s="57" t="str">
        <f t="shared" si="73"/>
        <v/>
      </c>
      <c r="I533" s="58" t="str">
        <f t="shared" si="74"/>
        <v/>
      </c>
      <c r="J533" s="58" t="str">
        <f t="shared" si="75"/>
        <v/>
      </c>
      <c r="K533" s="59" t="str">
        <f t="shared" si="76"/>
        <v/>
      </c>
      <c r="L533" s="2"/>
      <c r="N533" s="42" t="str">
        <f>IF($E533="", "", IFERROR(INDEX('Suppliers &amp; Rates'!C$7:C$97, MATCH($E533, 'Suppliers &amp; Rates'!$B$7:$B$97, 0)), ""))</f>
        <v/>
      </c>
      <c r="O533" s="43" t="str">
        <f>IF($E533="", "", IFERROR(INDEX('Suppliers &amp; Rates'!D$7:D$97, MATCH($E533, 'Suppliers &amp; Rates'!$B$7:$B$97, 0)), ""))</f>
        <v/>
      </c>
      <c r="P533" s="43" t="str">
        <f>IF($E533="", "", IFERROR(INDEX('Suppliers &amp; Rates'!E$7:E$97, MATCH($E533, 'Suppliers &amp; Rates'!$B$7:$B$97, 0)), ""))</f>
        <v/>
      </c>
      <c r="Q533" s="44" t="str">
        <f>IF($E533="", "", IFERROR(INDEX('Suppliers &amp; Rates'!F$7:F$97, MATCH($E533, 'Suppliers &amp; Rates'!$B$7:$B$97, 0)), ""))</f>
        <v/>
      </c>
      <c r="S533" s="21" t="str">
        <f t="shared" si="77"/>
        <v/>
      </c>
      <c r="U533" s="21" t="str">
        <f t="shared" si="78"/>
        <v/>
      </c>
      <c r="W533" s="21" t="str">
        <f t="shared" si="79"/>
        <v/>
      </c>
      <c r="X533" s="52" t="str">
        <f t="shared" si="80"/>
        <v/>
      </c>
    </row>
    <row r="534" spans="1:24" x14ac:dyDescent="0.25">
      <c r="A534" s="2"/>
      <c r="B534" s="25"/>
      <c r="C534" s="28"/>
      <c r="D534" s="28"/>
      <c r="E534" s="31"/>
      <c r="F534" s="34" t="str">
        <f t="shared" si="72"/>
        <v/>
      </c>
      <c r="G534" s="37" t="str">
        <f>IF(D534="", "", IF(E534="", "Select Supplier", D534*1.02264*(IF(INDEX('Suppliers &amp; Rates'!$G$7:$G$97, MATCH(E534, 'Suppliers &amp; Rates'!$B$7:$B$97, 0))="", 39.3, INDEX('Suppliers &amp; Rates'!$G$7:$G$97, MATCH(E534, 'Suppliers &amp; Rates'!$B$7:$B$97, 0))))/3.6))</f>
        <v/>
      </c>
      <c r="H534" s="57" t="str">
        <f t="shared" si="73"/>
        <v/>
      </c>
      <c r="I534" s="58" t="str">
        <f t="shared" si="74"/>
        <v/>
      </c>
      <c r="J534" s="58" t="str">
        <f t="shared" si="75"/>
        <v/>
      </c>
      <c r="K534" s="59" t="str">
        <f t="shared" si="76"/>
        <v/>
      </c>
      <c r="L534" s="2"/>
      <c r="N534" s="42" t="str">
        <f>IF($E534="", "", IFERROR(INDEX('Suppliers &amp; Rates'!C$7:C$97, MATCH($E534, 'Suppliers &amp; Rates'!$B$7:$B$97, 0)), ""))</f>
        <v/>
      </c>
      <c r="O534" s="43" t="str">
        <f>IF($E534="", "", IFERROR(INDEX('Suppliers &amp; Rates'!D$7:D$97, MATCH($E534, 'Suppliers &amp; Rates'!$B$7:$B$97, 0)), ""))</f>
        <v/>
      </c>
      <c r="P534" s="43" t="str">
        <f>IF($E534="", "", IFERROR(INDEX('Suppliers &amp; Rates'!E$7:E$97, MATCH($E534, 'Suppliers &amp; Rates'!$B$7:$B$97, 0)), ""))</f>
        <v/>
      </c>
      <c r="Q534" s="44" t="str">
        <f>IF($E534="", "", IFERROR(INDEX('Suppliers &amp; Rates'!F$7:F$97, MATCH($E534, 'Suppliers &amp; Rates'!$B$7:$B$97, 0)), ""))</f>
        <v/>
      </c>
      <c r="S534" s="21" t="str">
        <f t="shared" si="77"/>
        <v/>
      </c>
      <c r="U534" s="21" t="str">
        <f t="shared" si="78"/>
        <v/>
      </c>
      <c r="W534" s="21" t="str">
        <f t="shared" si="79"/>
        <v/>
      </c>
      <c r="X534" s="52" t="str">
        <f t="shared" si="80"/>
        <v/>
      </c>
    </row>
    <row r="535" spans="1:24" x14ac:dyDescent="0.25">
      <c r="A535" s="2"/>
      <c r="B535" s="25"/>
      <c r="C535" s="28"/>
      <c r="D535" s="28"/>
      <c r="E535" s="31"/>
      <c r="F535" s="34" t="str">
        <f t="shared" si="72"/>
        <v/>
      </c>
      <c r="G535" s="37" t="str">
        <f>IF(D535="", "", IF(E535="", "Select Supplier", D535*1.02264*(IF(INDEX('Suppliers &amp; Rates'!$G$7:$G$97, MATCH(E535, 'Suppliers &amp; Rates'!$B$7:$B$97, 0))="", 39.3, INDEX('Suppliers &amp; Rates'!$G$7:$G$97, MATCH(E535, 'Suppliers &amp; Rates'!$B$7:$B$97, 0))))/3.6))</f>
        <v/>
      </c>
      <c r="H535" s="57" t="str">
        <f t="shared" si="73"/>
        <v/>
      </c>
      <c r="I535" s="58" t="str">
        <f t="shared" si="74"/>
        <v/>
      </c>
      <c r="J535" s="58" t="str">
        <f t="shared" si="75"/>
        <v/>
      </c>
      <c r="K535" s="59" t="str">
        <f t="shared" si="76"/>
        <v/>
      </c>
      <c r="L535" s="2"/>
      <c r="N535" s="42" t="str">
        <f>IF($E535="", "", IFERROR(INDEX('Suppliers &amp; Rates'!C$7:C$97, MATCH($E535, 'Suppliers &amp; Rates'!$B$7:$B$97, 0)), ""))</f>
        <v/>
      </c>
      <c r="O535" s="43" t="str">
        <f>IF($E535="", "", IFERROR(INDEX('Suppliers &amp; Rates'!D$7:D$97, MATCH($E535, 'Suppliers &amp; Rates'!$B$7:$B$97, 0)), ""))</f>
        <v/>
      </c>
      <c r="P535" s="43" t="str">
        <f>IF($E535="", "", IFERROR(INDEX('Suppliers &amp; Rates'!E$7:E$97, MATCH($E535, 'Suppliers &amp; Rates'!$B$7:$B$97, 0)), ""))</f>
        <v/>
      </c>
      <c r="Q535" s="44" t="str">
        <f>IF($E535="", "", IFERROR(INDEX('Suppliers &amp; Rates'!F$7:F$97, MATCH($E535, 'Suppliers &amp; Rates'!$B$7:$B$97, 0)), ""))</f>
        <v/>
      </c>
      <c r="S535" s="21" t="str">
        <f t="shared" si="77"/>
        <v/>
      </c>
      <c r="U535" s="21" t="str">
        <f t="shared" si="78"/>
        <v/>
      </c>
      <c r="W535" s="21" t="str">
        <f t="shared" si="79"/>
        <v/>
      </c>
      <c r="X535" s="52" t="str">
        <f t="shared" si="80"/>
        <v/>
      </c>
    </row>
    <row r="536" spans="1:24" x14ac:dyDescent="0.25">
      <c r="A536" s="2"/>
      <c r="B536" s="25"/>
      <c r="C536" s="28"/>
      <c r="D536" s="28"/>
      <c r="E536" s="31"/>
      <c r="F536" s="34" t="str">
        <f t="shared" si="72"/>
        <v/>
      </c>
      <c r="G536" s="37" t="str">
        <f>IF(D536="", "", IF(E536="", "Select Supplier", D536*1.02264*(IF(INDEX('Suppliers &amp; Rates'!$G$7:$G$97, MATCH(E536, 'Suppliers &amp; Rates'!$B$7:$B$97, 0))="", 39.3, INDEX('Suppliers &amp; Rates'!$G$7:$G$97, MATCH(E536, 'Suppliers &amp; Rates'!$B$7:$B$97, 0))))/3.6))</f>
        <v/>
      </c>
      <c r="H536" s="57" t="str">
        <f t="shared" si="73"/>
        <v/>
      </c>
      <c r="I536" s="58" t="str">
        <f t="shared" si="74"/>
        <v/>
      </c>
      <c r="J536" s="58" t="str">
        <f t="shared" si="75"/>
        <v/>
      </c>
      <c r="K536" s="59" t="str">
        <f t="shared" si="76"/>
        <v/>
      </c>
      <c r="L536" s="2"/>
      <c r="N536" s="42" t="str">
        <f>IF($E536="", "", IFERROR(INDEX('Suppliers &amp; Rates'!C$7:C$97, MATCH($E536, 'Suppliers &amp; Rates'!$B$7:$B$97, 0)), ""))</f>
        <v/>
      </c>
      <c r="O536" s="43" t="str">
        <f>IF($E536="", "", IFERROR(INDEX('Suppliers &amp; Rates'!D$7:D$97, MATCH($E536, 'Suppliers &amp; Rates'!$B$7:$B$97, 0)), ""))</f>
        <v/>
      </c>
      <c r="P536" s="43" t="str">
        <f>IF($E536="", "", IFERROR(INDEX('Suppliers &amp; Rates'!E$7:E$97, MATCH($E536, 'Suppliers &amp; Rates'!$B$7:$B$97, 0)), ""))</f>
        <v/>
      </c>
      <c r="Q536" s="44" t="str">
        <f>IF($E536="", "", IFERROR(INDEX('Suppliers &amp; Rates'!F$7:F$97, MATCH($E536, 'Suppliers &amp; Rates'!$B$7:$B$97, 0)), ""))</f>
        <v/>
      </c>
      <c r="S536" s="21" t="str">
        <f t="shared" si="77"/>
        <v/>
      </c>
      <c r="U536" s="21" t="str">
        <f t="shared" si="78"/>
        <v/>
      </c>
      <c r="W536" s="21" t="str">
        <f t="shared" si="79"/>
        <v/>
      </c>
      <c r="X536" s="52" t="str">
        <f t="shared" si="80"/>
        <v/>
      </c>
    </row>
    <row r="537" spans="1:24" x14ac:dyDescent="0.25">
      <c r="A537" s="2"/>
      <c r="B537" s="25"/>
      <c r="C537" s="28"/>
      <c r="D537" s="28"/>
      <c r="E537" s="31"/>
      <c r="F537" s="34" t="str">
        <f t="shared" si="72"/>
        <v/>
      </c>
      <c r="G537" s="37" t="str">
        <f>IF(D537="", "", IF(E537="", "Select Supplier", D537*1.02264*(IF(INDEX('Suppliers &amp; Rates'!$G$7:$G$97, MATCH(E537, 'Suppliers &amp; Rates'!$B$7:$B$97, 0))="", 39.3, INDEX('Suppliers &amp; Rates'!$G$7:$G$97, MATCH(E537, 'Suppliers &amp; Rates'!$B$7:$B$97, 0))))/3.6))</f>
        <v/>
      </c>
      <c r="H537" s="57" t="str">
        <f t="shared" si="73"/>
        <v/>
      </c>
      <c r="I537" s="58" t="str">
        <f t="shared" si="74"/>
        <v/>
      </c>
      <c r="J537" s="58" t="str">
        <f t="shared" si="75"/>
        <v/>
      </c>
      <c r="K537" s="59" t="str">
        <f t="shared" si="76"/>
        <v/>
      </c>
      <c r="L537" s="2"/>
      <c r="N537" s="42" t="str">
        <f>IF($E537="", "", IFERROR(INDEX('Suppliers &amp; Rates'!C$7:C$97, MATCH($E537, 'Suppliers &amp; Rates'!$B$7:$B$97, 0)), ""))</f>
        <v/>
      </c>
      <c r="O537" s="43" t="str">
        <f>IF($E537="", "", IFERROR(INDEX('Suppliers &amp; Rates'!D$7:D$97, MATCH($E537, 'Suppliers &amp; Rates'!$B$7:$B$97, 0)), ""))</f>
        <v/>
      </c>
      <c r="P537" s="43" t="str">
        <f>IF($E537="", "", IFERROR(INDEX('Suppliers &amp; Rates'!E$7:E$97, MATCH($E537, 'Suppliers &amp; Rates'!$B$7:$B$97, 0)), ""))</f>
        <v/>
      </c>
      <c r="Q537" s="44" t="str">
        <f>IF($E537="", "", IFERROR(INDEX('Suppliers &amp; Rates'!F$7:F$97, MATCH($E537, 'Suppliers &amp; Rates'!$B$7:$B$97, 0)), ""))</f>
        <v/>
      </c>
      <c r="S537" s="21" t="str">
        <f t="shared" si="77"/>
        <v/>
      </c>
      <c r="U537" s="21" t="str">
        <f t="shared" si="78"/>
        <v/>
      </c>
      <c r="W537" s="21" t="str">
        <f t="shared" si="79"/>
        <v/>
      </c>
      <c r="X537" s="52" t="str">
        <f t="shared" si="80"/>
        <v/>
      </c>
    </row>
    <row r="538" spans="1:24" x14ac:dyDescent="0.25">
      <c r="A538" s="2"/>
      <c r="B538" s="25"/>
      <c r="C538" s="28"/>
      <c r="D538" s="28"/>
      <c r="E538" s="31"/>
      <c r="F538" s="34" t="str">
        <f t="shared" si="72"/>
        <v/>
      </c>
      <c r="G538" s="37" t="str">
        <f>IF(D538="", "", IF(E538="", "Select Supplier", D538*1.02264*(IF(INDEX('Suppliers &amp; Rates'!$G$7:$G$97, MATCH(E538, 'Suppliers &amp; Rates'!$B$7:$B$97, 0))="", 39.3, INDEX('Suppliers &amp; Rates'!$G$7:$G$97, MATCH(E538, 'Suppliers &amp; Rates'!$B$7:$B$97, 0))))/3.6))</f>
        <v/>
      </c>
      <c r="H538" s="57" t="str">
        <f t="shared" si="73"/>
        <v/>
      </c>
      <c r="I538" s="58" t="str">
        <f t="shared" si="74"/>
        <v/>
      </c>
      <c r="J538" s="58" t="str">
        <f t="shared" si="75"/>
        <v/>
      </c>
      <c r="K538" s="59" t="str">
        <f t="shared" si="76"/>
        <v/>
      </c>
      <c r="L538" s="2"/>
      <c r="N538" s="42" t="str">
        <f>IF($E538="", "", IFERROR(INDEX('Suppliers &amp; Rates'!C$7:C$97, MATCH($E538, 'Suppliers &amp; Rates'!$B$7:$B$97, 0)), ""))</f>
        <v/>
      </c>
      <c r="O538" s="43" t="str">
        <f>IF($E538="", "", IFERROR(INDEX('Suppliers &amp; Rates'!D$7:D$97, MATCH($E538, 'Suppliers &amp; Rates'!$B$7:$B$97, 0)), ""))</f>
        <v/>
      </c>
      <c r="P538" s="43" t="str">
        <f>IF($E538="", "", IFERROR(INDEX('Suppliers &amp; Rates'!E$7:E$97, MATCH($E538, 'Suppliers &amp; Rates'!$B$7:$B$97, 0)), ""))</f>
        <v/>
      </c>
      <c r="Q538" s="44" t="str">
        <f>IF($E538="", "", IFERROR(INDEX('Suppliers &amp; Rates'!F$7:F$97, MATCH($E538, 'Suppliers &amp; Rates'!$B$7:$B$97, 0)), ""))</f>
        <v/>
      </c>
      <c r="S538" s="21" t="str">
        <f t="shared" si="77"/>
        <v/>
      </c>
      <c r="U538" s="21" t="str">
        <f t="shared" si="78"/>
        <v/>
      </c>
      <c r="W538" s="21" t="str">
        <f t="shared" si="79"/>
        <v/>
      </c>
      <c r="X538" s="52" t="str">
        <f t="shared" si="80"/>
        <v/>
      </c>
    </row>
    <row r="539" spans="1:24" x14ac:dyDescent="0.25">
      <c r="A539" s="2"/>
      <c r="B539" s="25"/>
      <c r="C539" s="28"/>
      <c r="D539" s="28"/>
      <c r="E539" s="31"/>
      <c r="F539" s="34" t="str">
        <f t="shared" si="72"/>
        <v/>
      </c>
      <c r="G539" s="37" t="str">
        <f>IF(D539="", "", IF(E539="", "Select Supplier", D539*1.02264*(IF(INDEX('Suppliers &amp; Rates'!$G$7:$G$97, MATCH(E539, 'Suppliers &amp; Rates'!$B$7:$B$97, 0))="", 39.3, INDEX('Suppliers &amp; Rates'!$G$7:$G$97, MATCH(E539, 'Suppliers &amp; Rates'!$B$7:$B$97, 0))))/3.6))</f>
        <v/>
      </c>
      <c r="H539" s="57" t="str">
        <f t="shared" si="73"/>
        <v/>
      </c>
      <c r="I539" s="58" t="str">
        <f t="shared" si="74"/>
        <v/>
      </c>
      <c r="J539" s="58" t="str">
        <f t="shared" si="75"/>
        <v/>
      </c>
      <c r="K539" s="59" t="str">
        <f t="shared" si="76"/>
        <v/>
      </c>
      <c r="L539" s="2"/>
      <c r="N539" s="42" t="str">
        <f>IF($E539="", "", IFERROR(INDEX('Suppliers &amp; Rates'!C$7:C$97, MATCH($E539, 'Suppliers &amp; Rates'!$B$7:$B$97, 0)), ""))</f>
        <v/>
      </c>
      <c r="O539" s="43" t="str">
        <f>IF($E539="", "", IFERROR(INDEX('Suppliers &amp; Rates'!D$7:D$97, MATCH($E539, 'Suppliers &amp; Rates'!$B$7:$B$97, 0)), ""))</f>
        <v/>
      </c>
      <c r="P539" s="43" t="str">
        <f>IF($E539="", "", IFERROR(INDEX('Suppliers &amp; Rates'!E$7:E$97, MATCH($E539, 'Suppliers &amp; Rates'!$B$7:$B$97, 0)), ""))</f>
        <v/>
      </c>
      <c r="Q539" s="44" t="str">
        <f>IF($E539="", "", IFERROR(INDEX('Suppliers &amp; Rates'!F$7:F$97, MATCH($E539, 'Suppliers &amp; Rates'!$B$7:$B$97, 0)), ""))</f>
        <v/>
      </c>
      <c r="S539" s="21" t="str">
        <f t="shared" si="77"/>
        <v/>
      </c>
      <c r="U539" s="21" t="str">
        <f t="shared" si="78"/>
        <v/>
      </c>
      <c r="W539" s="21" t="str">
        <f t="shared" si="79"/>
        <v/>
      </c>
      <c r="X539" s="52" t="str">
        <f t="shared" si="80"/>
        <v/>
      </c>
    </row>
    <row r="540" spans="1:24" x14ac:dyDescent="0.25">
      <c r="A540" s="2"/>
      <c r="B540" s="25"/>
      <c r="C540" s="28"/>
      <c r="D540" s="28"/>
      <c r="E540" s="31"/>
      <c r="F540" s="34" t="str">
        <f t="shared" si="72"/>
        <v/>
      </c>
      <c r="G540" s="37" t="str">
        <f>IF(D540="", "", IF(E540="", "Select Supplier", D540*1.02264*(IF(INDEX('Suppliers &amp; Rates'!$G$7:$G$97, MATCH(E540, 'Suppliers &amp; Rates'!$B$7:$B$97, 0))="", 39.3, INDEX('Suppliers &amp; Rates'!$G$7:$G$97, MATCH(E540, 'Suppliers &amp; Rates'!$B$7:$B$97, 0))))/3.6))</f>
        <v/>
      </c>
      <c r="H540" s="57" t="str">
        <f t="shared" si="73"/>
        <v/>
      </c>
      <c r="I540" s="58" t="str">
        <f t="shared" si="74"/>
        <v/>
      </c>
      <c r="J540" s="58" t="str">
        <f t="shared" si="75"/>
        <v/>
      </c>
      <c r="K540" s="59" t="str">
        <f t="shared" si="76"/>
        <v/>
      </c>
      <c r="L540" s="2"/>
      <c r="N540" s="42" t="str">
        <f>IF($E540="", "", IFERROR(INDEX('Suppliers &amp; Rates'!C$7:C$97, MATCH($E540, 'Suppliers &amp; Rates'!$B$7:$B$97, 0)), ""))</f>
        <v/>
      </c>
      <c r="O540" s="43" t="str">
        <f>IF($E540="", "", IFERROR(INDEX('Suppliers &amp; Rates'!D$7:D$97, MATCH($E540, 'Suppliers &amp; Rates'!$B$7:$B$97, 0)), ""))</f>
        <v/>
      </c>
      <c r="P540" s="43" t="str">
        <f>IF($E540="", "", IFERROR(INDEX('Suppliers &amp; Rates'!E$7:E$97, MATCH($E540, 'Suppliers &amp; Rates'!$B$7:$B$97, 0)), ""))</f>
        <v/>
      </c>
      <c r="Q540" s="44" t="str">
        <f>IF($E540="", "", IFERROR(INDEX('Suppliers &amp; Rates'!F$7:F$97, MATCH($E540, 'Suppliers &amp; Rates'!$B$7:$B$97, 0)), ""))</f>
        <v/>
      </c>
      <c r="S540" s="21" t="str">
        <f t="shared" si="77"/>
        <v/>
      </c>
      <c r="U540" s="21" t="str">
        <f t="shared" si="78"/>
        <v/>
      </c>
      <c r="W540" s="21" t="str">
        <f t="shared" si="79"/>
        <v/>
      </c>
      <c r="X540" s="52" t="str">
        <f t="shared" si="80"/>
        <v/>
      </c>
    </row>
    <row r="541" spans="1:24" x14ac:dyDescent="0.25">
      <c r="A541" s="2"/>
      <c r="B541" s="25"/>
      <c r="C541" s="28"/>
      <c r="D541" s="28"/>
      <c r="E541" s="31"/>
      <c r="F541" s="34" t="str">
        <f t="shared" si="72"/>
        <v/>
      </c>
      <c r="G541" s="37" t="str">
        <f>IF(D541="", "", IF(E541="", "Select Supplier", D541*1.02264*(IF(INDEX('Suppliers &amp; Rates'!$G$7:$G$97, MATCH(E541, 'Suppliers &amp; Rates'!$B$7:$B$97, 0))="", 39.3, INDEX('Suppliers &amp; Rates'!$G$7:$G$97, MATCH(E541, 'Suppliers &amp; Rates'!$B$7:$B$97, 0))))/3.6))</f>
        <v/>
      </c>
      <c r="H541" s="57" t="str">
        <f t="shared" si="73"/>
        <v/>
      </c>
      <c r="I541" s="58" t="str">
        <f t="shared" si="74"/>
        <v/>
      </c>
      <c r="J541" s="58" t="str">
        <f t="shared" si="75"/>
        <v/>
      </c>
      <c r="K541" s="59" t="str">
        <f t="shared" si="76"/>
        <v/>
      </c>
      <c r="L541" s="2"/>
      <c r="N541" s="42" t="str">
        <f>IF($E541="", "", IFERROR(INDEX('Suppliers &amp; Rates'!C$7:C$97, MATCH($E541, 'Suppliers &amp; Rates'!$B$7:$B$97, 0)), ""))</f>
        <v/>
      </c>
      <c r="O541" s="43" t="str">
        <f>IF($E541="", "", IFERROR(INDEX('Suppliers &amp; Rates'!D$7:D$97, MATCH($E541, 'Suppliers &amp; Rates'!$B$7:$B$97, 0)), ""))</f>
        <v/>
      </c>
      <c r="P541" s="43" t="str">
        <f>IF($E541="", "", IFERROR(INDEX('Suppliers &amp; Rates'!E$7:E$97, MATCH($E541, 'Suppliers &amp; Rates'!$B$7:$B$97, 0)), ""))</f>
        <v/>
      </c>
      <c r="Q541" s="44" t="str">
        <f>IF($E541="", "", IFERROR(INDEX('Suppliers &amp; Rates'!F$7:F$97, MATCH($E541, 'Suppliers &amp; Rates'!$B$7:$B$97, 0)), ""))</f>
        <v/>
      </c>
      <c r="S541" s="21" t="str">
        <f t="shared" si="77"/>
        <v/>
      </c>
      <c r="U541" s="21" t="str">
        <f t="shared" si="78"/>
        <v/>
      </c>
      <c r="W541" s="21" t="str">
        <f t="shared" si="79"/>
        <v/>
      </c>
      <c r="X541" s="52" t="str">
        <f t="shared" si="80"/>
        <v/>
      </c>
    </row>
    <row r="542" spans="1:24" x14ac:dyDescent="0.25">
      <c r="A542" s="2"/>
      <c r="B542" s="25"/>
      <c r="C542" s="28"/>
      <c r="D542" s="28"/>
      <c r="E542" s="31"/>
      <c r="F542" s="34" t="str">
        <f t="shared" si="72"/>
        <v/>
      </c>
      <c r="G542" s="37" t="str">
        <f>IF(D542="", "", IF(E542="", "Select Supplier", D542*1.02264*(IF(INDEX('Suppliers &amp; Rates'!$G$7:$G$97, MATCH(E542, 'Suppliers &amp; Rates'!$B$7:$B$97, 0))="", 39.3, INDEX('Suppliers &amp; Rates'!$G$7:$G$97, MATCH(E542, 'Suppliers &amp; Rates'!$B$7:$B$97, 0))))/3.6))</f>
        <v/>
      </c>
      <c r="H542" s="57" t="str">
        <f t="shared" si="73"/>
        <v/>
      </c>
      <c r="I542" s="58" t="str">
        <f t="shared" si="74"/>
        <v/>
      </c>
      <c r="J542" s="58" t="str">
        <f t="shared" si="75"/>
        <v/>
      </c>
      <c r="K542" s="59" t="str">
        <f t="shared" si="76"/>
        <v/>
      </c>
      <c r="L542" s="2"/>
      <c r="N542" s="42" t="str">
        <f>IF($E542="", "", IFERROR(INDEX('Suppliers &amp; Rates'!C$7:C$97, MATCH($E542, 'Suppliers &amp; Rates'!$B$7:$B$97, 0)), ""))</f>
        <v/>
      </c>
      <c r="O542" s="43" t="str">
        <f>IF($E542="", "", IFERROR(INDEX('Suppliers &amp; Rates'!D$7:D$97, MATCH($E542, 'Suppliers &amp; Rates'!$B$7:$B$97, 0)), ""))</f>
        <v/>
      </c>
      <c r="P542" s="43" t="str">
        <f>IF($E542="", "", IFERROR(INDEX('Suppliers &amp; Rates'!E$7:E$97, MATCH($E542, 'Suppliers &amp; Rates'!$B$7:$B$97, 0)), ""))</f>
        <v/>
      </c>
      <c r="Q542" s="44" t="str">
        <f>IF($E542="", "", IFERROR(INDEX('Suppliers &amp; Rates'!F$7:F$97, MATCH($E542, 'Suppliers &amp; Rates'!$B$7:$B$97, 0)), ""))</f>
        <v/>
      </c>
      <c r="S542" s="21" t="str">
        <f t="shared" si="77"/>
        <v/>
      </c>
      <c r="U542" s="21" t="str">
        <f t="shared" si="78"/>
        <v/>
      </c>
      <c r="W542" s="21" t="str">
        <f t="shared" si="79"/>
        <v/>
      </c>
      <c r="X542" s="52" t="str">
        <f t="shared" si="80"/>
        <v/>
      </c>
    </row>
    <row r="543" spans="1:24" x14ac:dyDescent="0.25">
      <c r="A543" s="2"/>
      <c r="B543" s="25"/>
      <c r="C543" s="28"/>
      <c r="D543" s="28"/>
      <c r="E543" s="31"/>
      <c r="F543" s="34" t="str">
        <f t="shared" si="72"/>
        <v/>
      </c>
      <c r="G543" s="37" t="str">
        <f>IF(D543="", "", IF(E543="", "Select Supplier", D543*1.02264*(IF(INDEX('Suppliers &amp; Rates'!$G$7:$G$97, MATCH(E543, 'Suppliers &amp; Rates'!$B$7:$B$97, 0))="", 39.3, INDEX('Suppliers &amp; Rates'!$G$7:$G$97, MATCH(E543, 'Suppliers &amp; Rates'!$B$7:$B$97, 0))))/3.6))</f>
        <v/>
      </c>
      <c r="H543" s="57" t="str">
        <f t="shared" si="73"/>
        <v/>
      </c>
      <c r="I543" s="58" t="str">
        <f t="shared" si="74"/>
        <v/>
      </c>
      <c r="J543" s="58" t="str">
        <f t="shared" si="75"/>
        <v/>
      </c>
      <c r="K543" s="59" t="str">
        <f t="shared" si="76"/>
        <v/>
      </c>
      <c r="L543" s="2"/>
      <c r="N543" s="42" t="str">
        <f>IF($E543="", "", IFERROR(INDEX('Suppliers &amp; Rates'!C$7:C$97, MATCH($E543, 'Suppliers &amp; Rates'!$B$7:$B$97, 0)), ""))</f>
        <v/>
      </c>
      <c r="O543" s="43" t="str">
        <f>IF($E543="", "", IFERROR(INDEX('Suppliers &amp; Rates'!D$7:D$97, MATCH($E543, 'Suppliers &amp; Rates'!$B$7:$B$97, 0)), ""))</f>
        <v/>
      </c>
      <c r="P543" s="43" t="str">
        <f>IF($E543="", "", IFERROR(INDEX('Suppliers &amp; Rates'!E$7:E$97, MATCH($E543, 'Suppliers &amp; Rates'!$B$7:$B$97, 0)), ""))</f>
        <v/>
      </c>
      <c r="Q543" s="44" t="str">
        <f>IF($E543="", "", IFERROR(INDEX('Suppliers &amp; Rates'!F$7:F$97, MATCH($E543, 'Suppliers &amp; Rates'!$B$7:$B$97, 0)), ""))</f>
        <v/>
      </c>
      <c r="S543" s="21" t="str">
        <f t="shared" si="77"/>
        <v/>
      </c>
      <c r="U543" s="21" t="str">
        <f t="shared" si="78"/>
        <v/>
      </c>
      <c r="W543" s="21" t="str">
        <f t="shared" si="79"/>
        <v/>
      </c>
      <c r="X543" s="52" t="str">
        <f t="shared" si="80"/>
        <v/>
      </c>
    </row>
    <row r="544" spans="1:24" x14ac:dyDescent="0.25">
      <c r="A544" s="2"/>
      <c r="B544" s="25"/>
      <c r="C544" s="28"/>
      <c r="D544" s="28"/>
      <c r="E544" s="31"/>
      <c r="F544" s="34" t="str">
        <f t="shared" si="72"/>
        <v/>
      </c>
      <c r="G544" s="37" t="str">
        <f>IF(D544="", "", IF(E544="", "Select Supplier", D544*1.02264*(IF(INDEX('Suppliers &amp; Rates'!$G$7:$G$97, MATCH(E544, 'Suppliers &amp; Rates'!$B$7:$B$97, 0))="", 39.3, INDEX('Suppliers &amp; Rates'!$G$7:$G$97, MATCH(E544, 'Suppliers &amp; Rates'!$B$7:$B$97, 0))))/3.6))</f>
        <v/>
      </c>
      <c r="H544" s="57" t="str">
        <f t="shared" si="73"/>
        <v/>
      </c>
      <c r="I544" s="58" t="str">
        <f t="shared" si="74"/>
        <v/>
      </c>
      <c r="J544" s="58" t="str">
        <f t="shared" si="75"/>
        <v/>
      </c>
      <c r="K544" s="59" t="str">
        <f t="shared" si="76"/>
        <v/>
      </c>
      <c r="L544" s="2"/>
      <c r="N544" s="42" t="str">
        <f>IF($E544="", "", IFERROR(INDEX('Suppliers &amp; Rates'!C$7:C$97, MATCH($E544, 'Suppliers &amp; Rates'!$B$7:$B$97, 0)), ""))</f>
        <v/>
      </c>
      <c r="O544" s="43" t="str">
        <f>IF($E544="", "", IFERROR(INDEX('Suppliers &amp; Rates'!D$7:D$97, MATCH($E544, 'Suppliers &amp; Rates'!$B$7:$B$97, 0)), ""))</f>
        <v/>
      </c>
      <c r="P544" s="43" t="str">
        <f>IF($E544="", "", IFERROR(INDEX('Suppliers &amp; Rates'!E$7:E$97, MATCH($E544, 'Suppliers &amp; Rates'!$B$7:$B$97, 0)), ""))</f>
        <v/>
      </c>
      <c r="Q544" s="44" t="str">
        <f>IF($E544="", "", IFERROR(INDEX('Suppliers &amp; Rates'!F$7:F$97, MATCH($E544, 'Suppliers &amp; Rates'!$B$7:$B$97, 0)), ""))</f>
        <v/>
      </c>
      <c r="S544" s="21" t="str">
        <f t="shared" si="77"/>
        <v/>
      </c>
      <c r="U544" s="21" t="str">
        <f t="shared" si="78"/>
        <v/>
      </c>
      <c r="W544" s="21" t="str">
        <f t="shared" si="79"/>
        <v/>
      </c>
      <c r="X544" s="52" t="str">
        <f t="shared" si="80"/>
        <v/>
      </c>
    </row>
    <row r="545" spans="1:24" x14ac:dyDescent="0.25">
      <c r="A545" s="2"/>
      <c r="B545" s="25"/>
      <c r="C545" s="28"/>
      <c r="D545" s="28"/>
      <c r="E545" s="31"/>
      <c r="F545" s="34" t="str">
        <f t="shared" si="72"/>
        <v/>
      </c>
      <c r="G545" s="37" t="str">
        <f>IF(D545="", "", IF(E545="", "Select Supplier", D545*1.02264*(IF(INDEX('Suppliers &amp; Rates'!$G$7:$G$97, MATCH(E545, 'Suppliers &amp; Rates'!$B$7:$B$97, 0))="", 39.3, INDEX('Suppliers &amp; Rates'!$G$7:$G$97, MATCH(E545, 'Suppliers &amp; Rates'!$B$7:$B$97, 0))))/3.6))</f>
        <v/>
      </c>
      <c r="H545" s="57" t="str">
        <f t="shared" si="73"/>
        <v/>
      </c>
      <c r="I545" s="58" t="str">
        <f t="shared" si="74"/>
        <v/>
      </c>
      <c r="J545" s="58" t="str">
        <f t="shared" si="75"/>
        <v/>
      </c>
      <c r="K545" s="59" t="str">
        <f t="shared" si="76"/>
        <v/>
      </c>
      <c r="L545" s="2"/>
      <c r="N545" s="42" t="str">
        <f>IF($E545="", "", IFERROR(INDEX('Suppliers &amp; Rates'!C$7:C$97, MATCH($E545, 'Suppliers &amp; Rates'!$B$7:$B$97, 0)), ""))</f>
        <v/>
      </c>
      <c r="O545" s="43" t="str">
        <f>IF($E545="", "", IFERROR(INDEX('Suppliers &amp; Rates'!D$7:D$97, MATCH($E545, 'Suppliers &amp; Rates'!$B$7:$B$97, 0)), ""))</f>
        <v/>
      </c>
      <c r="P545" s="43" t="str">
        <f>IF($E545="", "", IFERROR(INDEX('Suppliers &amp; Rates'!E$7:E$97, MATCH($E545, 'Suppliers &amp; Rates'!$B$7:$B$97, 0)), ""))</f>
        <v/>
      </c>
      <c r="Q545" s="44" t="str">
        <f>IF($E545="", "", IFERROR(INDEX('Suppliers &amp; Rates'!F$7:F$97, MATCH($E545, 'Suppliers &amp; Rates'!$B$7:$B$97, 0)), ""))</f>
        <v/>
      </c>
      <c r="S545" s="21" t="str">
        <f t="shared" si="77"/>
        <v/>
      </c>
      <c r="U545" s="21" t="str">
        <f t="shared" si="78"/>
        <v/>
      </c>
      <c r="W545" s="21" t="str">
        <f t="shared" si="79"/>
        <v/>
      </c>
      <c r="X545" s="52" t="str">
        <f t="shared" si="80"/>
        <v/>
      </c>
    </row>
    <row r="546" spans="1:24" x14ac:dyDescent="0.25">
      <c r="A546" s="2"/>
      <c r="B546" s="25"/>
      <c r="C546" s="28"/>
      <c r="D546" s="28"/>
      <c r="E546" s="31"/>
      <c r="F546" s="34" t="str">
        <f t="shared" si="72"/>
        <v/>
      </c>
      <c r="G546" s="37" t="str">
        <f>IF(D546="", "", IF(E546="", "Select Supplier", D546*1.02264*(IF(INDEX('Suppliers &amp; Rates'!$G$7:$G$97, MATCH(E546, 'Suppliers &amp; Rates'!$B$7:$B$97, 0))="", 39.3, INDEX('Suppliers &amp; Rates'!$G$7:$G$97, MATCH(E546, 'Suppliers &amp; Rates'!$B$7:$B$97, 0))))/3.6))</f>
        <v/>
      </c>
      <c r="H546" s="57" t="str">
        <f t="shared" si="73"/>
        <v/>
      </c>
      <c r="I546" s="58" t="str">
        <f t="shared" si="74"/>
        <v/>
      </c>
      <c r="J546" s="58" t="str">
        <f t="shared" si="75"/>
        <v/>
      </c>
      <c r="K546" s="59" t="str">
        <f t="shared" si="76"/>
        <v/>
      </c>
      <c r="L546" s="2"/>
      <c r="N546" s="42" t="str">
        <f>IF($E546="", "", IFERROR(INDEX('Suppliers &amp; Rates'!C$7:C$97, MATCH($E546, 'Suppliers &amp; Rates'!$B$7:$B$97, 0)), ""))</f>
        <v/>
      </c>
      <c r="O546" s="43" t="str">
        <f>IF($E546="", "", IFERROR(INDEX('Suppliers &amp; Rates'!D$7:D$97, MATCH($E546, 'Suppliers &amp; Rates'!$B$7:$B$97, 0)), ""))</f>
        <v/>
      </c>
      <c r="P546" s="43" t="str">
        <f>IF($E546="", "", IFERROR(INDEX('Suppliers &amp; Rates'!E$7:E$97, MATCH($E546, 'Suppliers &amp; Rates'!$B$7:$B$97, 0)), ""))</f>
        <v/>
      </c>
      <c r="Q546" s="44" t="str">
        <f>IF($E546="", "", IFERROR(INDEX('Suppliers &amp; Rates'!F$7:F$97, MATCH($E546, 'Suppliers &amp; Rates'!$B$7:$B$97, 0)), ""))</f>
        <v/>
      </c>
      <c r="S546" s="21" t="str">
        <f t="shared" si="77"/>
        <v/>
      </c>
      <c r="U546" s="21" t="str">
        <f t="shared" si="78"/>
        <v/>
      </c>
      <c r="W546" s="21" t="str">
        <f t="shared" si="79"/>
        <v/>
      </c>
      <c r="X546" s="52" t="str">
        <f t="shared" si="80"/>
        <v/>
      </c>
    </row>
    <row r="547" spans="1:24" x14ac:dyDescent="0.25">
      <c r="A547" s="2"/>
      <c r="B547" s="25"/>
      <c r="C547" s="28"/>
      <c r="D547" s="28"/>
      <c r="E547" s="31"/>
      <c r="F547" s="34" t="str">
        <f t="shared" si="72"/>
        <v/>
      </c>
      <c r="G547" s="37" t="str">
        <f>IF(D547="", "", IF(E547="", "Select Supplier", D547*1.02264*(IF(INDEX('Suppliers &amp; Rates'!$G$7:$G$97, MATCH(E547, 'Suppliers &amp; Rates'!$B$7:$B$97, 0))="", 39.3, INDEX('Suppliers &amp; Rates'!$G$7:$G$97, MATCH(E547, 'Suppliers &amp; Rates'!$B$7:$B$97, 0))))/3.6))</f>
        <v/>
      </c>
      <c r="H547" s="57" t="str">
        <f t="shared" si="73"/>
        <v/>
      </c>
      <c r="I547" s="58" t="str">
        <f t="shared" si="74"/>
        <v/>
      </c>
      <c r="J547" s="58" t="str">
        <f t="shared" si="75"/>
        <v/>
      </c>
      <c r="K547" s="59" t="str">
        <f t="shared" si="76"/>
        <v/>
      </c>
      <c r="L547" s="2"/>
      <c r="N547" s="42" t="str">
        <f>IF($E547="", "", IFERROR(INDEX('Suppliers &amp; Rates'!C$7:C$97, MATCH($E547, 'Suppliers &amp; Rates'!$B$7:$B$97, 0)), ""))</f>
        <v/>
      </c>
      <c r="O547" s="43" t="str">
        <f>IF($E547="", "", IFERROR(INDEX('Suppliers &amp; Rates'!D$7:D$97, MATCH($E547, 'Suppliers &amp; Rates'!$B$7:$B$97, 0)), ""))</f>
        <v/>
      </c>
      <c r="P547" s="43" t="str">
        <f>IF($E547="", "", IFERROR(INDEX('Suppliers &amp; Rates'!E$7:E$97, MATCH($E547, 'Suppliers &amp; Rates'!$B$7:$B$97, 0)), ""))</f>
        <v/>
      </c>
      <c r="Q547" s="44" t="str">
        <f>IF($E547="", "", IFERROR(INDEX('Suppliers &amp; Rates'!F$7:F$97, MATCH($E547, 'Suppliers &amp; Rates'!$B$7:$B$97, 0)), ""))</f>
        <v/>
      </c>
      <c r="S547" s="21" t="str">
        <f t="shared" si="77"/>
        <v/>
      </c>
      <c r="U547" s="21" t="str">
        <f t="shared" si="78"/>
        <v/>
      </c>
      <c r="W547" s="21" t="str">
        <f t="shared" si="79"/>
        <v/>
      </c>
      <c r="X547" s="52" t="str">
        <f t="shared" si="80"/>
        <v/>
      </c>
    </row>
    <row r="548" spans="1:24" x14ac:dyDescent="0.25">
      <c r="A548" s="2"/>
      <c r="B548" s="25"/>
      <c r="C548" s="28"/>
      <c r="D548" s="28"/>
      <c r="E548" s="31"/>
      <c r="F548" s="34" t="str">
        <f t="shared" si="72"/>
        <v/>
      </c>
      <c r="G548" s="37" t="str">
        <f>IF(D548="", "", IF(E548="", "Select Supplier", D548*1.02264*(IF(INDEX('Suppliers &amp; Rates'!$G$7:$G$97, MATCH(E548, 'Suppliers &amp; Rates'!$B$7:$B$97, 0))="", 39.3, INDEX('Suppliers &amp; Rates'!$G$7:$G$97, MATCH(E548, 'Suppliers &amp; Rates'!$B$7:$B$97, 0))))/3.6))</f>
        <v/>
      </c>
      <c r="H548" s="57" t="str">
        <f t="shared" si="73"/>
        <v/>
      </c>
      <c r="I548" s="58" t="str">
        <f t="shared" si="74"/>
        <v/>
      </c>
      <c r="J548" s="58" t="str">
        <f t="shared" si="75"/>
        <v/>
      </c>
      <c r="K548" s="59" t="str">
        <f t="shared" si="76"/>
        <v/>
      </c>
      <c r="L548" s="2"/>
      <c r="N548" s="42" t="str">
        <f>IF($E548="", "", IFERROR(INDEX('Suppliers &amp; Rates'!C$7:C$97, MATCH($E548, 'Suppliers &amp; Rates'!$B$7:$B$97, 0)), ""))</f>
        <v/>
      </c>
      <c r="O548" s="43" t="str">
        <f>IF($E548="", "", IFERROR(INDEX('Suppliers &amp; Rates'!D$7:D$97, MATCH($E548, 'Suppliers &amp; Rates'!$B$7:$B$97, 0)), ""))</f>
        <v/>
      </c>
      <c r="P548" s="43" t="str">
        <f>IF($E548="", "", IFERROR(INDEX('Suppliers &amp; Rates'!E$7:E$97, MATCH($E548, 'Suppliers &amp; Rates'!$B$7:$B$97, 0)), ""))</f>
        <v/>
      </c>
      <c r="Q548" s="44" t="str">
        <f>IF($E548="", "", IFERROR(INDEX('Suppliers &amp; Rates'!F$7:F$97, MATCH($E548, 'Suppliers &amp; Rates'!$B$7:$B$97, 0)), ""))</f>
        <v/>
      </c>
      <c r="S548" s="21" t="str">
        <f t="shared" si="77"/>
        <v/>
      </c>
      <c r="U548" s="21" t="str">
        <f t="shared" si="78"/>
        <v/>
      </c>
      <c r="W548" s="21" t="str">
        <f t="shared" si="79"/>
        <v/>
      </c>
      <c r="X548" s="52" t="str">
        <f t="shared" si="80"/>
        <v/>
      </c>
    </row>
    <row r="549" spans="1:24" x14ac:dyDescent="0.25">
      <c r="A549" s="2"/>
      <c r="B549" s="25"/>
      <c r="C549" s="28"/>
      <c r="D549" s="28"/>
      <c r="E549" s="31"/>
      <c r="F549" s="34" t="str">
        <f t="shared" si="72"/>
        <v/>
      </c>
      <c r="G549" s="37" t="str">
        <f>IF(D549="", "", IF(E549="", "Select Supplier", D549*1.02264*(IF(INDEX('Suppliers &amp; Rates'!$G$7:$G$97, MATCH(E549, 'Suppliers &amp; Rates'!$B$7:$B$97, 0))="", 39.3, INDEX('Suppliers &amp; Rates'!$G$7:$G$97, MATCH(E549, 'Suppliers &amp; Rates'!$B$7:$B$97, 0))))/3.6))</f>
        <v/>
      </c>
      <c r="H549" s="57" t="str">
        <f t="shared" si="73"/>
        <v/>
      </c>
      <c r="I549" s="58" t="str">
        <f t="shared" si="74"/>
        <v/>
      </c>
      <c r="J549" s="58" t="str">
        <f t="shared" si="75"/>
        <v/>
      </c>
      <c r="K549" s="59" t="str">
        <f t="shared" si="76"/>
        <v/>
      </c>
      <c r="L549" s="2"/>
      <c r="N549" s="42" t="str">
        <f>IF($E549="", "", IFERROR(INDEX('Suppliers &amp; Rates'!C$7:C$97, MATCH($E549, 'Suppliers &amp; Rates'!$B$7:$B$97, 0)), ""))</f>
        <v/>
      </c>
      <c r="O549" s="43" t="str">
        <f>IF($E549="", "", IFERROR(INDEX('Suppliers &amp; Rates'!D$7:D$97, MATCH($E549, 'Suppliers &amp; Rates'!$B$7:$B$97, 0)), ""))</f>
        <v/>
      </c>
      <c r="P549" s="43" t="str">
        <f>IF($E549="", "", IFERROR(INDEX('Suppliers &amp; Rates'!E$7:E$97, MATCH($E549, 'Suppliers &amp; Rates'!$B$7:$B$97, 0)), ""))</f>
        <v/>
      </c>
      <c r="Q549" s="44" t="str">
        <f>IF($E549="", "", IFERROR(INDEX('Suppliers &amp; Rates'!F$7:F$97, MATCH($E549, 'Suppliers &amp; Rates'!$B$7:$B$97, 0)), ""))</f>
        <v/>
      </c>
      <c r="S549" s="21" t="str">
        <f t="shared" si="77"/>
        <v/>
      </c>
      <c r="U549" s="21" t="str">
        <f t="shared" si="78"/>
        <v/>
      </c>
      <c r="W549" s="21" t="str">
        <f t="shared" si="79"/>
        <v/>
      </c>
      <c r="X549" s="52" t="str">
        <f t="shared" si="80"/>
        <v/>
      </c>
    </row>
    <row r="550" spans="1:24" x14ac:dyDescent="0.25">
      <c r="A550" s="2"/>
      <c r="B550" s="25"/>
      <c r="C550" s="28"/>
      <c r="D550" s="28"/>
      <c r="E550" s="31"/>
      <c r="F550" s="34" t="str">
        <f t="shared" si="72"/>
        <v/>
      </c>
      <c r="G550" s="37" t="str">
        <f>IF(D550="", "", IF(E550="", "Select Supplier", D550*1.02264*(IF(INDEX('Suppliers &amp; Rates'!$G$7:$G$97, MATCH(E550, 'Suppliers &amp; Rates'!$B$7:$B$97, 0))="", 39.3, INDEX('Suppliers &amp; Rates'!$G$7:$G$97, MATCH(E550, 'Suppliers &amp; Rates'!$B$7:$B$97, 0))))/3.6))</f>
        <v/>
      </c>
      <c r="H550" s="57" t="str">
        <f t="shared" si="73"/>
        <v/>
      </c>
      <c r="I550" s="58" t="str">
        <f t="shared" si="74"/>
        <v/>
      </c>
      <c r="J550" s="58" t="str">
        <f t="shared" si="75"/>
        <v/>
      </c>
      <c r="K550" s="59" t="str">
        <f t="shared" si="76"/>
        <v/>
      </c>
      <c r="L550" s="2"/>
      <c r="N550" s="42" t="str">
        <f>IF($E550="", "", IFERROR(INDEX('Suppliers &amp; Rates'!C$7:C$97, MATCH($E550, 'Suppliers &amp; Rates'!$B$7:$B$97, 0)), ""))</f>
        <v/>
      </c>
      <c r="O550" s="43" t="str">
        <f>IF($E550="", "", IFERROR(INDEX('Suppliers &amp; Rates'!D$7:D$97, MATCH($E550, 'Suppliers &amp; Rates'!$B$7:$B$97, 0)), ""))</f>
        <v/>
      </c>
      <c r="P550" s="43" t="str">
        <f>IF($E550="", "", IFERROR(INDEX('Suppliers &amp; Rates'!E$7:E$97, MATCH($E550, 'Suppliers &amp; Rates'!$B$7:$B$97, 0)), ""))</f>
        <v/>
      </c>
      <c r="Q550" s="44" t="str">
        <f>IF($E550="", "", IFERROR(INDEX('Suppliers &amp; Rates'!F$7:F$97, MATCH($E550, 'Suppliers &amp; Rates'!$B$7:$B$97, 0)), ""))</f>
        <v/>
      </c>
      <c r="S550" s="21" t="str">
        <f t="shared" si="77"/>
        <v/>
      </c>
      <c r="U550" s="21" t="str">
        <f t="shared" si="78"/>
        <v/>
      </c>
      <c r="W550" s="21" t="str">
        <f t="shared" si="79"/>
        <v/>
      </c>
      <c r="X550" s="52" t="str">
        <f t="shared" si="80"/>
        <v/>
      </c>
    </row>
    <row r="551" spans="1:24" x14ac:dyDescent="0.25">
      <c r="A551" s="2"/>
      <c r="B551" s="25"/>
      <c r="C551" s="28"/>
      <c r="D551" s="28"/>
      <c r="E551" s="31"/>
      <c r="F551" s="34" t="str">
        <f t="shared" si="72"/>
        <v/>
      </c>
      <c r="G551" s="37" t="str">
        <f>IF(D551="", "", IF(E551="", "Select Supplier", D551*1.02264*(IF(INDEX('Suppliers &amp; Rates'!$G$7:$G$97, MATCH(E551, 'Suppliers &amp; Rates'!$B$7:$B$97, 0))="", 39.3, INDEX('Suppliers &amp; Rates'!$G$7:$G$97, MATCH(E551, 'Suppliers &amp; Rates'!$B$7:$B$97, 0))))/3.6))</f>
        <v/>
      </c>
      <c r="H551" s="57" t="str">
        <f t="shared" si="73"/>
        <v/>
      </c>
      <c r="I551" s="58" t="str">
        <f t="shared" si="74"/>
        <v/>
      </c>
      <c r="J551" s="58" t="str">
        <f t="shared" si="75"/>
        <v/>
      </c>
      <c r="K551" s="59" t="str">
        <f t="shared" si="76"/>
        <v/>
      </c>
      <c r="L551" s="2"/>
      <c r="N551" s="42" t="str">
        <f>IF($E551="", "", IFERROR(INDEX('Suppliers &amp; Rates'!C$7:C$97, MATCH($E551, 'Suppliers &amp; Rates'!$B$7:$B$97, 0)), ""))</f>
        <v/>
      </c>
      <c r="O551" s="43" t="str">
        <f>IF($E551="", "", IFERROR(INDEX('Suppliers &amp; Rates'!D$7:D$97, MATCH($E551, 'Suppliers &amp; Rates'!$B$7:$B$97, 0)), ""))</f>
        <v/>
      </c>
      <c r="P551" s="43" t="str">
        <f>IF($E551="", "", IFERROR(INDEX('Suppliers &amp; Rates'!E$7:E$97, MATCH($E551, 'Suppliers &amp; Rates'!$B$7:$B$97, 0)), ""))</f>
        <v/>
      </c>
      <c r="Q551" s="44" t="str">
        <f>IF($E551="", "", IFERROR(INDEX('Suppliers &amp; Rates'!F$7:F$97, MATCH($E551, 'Suppliers &amp; Rates'!$B$7:$B$97, 0)), ""))</f>
        <v/>
      </c>
      <c r="S551" s="21" t="str">
        <f t="shared" si="77"/>
        <v/>
      </c>
      <c r="U551" s="21" t="str">
        <f t="shared" si="78"/>
        <v/>
      </c>
      <c r="W551" s="21" t="str">
        <f t="shared" si="79"/>
        <v/>
      </c>
      <c r="X551" s="52" t="str">
        <f t="shared" si="80"/>
        <v/>
      </c>
    </row>
    <row r="552" spans="1:24" x14ac:dyDescent="0.25">
      <c r="A552" s="2"/>
      <c r="B552" s="25"/>
      <c r="C552" s="28"/>
      <c r="D552" s="28"/>
      <c r="E552" s="31"/>
      <c r="F552" s="34" t="str">
        <f t="shared" si="72"/>
        <v/>
      </c>
      <c r="G552" s="37" t="str">
        <f>IF(D552="", "", IF(E552="", "Select Supplier", D552*1.02264*(IF(INDEX('Suppliers &amp; Rates'!$G$7:$G$97, MATCH(E552, 'Suppliers &amp; Rates'!$B$7:$B$97, 0))="", 39.3, INDEX('Suppliers &amp; Rates'!$G$7:$G$97, MATCH(E552, 'Suppliers &amp; Rates'!$B$7:$B$97, 0))))/3.6))</f>
        <v/>
      </c>
      <c r="H552" s="57" t="str">
        <f t="shared" si="73"/>
        <v/>
      </c>
      <c r="I552" s="58" t="str">
        <f t="shared" si="74"/>
        <v/>
      </c>
      <c r="J552" s="58" t="str">
        <f t="shared" si="75"/>
        <v/>
      </c>
      <c r="K552" s="59" t="str">
        <f t="shared" si="76"/>
        <v/>
      </c>
      <c r="L552" s="2"/>
      <c r="N552" s="42" t="str">
        <f>IF($E552="", "", IFERROR(INDEX('Suppliers &amp; Rates'!C$7:C$97, MATCH($E552, 'Suppliers &amp; Rates'!$B$7:$B$97, 0)), ""))</f>
        <v/>
      </c>
      <c r="O552" s="43" t="str">
        <f>IF($E552="", "", IFERROR(INDEX('Suppliers &amp; Rates'!D$7:D$97, MATCH($E552, 'Suppliers &amp; Rates'!$B$7:$B$97, 0)), ""))</f>
        <v/>
      </c>
      <c r="P552" s="43" t="str">
        <f>IF($E552="", "", IFERROR(INDEX('Suppliers &amp; Rates'!E$7:E$97, MATCH($E552, 'Suppliers &amp; Rates'!$B$7:$B$97, 0)), ""))</f>
        <v/>
      </c>
      <c r="Q552" s="44" t="str">
        <f>IF($E552="", "", IFERROR(INDEX('Suppliers &amp; Rates'!F$7:F$97, MATCH($E552, 'Suppliers &amp; Rates'!$B$7:$B$97, 0)), ""))</f>
        <v/>
      </c>
      <c r="S552" s="21" t="str">
        <f t="shared" si="77"/>
        <v/>
      </c>
      <c r="U552" s="21" t="str">
        <f t="shared" si="78"/>
        <v/>
      </c>
      <c r="W552" s="21" t="str">
        <f t="shared" si="79"/>
        <v/>
      </c>
      <c r="X552" s="52" t="str">
        <f t="shared" si="80"/>
        <v/>
      </c>
    </row>
    <row r="553" spans="1:24" x14ac:dyDescent="0.25">
      <c r="A553" s="2"/>
      <c r="B553" s="25"/>
      <c r="C553" s="28"/>
      <c r="D553" s="28"/>
      <c r="E553" s="31"/>
      <c r="F553" s="34" t="str">
        <f t="shared" si="72"/>
        <v/>
      </c>
      <c r="G553" s="37" t="str">
        <f>IF(D553="", "", IF(E553="", "Select Supplier", D553*1.02264*(IF(INDEX('Suppliers &amp; Rates'!$G$7:$G$97, MATCH(E553, 'Suppliers &amp; Rates'!$B$7:$B$97, 0))="", 39.3, INDEX('Suppliers &amp; Rates'!$G$7:$G$97, MATCH(E553, 'Suppliers &amp; Rates'!$B$7:$B$97, 0))))/3.6))</f>
        <v/>
      </c>
      <c r="H553" s="57" t="str">
        <f t="shared" si="73"/>
        <v/>
      </c>
      <c r="I553" s="58" t="str">
        <f t="shared" si="74"/>
        <v/>
      </c>
      <c r="J553" s="58" t="str">
        <f t="shared" si="75"/>
        <v/>
      </c>
      <c r="K553" s="59" t="str">
        <f t="shared" si="76"/>
        <v/>
      </c>
      <c r="L553" s="2"/>
      <c r="N553" s="42" t="str">
        <f>IF($E553="", "", IFERROR(INDEX('Suppliers &amp; Rates'!C$7:C$97, MATCH($E553, 'Suppliers &amp; Rates'!$B$7:$B$97, 0)), ""))</f>
        <v/>
      </c>
      <c r="O553" s="43" t="str">
        <f>IF($E553="", "", IFERROR(INDEX('Suppliers &amp; Rates'!D$7:D$97, MATCH($E553, 'Suppliers &amp; Rates'!$B$7:$B$97, 0)), ""))</f>
        <v/>
      </c>
      <c r="P553" s="43" t="str">
        <f>IF($E553="", "", IFERROR(INDEX('Suppliers &amp; Rates'!E$7:E$97, MATCH($E553, 'Suppliers &amp; Rates'!$B$7:$B$97, 0)), ""))</f>
        <v/>
      </c>
      <c r="Q553" s="44" t="str">
        <f>IF($E553="", "", IFERROR(INDEX('Suppliers &amp; Rates'!F$7:F$97, MATCH($E553, 'Suppliers &amp; Rates'!$B$7:$B$97, 0)), ""))</f>
        <v/>
      </c>
      <c r="S553" s="21" t="str">
        <f t="shared" si="77"/>
        <v/>
      </c>
      <c r="U553" s="21" t="str">
        <f t="shared" si="78"/>
        <v/>
      </c>
      <c r="W553" s="21" t="str">
        <f t="shared" si="79"/>
        <v/>
      </c>
      <c r="X553" s="52" t="str">
        <f t="shared" si="80"/>
        <v/>
      </c>
    </row>
    <row r="554" spans="1:24" x14ac:dyDescent="0.25">
      <c r="A554" s="2"/>
      <c r="B554" s="25"/>
      <c r="C554" s="28"/>
      <c r="D554" s="28"/>
      <c r="E554" s="31"/>
      <c r="F554" s="34" t="str">
        <f t="shared" si="72"/>
        <v/>
      </c>
      <c r="G554" s="37" t="str">
        <f>IF(D554="", "", IF(E554="", "Select Supplier", D554*1.02264*(IF(INDEX('Suppliers &amp; Rates'!$G$7:$G$97, MATCH(E554, 'Suppliers &amp; Rates'!$B$7:$B$97, 0))="", 39.3, INDEX('Suppliers &amp; Rates'!$G$7:$G$97, MATCH(E554, 'Suppliers &amp; Rates'!$B$7:$B$97, 0))))/3.6))</f>
        <v/>
      </c>
      <c r="H554" s="57" t="str">
        <f t="shared" si="73"/>
        <v/>
      </c>
      <c r="I554" s="58" t="str">
        <f t="shared" si="74"/>
        <v/>
      </c>
      <c r="J554" s="58" t="str">
        <f t="shared" si="75"/>
        <v/>
      </c>
      <c r="K554" s="59" t="str">
        <f t="shared" si="76"/>
        <v/>
      </c>
      <c r="L554" s="2"/>
      <c r="N554" s="42" t="str">
        <f>IF($E554="", "", IFERROR(INDEX('Suppliers &amp; Rates'!C$7:C$97, MATCH($E554, 'Suppliers &amp; Rates'!$B$7:$B$97, 0)), ""))</f>
        <v/>
      </c>
      <c r="O554" s="43" t="str">
        <f>IF($E554="", "", IFERROR(INDEX('Suppliers &amp; Rates'!D$7:D$97, MATCH($E554, 'Suppliers &amp; Rates'!$B$7:$B$97, 0)), ""))</f>
        <v/>
      </c>
      <c r="P554" s="43" t="str">
        <f>IF($E554="", "", IFERROR(INDEX('Suppliers &amp; Rates'!E$7:E$97, MATCH($E554, 'Suppliers &amp; Rates'!$B$7:$B$97, 0)), ""))</f>
        <v/>
      </c>
      <c r="Q554" s="44" t="str">
        <f>IF($E554="", "", IFERROR(INDEX('Suppliers &amp; Rates'!F$7:F$97, MATCH($E554, 'Suppliers &amp; Rates'!$B$7:$B$97, 0)), ""))</f>
        <v/>
      </c>
      <c r="S554" s="21" t="str">
        <f t="shared" si="77"/>
        <v/>
      </c>
      <c r="U554" s="21" t="str">
        <f t="shared" si="78"/>
        <v/>
      </c>
      <c r="W554" s="21" t="str">
        <f t="shared" si="79"/>
        <v/>
      </c>
      <c r="X554" s="52" t="str">
        <f t="shared" si="80"/>
        <v/>
      </c>
    </row>
    <row r="555" spans="1:24" x14ac:dyDescent="0.25">
      <c r="A555" s="2"/>
      <c r="B555" s="25"/>
      <c r="C555" s="28"/>
      <c r="D555" s="28"/>
      <c r="E555" s="31"/>
      <c r="F555" s="34" t="str">
        <f t="shared" si="72"/>
        <v/>
      </c>
      <c r="G555" s="37" t="str">
        <f>IF(D555="", "", IF(E555="", "Select Supplier", D555*1.02264*(IF(INDEX('Suppliers &amp; Rates'!$G$7:$G$97, MATCH(E555, 'Suppliers &amp; Rates'!$B$7:$B$97, 0))="", 39.3, INDEX('Suppliers &amp; Rates'!$G$7:$G$97, MATCH(E555, 'Suppliers &amp; Rates'!$B$7:$B$97, 0))))/3.6))</f>
        <v/>
      </c>
      <c r="H555" s="57" t="str">
        <f t="shared" si="73"/>
        <v/>
      </c>
      <c r="I555" s="58" t="str">
        <f t="shared" si="74"/>
        <v/>
      </c>
      <c r="J555" s="58" t="str">
        <f t="shared" si="75"/>
        <v/>
      </c>
      <c r="K555" s="59" t="str">
        <f t="shared" si="76"/>
        <v/>
      </c>
      <c r="L555" s="2"/>
      <c r="N555" s="42" t="str">
        <f>IF($E555="", "", IFERROR(INDEX('Suppliers &amp; Rates'!C$7:C$97, MATCH($E555, 'Suppliers &amp; Rates'!$B$7:$B$97, 0)), ""))</f>
        <v/>
      </c>
      <c r="O555" s="43" t="str">
        <f>IF($E555="", "", IFERROR(INDEX('Suppliers &amp; Rates'!D$7:D$97, MATCH($E555, 'Suppliers &amp; Rates'!$B$7:$B$97, 0)), ""))</f>
        <v/>
      </c>
      <c r="P555" s="43" t="str">
        <f>IF($E555="", "", IFERROR(INDEX('Suppliers &amp; Rates'!E$7:E$97, MATCH($E555, 'Suppliers &amp; Rates'!$B$7:$B$97, 0)), ""))</f>
        <v/>
      </c>
      <c r="Q555" s="44" t="str">
        <f>IF($E555="", "", IFERROR(INDEX('Suppliers &amp; Rates'!F$7:F$97, MATCH($E555, 'Suppliers &amp; Rates'!$B$7:$B$97, 0)), ""))</f>
        <v/>
      </c>
      <c r="S555" s="21" t="str">
        <f t="shared" si="77"/>
        <v/>
      </c>
      <c r="U555" s="21" t="str">
        <f t="shared" si="78"/>
        <v/>
      </c>
      <c r="W555" s="21" t="str">
        <f t="shared" si="79"/>
        <v/>
      </c>
      <c r="X555" s="52" t="str">
        <f t="shared" si="80"/>
        <v/>
      </c>
    </row>
    <row r="556" spans="1:24" x14ac:dyDescent="0.25">
      <c r="A556" s="2"/>
      <c r="B556" s="25"/>
      <c r="C556" s="28"/>
      <c r="D556" s="28"/>
      <c r="E556" s="31"/>
      <c r="F556" s="34" t="str">
        <f t="shared" si="72"/>
        <v/>
      </c>
      <c r="G556" s="37" t="str">
        <f>IF(D556="", "", IF(E556="", "Select Supplier", D556*1.02264*(IF(INDEX('Suppliers &amp; Rates'!$G$7:$G$97, MATCH(E556, 'Suppliers &amp; Rates'!$B$7:$B$97, 0))="", 39.3, INDEX('Suppliers &amp; Rates'!$G$7:$G$97, MATCH(E556, 'Suppliers &amp; Rates'!$B$7:$B$97, 0))))/3.6))</f>
        <v/>
      </c>
      <c r="H556" s="57" t="str">
        <f t="shared" si="73"/>
        <v/>
      </c>
      <c r="I556" s="58" t="str">
        <f t="shared" si="74"/>
        <v/>
      </c>
      <c r="J556" s="58" t="str">
        <f t="shared" si="75"/>
        <v/>
      </c>
      <c r="K556" s="59" t="str">
        <f t="shared" si="76"/>
        <v/>
      </c>
      <c r="L556" s="2"/>
      <c r="N556" s="42" t="str">
        <f>IF($E556="", "", IFERROR(INDEX('Suppliers &amp; Rates'!C$7:C$97, MATCH($E556, 'Suppliers &amp; Rates'!$B$7:$B$97, 0)), ""))</f>
        <v/>
      </c>
      <c r="O556" s="43" t="str">
        <f>IF($E556="", "", IFERROR(INDEX('Suppliers &amp; Rates'!D$7:D$97, MATCH($E556, 'Suppliers &amp; Rates'!$B$7:$B$97, 0)), ""))</f>
        <v/>
      </c>
      <c r="P556" s="43" t="str">
        <f>IF($E556="", "", IFERROR(INDEX('Suppliers &amp; Rates'!E$7:E$97, MATCH($E556, 'Suppliers &amp; Rates'!$B$7:$B$97, 0)), ""))</f>
        <v/>
      </c>
      <c r="Q556" s="44" t="str">
        <f>IF($E556="", "", IFERROR(INDEX('Suppliers &amp; Rates'!F$7:F$97, MATCH($E556, 'Suppliers &amp; Rates'!$B$7:$B$97, 0)), ""))</f>
        <v/>
      </c>
      <c r="S556" s="21" t="str">
        <f t="shared" si="77"/>
        <v/>
      </c>
      <c r="U556" s="21" t="str">
        <f t="shared" si="78"/>
        <v/>
      </c>
      <c r="W556" s="21" t="str">
        <f t="shared" si="79"/>
        <v/>
      </c>
      <c r="X556" s="52" t="str">
        <f t="shared" si="80"/>
        <v/>
      </c>
    </row>
    <row r="557" spans="1:24" x14ac:dyDescent="0.25">
      <c r="A557" s="2"/>
      <c r="B557" s="25"/>
      <c r="C557" s="28"/>
      <c r="D557" s="28"/>
      <c r="E557" s="31"/>
      <c r="F557" s="34" t="str">
        <f t="shared" si="72"/>
        <v/>
      </c>
      <c r="G557" s="37" t="str">
        <f>IF(D557="", "", IF(E557="", "Select Supplier", D557*1.02264*(IF(INDEX('Suppliers &amp; Rates'!$G$7:$G$97, MATCH(E557, 'Suppliers &amp; Rates'!$B$7:$B$97, 0))="", 39.3, INDEX('Suppliers &amp; Rates'!$G$7:$G$97, MATCH(E557, 'Suppliers &amp; Rates'!$B$7:$B$97, 0))))/3.6))</f>
        <v/>
      </c>
      <c r="H557" s="57" t="str">
        <f t="shared" si="73"/>
        <v/>
      </c>
      <c r="I557" s="58" t="str">
        <f t="shared" si="74"/>
        <v/>
      </c>
      <c r="J557" s="58" t="str">
        <f t="shared" si="75"/>
        <v/>
      </c>
      <c r="K557" s="59" t="str">
        <f t="shared" si="76"/>
        <v/>
      </c>
      <c r="L557" s="2"/>
      <c r="N557" s="42" t="str">
        <f>IF($E557="", "", IFERROR(INDEX('Suppliers &amp; Rates'!C$7:C$97, MATCH($E557, 'Suppliers &amp; Rates'!$B$7:$B$97, 0)), ""))</f>
        <v/>
      </c>
      <c r="O557" s="43" t="str">
        <f>IF($E557="", "", IFERROR(INDEX('Suppliers &amp; Rates'!D$7:D$97, MATCH($E557, 'Suppliers &amp; Rates'!$B$7:$B$97, 0)), ""))</f>
        <v/>
      </c>
      <c r="P557" s="43" t="str">
        <f>IF($E557="", "", IFERROR(INDEX('Suppliers &amp; Rates'!E$7:E$97, MATCH($E557, 'Suppliers &amp; Rates'!$B$7:$B$97, 0)), ""))</f>
        <v/>
      </c>
      <c r="Q557" s="44" t="str">
        <f>IF($E557="", "", IFERROR(INDEX('Suppliers &amp; Rates'!F$7:F$97, MATCH($E557, 'Suppliers &amp; Rates'!$B$7:$B$97, 0)), ""))</f>
        <v/>
      </c>
      <c r="S557" s="21" t="str">
        <f t="shared" si="77"/>
        <v/>
      </c>
      <c r="U557" s="21" t="str">
        <f t="shared" si="78"/>
        <v/>
      </c>
      <c r="W557" s="21" t="str">
        <f t="shared" si="79"/>
        <v/>
      </c>
      <c r="X557" s="52" t="str">
        <f t="shared" si="80"/>
        <v/>
      </c>
    </row>
    <row r="558" spans="1:24" x14ac:dyDescent="0.25">
      <c r="A558" s="2"/>
      <c r="B558" s="25"/>
      <c r="C558" s="28"/>
      <c r="D558" s="28"/>
      <c r="E558" s="31"/>
      <c r="F558" s="34" t="str">
        <f t="shared" si="72"/>
        <v/>
      </c>
      <c r="G558" s="37" t="str">
        <f>IF(D558="", "", IF(E558="", "Select Supplier", D558*1.02264*(IF(INDEX('Suppliers &amp; Rates'!$G$7:$G$97, MATCH(E558, 'Suppliers &amp; Rates'!$B$7:$B$97, 0))="", 39.3, INDEX('Suppliers &amp; Rates'!$G$7:$G$97, MATCH(E558, 'Suppliers &amp; Rates'!$B$7:$B$97, 0))))/3.6))</f>
        <v/>
      </c>
      <c r="H558" s="57" t="str">
        <f t="shared" si="73"/>
        <v/>
      </c>
      <c r="I558" s="58" t="str">
        <f t="shared" si="74"/>
        <v/>
      </c>
      <c r="J558" s="58" t="str">
        <f t="shared" si="75"/>
        <v/>
      </c>
      <c r="K558" s="59" t="str">
        <f t="shared" si="76"/>
        <v/>
      </c>
      <c r="L558" s="2"/>
      <c r="N558" s="42" t="str">
        <f>IF($E558="", "", IFERROR(INDEX('Suppliers &amp; Rates'!C$7:C$97, MATCH($E558, 'Suppliers &amp; Rates'!$B$7:$B$97, 0)), ""))</f>
        <v/>
      </c>
      <c r="O558" s="43" t="str">
        <f>IF($E558="", "", IFERROR(INDEX('Suppliers &amp; Rates'!D$7:D$97, MATCH($E558, 'Suppliers &amp; Rates'!$B$7:$B$97, 0)), ""))</f>
        <v/>
      </c>
      <c r="P558" s="43" t="str">
        <f>IF($E558="", "", IFERROR(INDEX('Suppliers &amp; Rates'!E$7:E$97, MATCH($E558, 'Suppliers &amp; Rates'!$B$7:$B$97, 0)), ""))</f>
        <v/>
      </c>
      <c r="Q558" s="44" t="str">
        <f>IF($E558="", "", IFERROR(INDEX('Suppliers &amp; Rates'!F$7:F$97, MATCH($E558, 'Suppliers &amp; Rates'!$B$7:$B$97, 0)), ""))</f>
        <v/>
      </c>
      <c r="S558" s="21" t="str">
        <f t="shared" si="77"/>
        <v/>
      </c>
      <c r="U558" s="21" t="str">
        <f t="shared" si="78"/>
        <v/>
      </c>
      <c r="W558" s="21" t="str">
        <f t="shared" si="79"/>
        <v/>
      </c>
      <c r="X558" s="52" t="str">
        <f t="shared" si="80"/>
        <v/>
      </c>
    </row>
    <row r="559" spans="1:24" x14ac:dyDescent="0.25">
      <c r="A559" s="2"/>
      <c r="B559" s="25"/>
      <c r="C559" s="28"/>
      <c r="D559" s="28"/>
      <c r="E559" s="31"/>
      <c r="F559" s="34" t="str">
        <f t="shared" si="72"/>
        <v/>
      </c>
      <c r="G559" s="37" t="str">
        <f>IF(D559="", "", IF(E559="", "Select Supplier", D559*1.02264*(IF(INDEX('Suppliers &amp; Rates'!$G$7:$G$97, MATCH(E559, 'Suppliers &amp; Rates'!$B$7:$B$97, 0))="", 39.3, INDEX('Suppliers &amp; Rates'!$G$7:$G$97, MATCH(E559, 'Suppliers &amp; Rates'!$B$7:$B$97, 0))))/3.6))</f>
        <v/>
      </c>
      <c r="H559" s="57" t="str">
        <f t="shared" si="73"/>
        <v/>
      </c>
      <c r="I559" s="58" t="str">
        <f t="shared" si="74"/>
        <v/>
      </c>
      <c r="J559" s="58" t="str">
        <f t="shared" si="75"/>
        <v/>
      </c>
      <c r="K559" s="59" t="str">
        <f t="shared" si="76"/>
        <v/>
      </c>
      <c r="L559" s="2"/>
      <c r="N559" s="42" t="str">
        <f>IF($E559="", "", IFERROR(INDEX('Suppliers &amp; Rates'!C$7:C$97, MATCH($E559, 'Suppliers &amp; Rates'!$B$7:$B$97, 0)), ""))</f>
        <v/>
      </c>
      <c r="O559" s="43" t="str">
        <f>IF($E559="", "", IFERROR(INDEX('Suppliers &amp; Rates'!D$7:D$97, MATCH($E559, 'Suppliers &amp; Rates'!$B$7:$B$97, 0)), ""))</f>
        <v/>
      </c>
      <c r="P559" s="43" t="str">
        <f>IF($E559="", "", IFERROR(INDEX('Suppliers &amp; Rates'!E$7:E$97, MATCH($E559, 'Suppliers &amp; Rates'!$B$7:$B$97, 0)), ""))</f>
        <v/>
      </c>
      <c r="Q559" s="44" t="str">
        <f>IF($E559="", "", IFERROR(INDEX('Suppliers &amp; Rates'!F$7:F$97, MATCH($E559, 'Suppliers &amp; Rates'!$B$7:$B$97, 0)), ""))</f>
        <v/>
      </c>
      <c r="S559" s="21" t="str">
        <f t="shared" si="77"/>
        <v/>
      </c>
      <c r="U559" s="21" t="str">
        <f t="shared" si="78"/>
        <v/>
      </c>
      <c r="W559" s="21" t="str">
        <f t="shared" si="79"/>
        <v/>
      </c>
      <c r="X559" s="52" t="str">
        <f t="shared" si="80"/>
        <v/>
      </c>
    </row>
    <row r="560" spans="1:24" x14ac:dyDescent="0.25">
      <c r="A560" s="2"/>
      <c r="B560" s="25"/>
      <c r="C560" s="28"/>
      <c r="D560" s="28"/>
      <c r="E560" s="31"/>
      <c r="F560" s="34" t="str">
        <f t="shared" si="72"/>
        <v/>
      </c>
      <c r="G560" s="37" t="str">
        <f>IF(D560="", "", IF(E560="", "Select Supplier", D560*1.02264*(IF(INDEX('Suppliers &amp; Rates'!$G$7:$G$97, MATCH(E560, 'Suppliers &amp; Rates'!$B$7:$B$97, 0))="", 39.3, INDEX('Suppliers &amp; Rates'!$G$7:$G$97, MATCH(E560, 'Suppliers &amp; Rates'!$B$7:$B$97, 0))))/3.6))</f>
        <v/>
      </c>
      <c r="H560" s="57" t="str">
        <f t="shared" si="73"/>
        <v/>
      </c>
      <c r="I560" s="58" t="str">
        <f t="shared" si="74"/>
        <v/>
      </c>
      <c r="J560" s="58" t="str">
        <f t="shared" si="75"/>
        <v/>
      </c>
      <c r="K560" s="59" t="str">
        <f t="shared" si="76"/>
        <v/>
      </c>
      <c r="L560" s="2"/>
      <c r="N560" s="42" t="str">
        <f>IF($E560="", "", IFERROR(INDEX('Suppliers &amp; Rates'!C$7:C$97, MATCH($E560, 'Suppliers &amp; Rates'!$B$7:$B$97, 0)), ""))</f>
        <v/>
      </c>
      <c r="O560" s="43" t="str">
        <f>IF($E560="", "", IFERROR(INDEX('Suppliers &amp; Rates'!D$7:D$97, MATCH($E560, 'Suppliers &amp; Rates'!$B$7:$B$97, 0)), ""))</f>
        <v/>
      </c>
      <c r="P560" s="43" t="str">
        <f>IF($E560="", "", IFERROR(INDEX('Suppliers &amp; Rates'!E$7:E$97, MATCH($E560, 'Suppliers &amp; Rates'!$B$7:$B$97, 0)), ""))</f>
        <v/>
      </c>
      <c r="Q560" s="44" t="str">
        <f>IF($E560="", "", IFERROR(INDEX('Suppliers &amp; Rates'!F$7:F$97, MATCH($E560, 'Suppliers &amp; Rates'!$B$7:$B$97, 0)), ""))</f>
        <v/>
      </c>
      <c r="S560" s="21" t="str">
        <f t="shared" si="77"/>
        <v/>
      </c>
      <c r="U560" s="21" t="str">
        <f t="shared" si="78"/>
        <v/>
      </c>
      <c r="W560" s="21" t="str">
        <f t="shared" si="79"/>
        <v/>
      </c>
      <c r="X560" s="52" t="str">
        <f t="shared" si="80"/>
        <v/>
      </c>
    </row>
    <row r="561" spans="1:24" x14ac:dyDescent="0.25">
      <c r="A561" s="2"/>
      <c r="B561" s="25"/>
      <c r="C561" s="28"/>
      <c r="D561" s="28"/>
      <c r="E561" s="31"/>
      <c r="F561" s="34" t="str">
        <f t="shared" si="72"/>
        <v/>
      </c>
      <c r="G561" s="37" t="str">
        <f>IF(D561="", "", IF(E561="", "Select Supplier", D561*1.02264*(IF(INDEX('Suppliers &amp; Rates'!$G$7:$G$97, MATCH(E561, 'Suppliers &amp; Rates'!$B$7:$B$97, 0))="", 39.3, INDEX('Suppliers &amp; Rates'!$G$7:$G$97, MATCH(E561, 'Suppliers &amp; Rates'!$B$7:$B$97, 0))))/3.6))</f>
        <v/>
      </c>
      <c r="H561" s="57" t="str">
        <f t="shared" si="73"/>
        <v/>
      </c>
      <c r="I561" s="58" t="str">
        <f t="shared" si="74"/>
        <v/>
      </c>
      <c r="J561" s="58" t="str">
        <f t="shared" si="75"/>
        <v/>
      </c>
      <c r="K561" s="59" t="str">
        <f t="shared" si="76"/>
        <v/>
      </c>
      <c r="L561" s="2"/>
      <c r="N561" s="42" t="str">
        <f>IF($E561="", "", IFERROR(INDEX('Suppliers &amp; Rates'!C$7:C$97, MATCH($E561, 'Suppliers &amp; Rates'!$B$7:$B$97, 0)), ""))</f>
        <v/>
      </c>
      <c r="O561" s="43" t="str">
        <f>IF($E561="", "", IFERROR(INDEX('Suppliers &amp; Rates'!D$7:D$97, MATCH($E561, 'Suppliers &amp; Rates'!$B$7:$B$97, 0)), ""))</f>
        <v/>
      </c>
      <c r="P561" s="43" t="str">
        <f>IF($E561="", "", IFERROR(INDEX('Suppliers &amp; Rates'!E$7:E$97, MATCH($E561, 'Suppliers &amp; Rates'!$B$7:$B$97, 0)), ""))</f>
        <v/>
      </c>
      <c r="Q561" s="44" t="str">
        <f>IF($E561="", "", IFERROR(INDEX('Suppliers &amp; Rates'!F$7:F$97, MATCH($E561, 'Suppliers &amp; Rates'!$B$7:$B$97, 0)), ""))</f>
        <v/>
      </c>
      <c r="S561" s="21" t="str">
        <f t="shared" si="77"/>
        <v/>
      </c>
      <c r="U561" s="21" t="str">
        <f t="shared" si="78"/>
        <v/>
      </c>
      <c r="W561" s="21" t="str">
        <f t="shared" si="79"/>
        <v/>
      </c>
      <c r="X561" s="52" t="str">
        <f t="shared" si="80"/>
        <v/>
      </c>
    </row>
    <row r="562" spans="1:24" x14ac:dyDescent="0.25">
      <c r="A562" s="2"/>
      <c r="B562" s="25"/>
      <c r="C562" s="28"/>
      <c r="D562" s="28"/>
      <c r="E562" s="31"/>
      <c r="F562" s="34" t="str">
        <f t="shared" si="72"/>
        <v/>
      </c>
      <c r="G562" s="37" t="str">
        <f>IF(D562="", "", IF(E562="", "Select Supplier", D562*1.02264*(IF(INDEX('Suppliers &amp; Rates'!$G$7:$G$97, MATCH(E562, 'Suppliers &amp; Rates'!$B$7:$B$97, 0))="", 39.3, INDEX('Suppliers &amp; Rates'!$G$7:$G$97, MATCH(E562, 'Suppliers &amp; Rates'!$B$7:$B$97, 0))))/3.6))</f>
        <v/>
      </c>
      <c r="H562" s="57" t="str">
        <f t="shared" si="73"/>
        <v/>
      </c>
      <c r="I562" s="58" t="str">
        <f t="shared" si="74"/>
        <v/>
      </c>
      <c r="J562" s="58" t="str">
        <f t="shared" si="75"/>
        <v/>
      </c>
      <c r="K562" s="59" t="str">
        <f t="shared" si="76"/>
        <v/>
      </c>
      <c r="L562" s="2"/>
      <c r="N562" s="42" t="str">
        <f>IF($E562="", "", IFERROR(INDEX('Suppliers &amp; Rates'!C$7:C$97, MATCH($E562, 'Suppliers &amp; Rates'!$B$7:$B$97, 0)), ""))</f>
        <v/>
      </c>
      <c r="O562" s="43" t="str">
        <f>IF($E562="", "", IFERROR(INDEX('Suppliers &amp; Rates'!D$7:D$97, MATCH($E562, 'Suppliers &amp; Rates'!$B$7:$B$97, 0)), ""))</f>
        <v/>
      </c>
      <c r="P562" s="43" t="str">
        <f>IF($E562="", "", IFERROR(INDEX('Suppliers &amp; Rates'!E$7:E$97, MATCH($E562, 'Suppliers &amp; Rates'!$B$7:$B$97, 0)), ""))</f>
        <v/>
      </c>
      <c r="Q562" s="44" t="str">
        <f>IF($E562="", "", IFERROR(INDEX('Suppliers &amp; Rates'!F$7:F$97, MATCH($E562, 'Suppliers &amp; Rates'!$B$7:$B$97, 0)), ""))</f>
        <v/>
      </c>
      <c r="S562" s="21" t="str">
        <f t="shared" si="77"/>
        <v/>
      </c>
      <c r="U562" s="21" t="str">
        <f t="shared" si="78"/>
        <v/>
      </c>
      <c r="W562" s="21" t="str">
        <f t="shared" si="79"/>
        <v/>
      </c>
      <c r="X562" s="52" t="str">
        <f t="shared" si="80"/>
        <v/>
      </c>
    </row>
    <row r="563" spans="1:24" x14ac:dyDescent="0.25">
      <c r="A563" s="2"/>
      <c r="B563" s="25"/>
      <c r="C563" s="28"/>
      <c r="D563" s="28"/>
      <c r="E563" s="31"/>
      <c r="F563" s="34" t="str">
        <f t="shared" si="72"/>
        <v/>
      </c>
      <c r="G563" s="37" t="str">
        <f>IF(D563="", "", IF(E563="", "Select Supplier", D563*1.02264*(IF(INDEX('Suppliers &amp; Rates'!$G$7:$G$97, MATCH(E563, 'Suppliers &amp; Rates'!$B$7:$B$97, 0))="", 39.3, INDEX('Suppliers &amp; Rates'!$G$7:$G$97, MATCH(E563, 'Suppliers &amp; Rates'!$B$7:$B$97, 0))))/3.6))</f>
        <v/>
      </c>
      <c r="H563" s="57" t="str">
        <f t="shared" si="73"/>
        <v/>
      </c>
      <c r="I563" s="58" t="str">
        <f t="shared" si="74"/>
        <v/>
      </c>
      <c r="J563" s="58" t="str">
        <f t="shared" si="75"/>
        <v/>
      </c>
      <c r="K563" s="59" t="str">
        <f t="shared" si="76"/>
        <v/>
      </c>
      <c r="L563" s="2"/>
      <c r="N563" s="42" t="str">
        <f>IF($E563="", "", IFERROR(INDEX('Suppliers &amp; Rates'!C$7:C$97, MATCH($E563, 'Suppliers &amp; Rates'!$B$7:$B$97, 0)), ""))</f>
        <v/>
      </c>
      <c r="O563" s="43" t="str">
        <f>IF($E563="", "", IFERROR(INDEX('Suppliers &amp; Rates'!D$7:D$97, MATCH($E563, 'Suppliers &amp; Rates'!$B$7:$B$97, 0)), ""))</f>
        <v/>
      </c>
      <c r="P563" s="43" t="str">
        <f>IF($E563="", "", IFERROR(INDEX('Suppliers &amp; Rates'!E$7:E$97, MATCH($E563, 'Suppliers &amp; Rates'!$B$7:$B$97, 0)), ""))</f>
        <v/>
      </c>
      <c r="Q563" s="44" t="str">
        <f>IF($E563="", "", IFERROR(INDEX('Suppliers &amp; Rates'!F$7:F$97, MATCH($E563, 'Suppliers &amp; Rates'!$B$7:$B$97, 0)), ""))</f>
        <v/>
      </c>
      <c r="S563" s="21" t="str">
        <f t="shared" si="77"/>
        <v/>
      </c>
      <c r="U563" s="21" t="str">
        <f t="shared" si="78"/>
        <v/>
      </c>
      <c r="W563" s="21" t="str">
        <f t="shared" si="79"/>
        <v/>
      </c>
      <c r="X563" s="52" t="str">
        <f t="shared" si="80"/>
        <v/>
      </c>
    </row>
    <row r="564" spans="1:24" x14ac:dyDescent="0.25">
      <c r="A564" s="2"/>
      <c r="B564" s="25"/>
      <c r="C564" s="28"/>
      <c r="D564" s="28"/>
      <c r="E564" s="31"/>
      <c r="F564" s="34" t="str">
        <f t="shared" si="72"/>
        <v/>
      </c>
      <c r="G564" s="37" t="str">
        <f>IF(D564="", "", IF(E564="", "Select Supplier", D564*1.02264*(IF(INDEX('Suppliers &amp; Rates'!$G$7:$G$97, MATCH(E564, 'Suppliers &amp; Rates'!$B$7:$B$97, 0))="", 39.3, INDEX('Suppliers &amp; Rates'!$G$7:$G$97, MATCH(E564, 'Suppliers &amp; Rates'!$B$7:$B$97, 0))))/3.6))</f>
        <v/>
      </c>
      <c r="H564" s="57" t="str">
        <f t="shared" si="73"/>
        <v/>
      </c>
      <c r="I564" s="58" t="str">
        <f t="shared" si="74"/>
        <v/>
      </c>
      <c r="J564" s="58" t="str">
        <f t="shared" si="75"/>
        <v/>
      </c>
      <c r="K564" s="59" t="str">
        <f t="shared" si="76"/>
        <v/>
      </c>
      <c r="L564" s="2"/>
      <c r="N564" s="42" t="str">
        <f>IF($E564="", "", IFERROR(INDEX('Suppliers &amp; Rates'!C$7:C$97, MATCH($E564, 'Suppliers &amp; Rates'!$B$7:$B$97, 0)), ""))</f>
        <v/>
      </c>
      <c r="O564" s="43" t="str">
        <f>IF($E564="", "", IFERROR(INDEX('Suppliers &amp; Rates'!D$7:D$97, MATCH($E564, 'Suppliers &amp; Rates'!$B$7:$B$97, 0)), ""))</f>
        <v/>
      </c>
      <c r="P564" s="43" t="str">
        <f>IF($E564="", "", IFERROR(INDEX('Suppliers &amp; Rates'!E$7:E$97, MATCH($E564, 'Suppliers &amp; Rates'!$B$7:$B$97, 0)), ""))</f>
        <v/>
      </c>
      <c r="Q564" s="44" t="str">
        <f>IF($E564="", "", IFERROR(INDEX('Suppliers &amp; Rates'!F$7:F$97, MATCH($E564, 'Suppliers &amp; Rates'!$B$7:$B$97, 0)), ""))</f>
        <v/>
      </c>
      <c r="S564" s="21" t="str">
        <f t="shared" si="77"/>
        <v/>
      </c>
      <c r="U564" s="21" t="str">
        <f t="shared" si="78"/>
        <v/>
      </c>
      <c r="W564" s="21" t="str">
        <f t="shared" si="79"/>
        <v/>
      </c>
      <c r="X564" s="52" t="str">
        <f t="shared" si="80"/>
        <v/>
      </c>
    </row>
    <row r="565" spans="1:24" x14ac:dyDescent="0.25">
      <c r="A565" s="2"/>
      <c r="B565" s="25"/>
      <c r="C565" s="28"/>
      <c r="D565" s="28"/>
      <c r="E565" s="31"/>
      <c r="F565" s="34" t="str">
        <f t="shared" si="72"/>
        <v/>
      </c>
      <c r="G565" s="37" t="str">
        <f>IF(D565="", "", IF(E565="", "Select Supplier", D565*1.02264*(IF(INDEX('Suppliers &amp; Rates'!$G$7:$G$97, MATCH(E565, 'Suppliers &amp; Rates'!$B$7:$B$97, 0))="", 39.3, INDEX('Suppliers &amp; Rates'!$G$7:$G$97, MATCH(E565, 'Suppliers &amp; Rates'!$B$7:$B$97, 0))))/3.6))</f>
        <v/>
      </c>
      <c r="H565" s="57" t="str">
        <f t="shared" si="73"/>
        <v/>
      </c>
      <c r="I565" s="58" t="str">
        <f t="shared" si="74"/>
        <v/>
      </c>
      <c r="J565" s="58" t="str">
        <f t="shared" si="75"/>
        <v/>
      </c>
      <c r="K565" s="59" t="str">
        <f t="shared" si="76"/>
        <v/>
      </c>
      <c r="L565" s="2"/>
      <c r="N565" s="42" t="str">
        <f>IF($E565="", "", IFERROR(INDEX('Suppliers &amp; Rates'!C$7:C$97, MATCH($E565, 'Suppliers &amp; Rates'!$B$7:$B$97, 0)), ""))</f>
        <v/>
      </c>
      <c r="O565" s="43" t="str">
        <f>IF($E565="", "", IFERROR(INDEX('Suppliers &amp; Rates'!D$7:D$97, MATCH($E565, 'Suppliers &amp; Rates'!$B$7:$B$97, 0)), ""))</f>
        <v/>
      </c>
      <c r="P565" s="43" t="str">
        <f>IF($E565="", "", IFERROR(INDEX('Suppliers &amp; Rates'!E$7:E$97, MATCH($E565, 'Suppliers &amp; Rates'!$B$7:$B$97, 0)), ""))</f>
        <v/>
      </c>
      <c r="Q565" s="44" t="str">
        <f>IF($E565="", "", IFERROR(INDEX('Suppliers &amp; Rates'!F$7:F$97, MATCH($E565, 'Suppliers &amp; Rates'!$B$7:$B$97, 0)), ""))</f>
        <v/>
      </c>
      <c r="S565" s="21" t="str">
        <f t="shared" si="77"/>
        <v/>
      </c>
      <c r="U565" s="21" t="str">
        <f t="shared" si="78"/>
        <v/>
      </c>
      <c r="W565" s="21" t="str">
        <f t="shared" si="79"/>
        <v/>
      </c>
      <c r="X565" s="52" t="str">
        <f t="shared" si="80"/>
        <v/>
      </c>
    </row>
    <row r="566" spans="1:24" x14ac:dyDescent="0.25">
      <c r="A566" s="2"/>
      <c r="B566" s="25"/>
      <c r="C566" s="28"/>
      <c r="D566" s="28"/>
      <c r="E566" s="31"/>
      <c r="F566" s="34" t="str">
        <f t="shared" si="72"/>
        <v/>
      </c>
      <c r="G566" s="37" t="str">
        <f>IF(D566="", "", IF(E566="", "Select Supplier", D566*1.02264*(IF(INDEX('Suppliers &amp; Rates'!$G$7:$G$97, MATCH(E566, 'Suppliers &amp; Rates'!$B$7:$B$97, 0))="", 39.3, INDEX('Suppliers &amp; Rates'!$G$7:$G$97, MATCH(E566, 'Suppliers &amp; Rates'!$B$7:$B$97, 0))))/3.6))</f>
        <v/>
      </c>
      <c r="H566" s="57" t="str">
        <f t="shared" si="73"/>
        <v/>
      </c>
      <c r="I566" s="58" t="str">
        <f t="shared" si="74"/>
        <v/>
      </c>
      <c r="J566" s="58" t="str">
        <f t="shared" si="75"/>
        <v/>
      </c>
      <c r="K566" s="59" t="str">
        <f t="shared" si="76"/>
        <v/>
      </c>
      <c r="L566" s="2"/>
      <c r="N566" s="42" t="str">
        <f>IF($E566="", "", IFERROR(INDEX('Suppliers &amp; Rates'!C$7:C$97, MATCH($E566, 'Suppliers &amp; Rates'!$B$7:$B$97, 0)), ""))</f>
        <v/>
      </c>
      <c r="O566" s="43" t="str">
        <f>IF($E566="", "", IFERROR(INDEX('Suppliers &amp; Rates'!D$7:D$97, MATCH($E566, 'Suppliers &amp; Rates'!$B$7:$B$97, 0)), ""))</f>
        <v/>
      </c>
      <c r="P566" s="43" t="str">
        <f>IF($E566="", "", IFERROR(INDEX('Suppliers &amp; Rates'!E$7:E$97, MATCH($E566, 'Suppliers &amp; Rates'!$B$7:$B$97, 0)), ""))</f>
        <v/>
      </c>
      <c r="Q566" s="44" t="str">
        <f>IF($E566="", "", IFERROR(INDEX('Suppliers &amp; Rates'!F$7:F$97, MATCH($E566, 'Suppliers &amp; Rates'!$B$7:$B$97, 0)), ""))</f>
        <v/>
      </c>
      <c r="S566" s="21" t="str">
        <f t="shared" si="77"/>
        <v/>
      </c>
      <c r="U566" s="21" t="str">
        <f t="shared" si="78"/>
        <v/>
      </c>
      <c r="W566" s="21" t="str">
        <f t="shared" si="79"/>
        <v/>
      </c>
      <c r="X566" s="52" t="str">
        <f t="shared" si="80"/>
        <v/>
      </c>
    </row>
    <row r="567" spans="1:24" x14ac:dyDescent="0.25">
      <c r="A567" s="2"/>
      <c r="B567" s="25"/>
      <c r="C567" s="28"/>
      <c r="D567" s="28"/>
      <c r="E567" s="31"/>
      <c r="F567" s="34" t="str">
        <f t="shared" si="72"/>
        <v/>
      </c>
      <c r="G567" s="37" t="str">
        <f>IF(D567="", "", IF(E567="", "Select Supplier", D567*1.02264*(IF(INDEX('Suppliers &amp; Rates'!$G$7:$G$97, MATCH(E567, 'Suppliers &amp; Rates'!$B$7:$B$97, 0))="", 39.3, INDEX('Suppliers &amp; Rates'!$G$7:$G$97, MATCH(E567, 'Suppliers &amp; Rates'!$B$7:$B$97, 0))))/3.6))</f>
        <v/>
      </c>
      <c r="H567" s="57" t="str">
        <f t="shared" si="73"/>
        <v/>
      </c>
      <c r="I567" s="58" t="str">
        <f t="shared" si="74"/>
        <v/>
      </c>
      <c r="J567" s="58" t="str">
        <f t="shared" si="75"/>
        <v/>
      </c>
      <c r="K567" s="59" t="str">
        <f t="shared" si="76"/>
        <v/>
      </c>
      <c r="L567" s="2"/>
      <c r="N567" s="42" t="str">
        <f>IF($E567="", "", IFERROR(INDEX('Suppliers &amp; Rates'!C$7:C$97, MATCH($E567, 'Suppliers &amp; Rates'!$B$7:$B$97, 0)), ""))</f>
        <v/>
      </c>
      <c r="O567" s="43" t="str">
        <f>IF($E567="", "", IFERROR(INDEX('Suppliers &amp; Rates'!D$7:D$97, MATCH($E567, 'Suppliers &amp; Rates'!$B$7:$B$97, 0)), ""))</f>
        <v/>
      </c>
      <c r="P567" s="43" t="str">
        <f>IF($E567="", "", IFERROR(INDEX('Suppliers &amp; Rates'!E$7:E$97, MATCH($E567, 'Suppliers &amp; Rates'!$B$7:$B$97, 0)), ""))</f>
        <v/>
      </c>
      <c r="Q567" s="44" t="str">
        <f>IF($E567="", "", IFERROR(INDEX('Suppliers &amp; Rates'!F$7:F$97, MATCH($E567, 'Suppliers &amp; Rates'!$B$7:$B$97, 0)), ""))</f>
        <v/>
      </c>
      <c r="S567" s="21" t="str">
        <f t="shared" si="77"/>
        <v/>
      </c>
      <c r="U567" s="21" t="str">
        <f t="shared" si="78"/>
        <v/>
      </c>
      <c r="W567" s="21" t="str">
        <f t="shared" si="79"/>
        <v/>
      </c>
      <c r="X567" s="52" t="str">
        <f t="shared" si="80"/>
        <v/>
      </c>
    </row>
    <row r="568" spans="1:24" x14ac:dyDescent="0.25">
      <c r="A568" s="2"/>
      <c r="B568" s="25"/>
      <c r="C568" s="28"/>
      <c r="D568" s="28"/>
      <c r="E568" s="31"/>
      <c r="F568" s="34" t="str">
        <f t="shared" si="72"/>
        <v/>
      </c>
      <c r="G568" s="37" t="str">
        <f>IF(D568="", "", IF(E568="", "Select Supplier", D568*1.02264*(IF(INDEX('Suppliers &amp; Rates'!$G$7:$G$97, MATCH(E568, 'Suppliers &amp; Rates'!$B$7:$B$97, 0))="", 39.3, INDEX('Suppliers &amp; Rates'!$G$7:$G$97, MATCH(E568, 'Suppliers &amp; Rates'!$B$7:$B$97, 0))))/3.6))</f>
        <v/>
      </c>
      <c r="H568" s="57" t="str">
        <f t="shared" si="73"/>
        <v/>
      </c>
      <c r="I568" s="58" t="str">
        <f t="shared" si="74"/>
        <v/>
      </c>
      <c r="J568" s="58" t="str">
        <f t="shared" si="75"/>
        <v/>
      </c>
      <c r="K568" s="59" t="str">
        <f t="shared" si="76"/>
        <v/>
      </c>
      <c r="L568" s="2"/>
      <c r="N568" s="42" t="str">
        <f>IF($E568="", "", IFERROR(INDEX('Suppliers &amp; Rates'!C$7:C$97, MATCH($E568, 'Suppliers &amp; Rates'!$B$7:$B$97, 0)), ""))</f>
        <v/>
      </c>
      <c r="O568" s="43" t="str">
        <f>IF($E568="", "", IFERROR(INDEX('Suppliers &amp; Rates'!D$7:D$97, MATCH($E568, 'Suppliers &amp; Rates'!$B$7:$B$97, 0)), ""))</f>
        <v/>
      </c>
      <c r="P568" s="43" t="str">
        <f>IF($E568="", "", IFERROR(INDEX('Suppliers &amp; Rates'!E$7:E$97, MATCH($E568, 'Suppliers &amp; Rates'!$B$7:$B$97, 0)), ""))</f>
        <v/>
      </c>
      <c r="Q568" s="44" t="str">
        <f>IF($E568="", "", IFERROR(INDEX('Suppliers &amp; Rates'!F$7:F$97, MATCH($E568, 'Suppliers &amp; Rates'!$B$7:$B$97, 0)), ""))</f>
        <v/>
      </c>
      <c r="S568" s="21" t="str">
        <f t="shared" si="77"/>
        <v/>
      </c>
      <c r="U568" s="21" t="str">
        <f t="shared" si="78"/>
        <v/>
      </c>
      <c r="W568" s="21" t="str">
        <f t="shared" si="79"/>
        <v/>
      </c>
      <c r="X568" s="52" t="str">
        <f t="shared" si="80"/>
        <v/>
      </c>
    </row>
    <row r="569" spans="1:24" x14ac:dyDescent="0.25">
      <c r="A569" s="2"/>
      <c r="B569" s="25"/>
      <c r="C569" s="28"/>
      <c r="D569" s="28"/>
      <c r="E569" s="31"/>
      <c r="F569" s="34" t="str">
        <f t="shared" si="72"/>
        <v/>
      </c>
      <c r="G569" s="37" t="str">
        <f>IF(D569="", "", IF(E569="", "Select Supplier", D569*1.02264*(IF(INDEX('Suppliers &amp; Rates'!$G$7:$G$97, MATCH(E569, 'Suppliers &amp; Rates'!$B$7:$B$97, 0))="", 39.3, INDEX('Suppliers &amp; Rates'!$G$7:$G$97, MATCH(E569, 'Suppliers &amp; Rates'!$B$7:$B$97, 0))))/3.6))</f>
        <v/>
      </c>
      <c r="H569" s="57" t="str">
        <f t="shared" si="73"/>
        <v/>
      </c>
      <c r="I569" s="58" t="str">
        <f t="shared" si="74"/>
        <v/>
      </c>
      <c r="J569" s="58" t="str">
        <f t="shared" si="75"/>
        <v/>
      </c>
      <c r="K569" s="59" t="str">
        <f t="shared" si="76"/>
        <v/>
      </c>
      <c r="L569" s="2"/>
      <c r="N569" s="42" t="str">
        <f>IF($E569="", "", IFERROR(INDEX('Suppliers &amp; Rates'!C$7:C$97, MATCH($E569, 'Suppliers &amp; Rates'!$B$7:$B$97, 0)), ""))</f>
        <v/>
      </c>
      <c r="O569" s="43" t="str">
        <f>IF($E569="", "", IFERROR(INDEX('Suppliers &amp; Rates'!D$7:D$97, MATCH($E569, 'Suppliers &amp; Rates'!$B$7:$B$97, 0)), ""))</f>
        <v/>
      </c>
      <c r="P569" s="43" t="str">
        <f>IF($E569="", "", IFERROR(INDEX('Suppliers &amp; Rates'!E$7:E$97, MATCH($E569, 'Suppliers &amp; Rates'!$B$7:$B$97, 0)), ""))</f>
        <v/>
      </c>
      <c r="Q569" s="44" t="str">
        <f>IF($E569="", "", IFERROR(INDEX('Suppliers &amp; Rates'!F$7:F$97, MATCH($E569, 'Suppliers &amp; Rates'!$B$7:$B$97, 0)), ""))</f>
        <v/>
      </c>
      <c r="S569" s="21" t="str">
        <f t="shared" si="77"/>
        <v/>
      </c>
      <c r="U569" s="21" t="str">
        <f t="shared" si="78"/>
        <v/>
      </c>
      <c r="W569" s="21" t="str">
        <f t="shared" si="79"/>
        <v/>
      </c>
      <c r="X569" s="52" t="str">
        <f t="shared" si="80"/>
        <v/>
      </c>
    </row>
    <row r="570" spans="1:24" x14ac:dyDescent="0.25">
      <c r="A570" s="2"/>
      <c r="B570" s="25"/>
      <c r="C570" s="28"/>
      <c r="D570" s="28"/>
      <c r="E570" s="31"/>
      <c r="F570" s="34" t="str">
        <f t="shared" si="72"/>
        <v/>
      </c>
      <c r="G570" s="37" t="str">
        <f>IF(D570="", "", IF(E570="", "Select Supplier", D570*1.02264*(IF(INDEX('Suppliers &amp; Rates'!$G$7:$G$97, MATCH(E570, 'Suppliers &amp; Rates'!$B$7:$B$97, 0))="", 39.3, INDEX('Suppliers &amp; Rates'!$G$7:$G$97, MATCH(E570, 'Suppliers &amp; Rates'!$B$7:$B$97, 0))))/3.6))</f>
        <v/>
      </c>
      <c r="H570" s="57" t="str">
        <f t="shared" si="73"/>
        <v/>
      </c>
      <c r="I570" s="58" t="str">
        <f t="shared" si="74"/>
        <v/>
      </c>
      <c r="J570" s="58" t="str">
        <f t="shared" si="75"/>
        <v/>
      </c>
      <c r="K570" s="59" t="str">
        <f t="shared" si="76"/>
        <v/>
      </c>
      <c r="L570" s="2"/>
      <c r="N570" s="42" t="str">
        <f>IF($E570="", "", IFERROR(INDEX('Suppliers &amp; Rates'!C$7:C$97, MATCH($E570, 'Suppliers &amp; Rates'!$B$7:$B$97, 0)), ""))</f>
        <v/>
      </c>
      <c r="O570" s="43" t="str">
        <f>IF($E570="", "", IFERROR(INDEX('Suppliers &amp; Rates'!D$7:D$97, MATCH($E570, 'Suppliers &amp; Rates'!$B$7:$B$97, 0)), ""))</f>
        <v/>
      </c>
      <c r="P570" s="43" t="str">
        <f>IF($E570="", "", IFERROR(INDEX('Suppliers &amp; Rates'!E$7:E$97, MATCH($E570, 'Suppliers &amp; Rates'!$B$7:$B$97, 0)), ""))</f>
        <v/>
      </c>
      <c r="Q570" s="44" t="str">
        <f>IF($E570="", "", IFERROR(INDEX('Suppliers &amp; Rates'!F$7:F$97, MATCH($E570, 'Suppliers &amp; Rates'!$B$7:$B$97, 0)), ""))</f>
        <v/>
      </c>
      <c r="S570" s="21" t="str">
        <f t="shared" si="77"/>
        <v/>
      </c>
      <c r="U570" s="21" t="str">
        <f t="shared" si="78"/>
        <v/>
      </c>
      <c r="W570" s="21" t="str">
        <f t="shared" si="79"/>
        <v/>
      </c>
      <c r="X570" s="52" t="str">
        <f t="shared" si="80"/>
        <v/>
      </c>
    </row>
    <row r="571" spans="1:24" x14ac:dyDescent="0.25">
      <c r="A571" s="2"/>
      <c r="B571" s="25"/>
      <c r="C571" s="28"/>
      <c r="D571" s="28"/>
      <c r="E571" s="31"/>
      <c r="F571" s="34" t="str">
        <f t="shared" si="72"/>
        <v/>
      </c>
      <c r="G571" s="37" t="str">
        <f>IF(D571="", "", IF(E571="", "Select Supplier", D571*1.02264*(IF(INDEX('Suppliers &amp; Rates'!$G$7:$G$97, MATCH(E571, 'Suppliers &amp; Rates'!$B$7:$B$97, 0))="", 39.3, INDEX('Suppliers &amp; Rates'!$G$7:$G$97, MATCH(E571, 'Suppliers &amp; Rates'!$B$7:$B$97, 0))))/3.6))</f>
        <v/>
      </c>
      <c r="H571" s="57" t="str">
        <f t="shared" si="73"/>
        <v/>
      </c>
      <c r="I571" s="58" t="str">
        <f t="shared" si="74"/>
        <v/>
      </c>
      <c r="J571" s="58" t="str">
        <f t="shared" si="75"/>
        <v/>
      </c>
      <c r="K571" s="59" t="str">
        <f t="shared" si="76"/>
        <v/>
      </c>
      <c r="L571" s="2"/>
      <c r="N571" s="42" t="str">
        <f>IF($E571="", "", IFERROR(INDEX('Suppliers &amp; Rates'!C$7:C$97, MATCH($E571, 'Suppliers &amp; Rates'!$B$7:$B$97, 0)), ""))</f>
        <v/>
      </c>
      <c r="O571" s="43" t="str">
        <f>IF($E571="", "", IFERROR(INDEX('Suppliers &amp; Rates'!D$7:D$97, MATCH($E571, 'Suppliers &amp; Rates'!$B$7:$B$97, 0)), ""))</f>
        <v/>
      </c>
      <c r="P571" s="43" t="str">
        <f>IF($E571="", "", IFERROR(INDEX('Suppliers &amp; Rates'!E$7:E$97, MATCH($E571, 'Suppliers &amp; Rates'!$B$7:$B$97, 0)), ""))</f>
        <v/>
      </c>
      <c r="Q571" s="44" t="str">
        <f>IF($E571="", "", IFERROR(INDEX('Suppliers &amp; Rates'!F$7:F$97, MATCH($E571, 'Suppliers &amp; Rates'!$B$7:$B$97, 0)), ""))</f>
        <v/>
      </c>
      <c r="S571" s="21" t="str">
        <f t="shared" si="77"/>
        <v/>
      </c>
      <c r="U571" s="21" t="str">
        <f t="shared" si="78"/>
        <v/>
      </c>
      <c r="W571" s="21" t="str">
        <f t="shared" si="79"/>
        <v/>
      </c>
      <c r="X571" s="52" t="str">
        <f t="shared" si="80"/>
        <v/>
      </c>
    </row>
    <row r="572" spans="1:24" x14ac:dyDescent="0.25">
      <c r="A572" s="2"/>
      <c r="B572" s="25"/>
      <c r="C572" s="28"/>
      <c r="D572" s="28"/>
      <c r="E572" s="31"/>
      <c r="F572" s="34" t="str">
        <f t="shared" si="72"/>
        <v/>
      </c>
      <c r="G572" s="37" t="str">
        <f>IF(D572="", "", IF(E572="", "Select Supplier", D572*1.02264*(IF(INDEX('Suppliers &amp; Rates'!$G$7:$G$97, MATCH(E572, 'Suppliers &amp; Rates'!$B$7:$B$97, 0))="", 39.3, INDEX('Suppliers &amp; Rates'!$G$7:$G$97, MATCH(E572, 'Suppliers &amp; Rates'!$B$7:$B$97, 0))))/3.6))</f>
        <v/>
      </c>
      <c r="H572" s="57" t="str">
        <f t="shared" si="73"/>
        <v/>
      </c>
      <c r="I572" s="58" t="str">
        <f t="shared" si="74"/>
        <v/>
      </c>
      <c r="J572" s="58" t="str">
        <f t="shared" si="75"/>
        <v/>
      </c>
      <c r="K572" s="59" t="str">
        <f t="shared" si="76"/>
        <v/>
      </c>
      <c r="L572" s="2"/>
      <c r="N572" s="42" t="str">
        <f>IF($E572="", "", IFERROR(INDEX('Suppliers &amp; Rates'!C$7:C$97, MATCH($E572, 'Suppliers &amp; Rates'!$B$7:$B$97, 0)), ""))</f>
        <v/>
      </c>
      <c r="O572" s="43" t="str">
        <f>IF($E572="", "", IFERROR(INDEX('Suppliers &amp; Rates'!D$7:D$97, MATCH($E572, 'Suppliers &amp; Rates'!$B$7:$B$97, 0)), ""))</f>
        <v/>
      </c>
      <c r="P572" s="43" t="str">
        <f>IF($E572="", "", IFERROR(INDEX('Suppliers &amp; Rates'!E$7:E$97, MATCH($E572, 'Suppliers &amp; Rates'!$B$7:$B$97, 0)), ""))</f>
        <v/>
      </c>
      <c r="Q572" s="44" t="str">
        <f>IF($E572="", "", IFERROR(INDEX('Suppliers &amp; Rates'!F$7:F$97, MATCH($E572, 'Suppliers &amp; Rates'!$B$7:$B$97, 0)), ""))</f>
        <v/>
      </c>
      <c r="S572" s="21" t="str">
        <f t="shared" si="77"/>
        <v/>
      </c>
      <c r="U572" s="21" t="str">
        <f t="shared" si="78"/>
        <v/>
      </c>
      <c r="W572" s="21" t="str">
        <f t="shared" si="79"/>
        <v/>
      </c>
      <c r="X572" s="52" t="str">
        <f t="shared" si="80"/>
        <v/>
      </c>
    </row>
    <row r="573" spans="1:24" x14ac:dyDescent="0.25">
      <c r="A573" s="2"/>
      <c r="B573" s="25"/>
      <c r="C573" s="28"/>
      <c r="D573" s="28"/>
      <c r="E573" s="31"/>
      <c r="F573" s="34" t="str">
        <f t="shared" si="72"/>
        <v/>
      </c>
      <c r="G573" s="37" t="str">
        <f>IF(D573="", "", IF(E573="", "Select Supplier", D573*1.02264*(IF(INDEX('Suppliers &amp; Rates'!$G$7:$G$97, MATCH(E573, 'Suppliers &amp; Rates'!$B$7:$B$97, 0))="", 39.3, INDEX('Suppliers &amp; Rates'!$G$7:$G$97, MATCH(E573, 'Suppliers &amp; Rates'!$B$7:$B$97, 0))))/3.6))</f>
        <v/>
      </c>
      <c r="H573" s="57" t="str">
        <f t="shared" si="73"/>
        <v/>
      </c>
      <c r="I573" s="58" t="str">
        <f t="shared" si="74"/>
        <v/>
      </c>
      <c r="J573" s="58" t="str">
        <f t="shared" si="75"/>
        <v/>
      </c>
      <c r="K573" s="59" t="str">
        <f t="shared" si="76"/>
        <v/>
      </c>
      <c r="L573" s="2"/>
      <c r="N573" s="42" t="str">
        <f>IF($E573="", "", IFERROR(INDEX('Suppliers &amp; Rates'!C$7:C$97, MATCH($E573, 'Suppliers &amp; Rates'!$B$7:$B$97, 0)), ""))</f>
        <v/>
      </c>
      <c r="O573" s="43" t="str">
        <f>IF($E573="", "", IFERROR(INDEX('Suppliers &amp; Rates'!D$7:D$97, MATCH($E573, 'Suppliers &amp; Rates'!$B$7:$B$97, 0)), ""))</f>
        <v/>
      </c>
      <c r="P573" s="43" t="str">
        <f>IF($E573="", "", IFERROR(INDEX('Suppliers &amp; Rates'!E$7:E$97, MATCH($E573, 'Suppliers &amp; Rates'!$B$7:$B$97, 0)), ""))</f>
        <v/>
      </c>
      <c r="Q573" s="44" t="str">
        <f>IF($E573="", "", IFERROR(INDEX('Suppliers &amp; Rates'!F$7:F$97, MATCH($E573, 'Suppliers &amp; Rates'!$B$7:$B$97, 0)), ""))</f>
        <v/>
      </c>
      <c r="S573" s="21" t="str">
        <f t="shared" si="77"/>
        <v/>
      </c>
      <c r="U573" s="21" t="str">
        <f t="shared" si="78"/>
        <v/>
      </c>
      <c r="W573" s="21" t="str">
        <f t="shared" si="79"/>
        <v/>
      </c>
      <c r="X573" s="52" t="str">
        <f t="shared" si="80"/>
        <v/>
      </c>
    </row>
    <row r="574" spans="1:24" x14ac:dyDescent="0.25">
      <c r="A574" s="2"/>
      <c r="B574" s="25"/>
      <c r="C574" s="28"/>
      <c r="D574" s="28"/>
      <c r="E574" s="31"/>
      <c r="F574" s="34" t="str">
        <f t="shared" si="72"/>
        <v/>
      </c>
      <c r="G574" s="37" t="str">
        <f>IF(D574="", "", IF(E574="", "Select Supplier", D574*1.02264*(IF(INDEX('Suppliers &amp; Rates'!$G$7:$G$97, MATCH(E574, 'Suppliers &amp; Rates'!$B$7:$B$97, 0))="", 39.3, INDEX('Suppliers &amp; Rates'!$G$7:$G$97, MATCH(E574, 'Suppliers &amp; Rates'!$B$7:$B$97, 0))))/3.6))</f>
        <v/>
      </c>
      <c r="H574" s="57" t="str">
        <f t="shared" si="73"/>
        <v/>
      </c>
      <c r="I574" s="58" t="str">
        <f t="shared" si="74"/>
        <v/>
      </c>
      <c r="J574" s="58" t="str">
        <f t="shared" si="75"/>
        <v/>
      </c>
      <c r="K574" s="59" t="str">
        <f t="shared" si="76"/>
        <v/>
      </c>
      <c r="L574" s="2"/>
      <c r="N574" s="42" t="str">
        <f>IF($E574="", "", IFERROR(INDEX('Suppliers &amp; Rates'!C$7:C$97, MATCH($E574, 'Suppliers &amp; Rates'!$B$7:$B$97, 0)), ""))</f>
        <v/>
      </c>
      <c r="O574" s="43" t="str">
        <f>IF($E574="", "", IFERROR(INDEX('Suppliers &amp; Rates'!D$7:D$97, MATCH($E574, 'Suppliers &amp; Rates'!$B$7:$B$97, 0)), ""))</f>
        <v/>
      </c>
      <c r="P574" s="43" t="str">
        <f>IF($E574="", "", IFERROR(INDEX('Suppliers &amp; Rates'!E$7:E$97, MATCH($E574, 'Suppliers &amp; Rates'!$B$7:$B$97, 0)), ""))</f>
        <v/>
      </c>
      <c r="Q574" s="44" t="str">
        <f>IF($E574="", "", IFERROR(INDEX('Suppliers &amp; Rates'!F$7:F$97, MATCH($E574, 'Suppliers &amp; Rates'!$B$7:$B$97, 0)), ""))</f>
        <v/>
      </c>
      <c r="S574" s="21" t="str">
        <f t="shared" si="77"/>
        <v/>
      </c>
      <c r="U574" s="21" t="str">
        <f t="shared" si="78"/>
        <v/>
      </c>
      <c r="W574" s="21" t="str">
        <f t="shared" si="79"/>
        <v/>
      </c>
      <c r="X574" s="52" t="str">
        <f t="shared" si="80"/>
        <v/>
      </c>
    </row>
    <row r="575" spans="1:24" x14ac:dyDescent="0.25">
      <c r="A575" s="2"/>
      <c r="B575" s="25"/>
      <c r="C575" s="28"/>
      <c r="D575" s="28"/>
      <c r="E575" s="31"/>
      <c r="F575" s="34" t="str">
        <f t="shared" si="72"/>
        <v/>
      </c>
      <c r="G575" s="37" t="str">
        <f>IF(D575="", "", IF(E575="", "Select Supplier", D575*1.02264*(IF(INDEX('Suppliers &amp; Rates'!$G$7:$G$97, MATCH(E575, 'Suppliers &amp; Rates'!$B$7:$B$97, 0))="", 39.3, INDEX('Suppliers &amp; Rates'!$G$7:$G$97, MATCH(E575, 'Suppliers &amp; Rates'!$B$7:$B$97, 0))))/3.6))</f>
        <v/>
      </c>
      <c r="H575" s="57" t="str">
        <f t="shared" si="73"/>
        <v/>
      </c>
      <c r="I575" s="58" t="str">
        <f t="shared" si="74"/>
        <v/>
      </c>
      <c r="J575" s="58" t="str">
        <f t="shared" si="75"/>
        <v/>
      </c>
      <c r="K575" s="59" t="str">
        <f t="shared" si="76"/>
        <v/>
      </c>
      <c r="L575" s="2"/>
      <c r="N575" s="42" t="str">
        <f>IF($E575="", "", IFERROR(INDEX('Suppliers &amp; Rates'!C$7:C$97, MATCH($E575, 'Suppliers &amp; Rates'!$B$7:$B$97, 0)), ""))</f>
        <v/>
      </c>
      <c r="O575" s="43" t="str">
        <f>IF($E575="", "", IFERROR(INDEX('Suppliers &amp; Rates'!D$7:D$97, MATCH($E575, 'Suppliers &amp; Rates'!$B$7:$B$97, 0)), ""))</f>
        <v/>
      </c>
      <c r="P575" s="43" t="str">
        <f>IF($E575="", "", IFERROR(INDEX('Suppliers &amp; Rates'!E$7:E$97, MATCH($E575, 'Suppliers &amp; Rates'!$B$7:$B$97, 0)), ""))</f>
        <v/>
      </c>
      <c r="Q575" s="44" t="str">
        <f>IF($E575="", "", IFERROR(INDEX('Suppliers &amp; Rates'!F$7:F$97, MATCH($E575, 'Suppliers &amp; Rates'!$B$7:$B$97, 0)), ""))</f>
        <v/>
      </c>
      <c r="S575" s="21" t="str">
        <f t="shared" si="77"/>
        <v/>
      </c>
      <c r="U575" s="21" t="str">
        <f t="shared" si="78"/>
        <v/>
      </c>
      <c r="W575" s="21" t="str">
        <f t="shared" si="79"/>
        <v/>
      </c>
      <c r="X575" s="52" t="str">
        <f t="shared" si="80"/>
        <v/>
      </c>
    </row>
    <row r="576" spans="1:24" x14ac:dyDescent="0.25">
      <c r="A576" s="2"/>
      <c r="B576" s="25"/>
      <c r="C576" s="28"/>
      <c r="D576" s="28"/>
      <c r="E576" s="31"/>
      <c r="F576" s="34" t="str">
        <f t="shared" si="72"/>
        <v/>
      </c>
      <c r="G576" s="37" t="str">
        <f>IF(D576="", "", IF(E576="", "Select Supplier", D576*1.02264*(IF(INDEX('Suppliers &amp; Rates'!$G$7:$G$97, MATCH(E576, 'Suppliers &amp; Rates'!$B$7:$B$97, 0))="", 39.3, INDEX('Suppliers &amp; Rates'!$G$7:$G$97, MATCH(E576, 'Suppliers &amp; Rates'!$B$7:$B$97, 0))))/3.6))</f>
        <v/>
      </c>
      <c r="H576" s="57" t="str">
        <f t="shared" si="73"/>
        <v/>
      </c>
      <c r="I576" s="58" t="str">
        <f t="shared" si="74"/>
        <v/>
      </c>
      <c r="J576" s="58" t="str">
        <f t="shared" si="75"/>
        <v/>
      </c>
      <c r="K576" s="59" t="str">
        <f t="shared" si="76"/>
        <v/>
      </c>
      <c r="L576" s="2"/>
      <c r="N576" s="42" t="str">
        <f>IF($E576="", "", IFERROR(INDEX('Suppliers &amp; Rates'!C$7:C$97, MATCH($E576, 'Suppliers &amp; Rates'!$B$7:$B$97, 0)), ""))</f>
        <v/>
      </c>
      <c r="O576" s="43" t="str">
        <f>IF($E576="", "", IFERROR(INDEX('Suppliers &amp; Rates'!D$7:D$97, MATCH($E576, 'Suppliers &amp; Rates'!$B$7:$B$97, 0)), ""))</f>
        <v/>
      </c>
      <c r="P576" s="43" t="str">
        <f>IF($E576="", "", IFERROR(INDEX('Suppliers &amp; Rates'!E$7:E$97, MATCH($E576, 'Suppliers &amp; Rates'!$B$7:$B$97, 0)), ""))</f>
        <v/>
      </c>
      <c r="Q576" s="44" t="str">
        <f>IF($E576="", "", IFERROR(INDEX('Suppliers &amp; Rates'!F$7:F$97, MATCH($E576, 'Suppliers &amp; Rates'!$B$7:$B$97, 0)), ""))</f>
        <v/>
      </c>
      <c r="S576" s="21" t="str">
        <f t="shared" si="77"/>
        <v/>
      </c>
      <c r="U576" s="21" t="str">
        <f t="shared" si="78"/>
        <v/>
      </c>
      <c r="W576" s="21" t="str">
        <f t="shared" si="79"/>
        <v/>
      </c>
      <c r="X576" s="52" t="str">
        <f t="shared" si="80"/>
        <v/>
      </c>
    </row>
    <row r="577" spans="1:24" x14ac:dyDescent="0.25">
      <c r="A577" s="2"/>
      <c r="B577" s="25"/>
      <c r="C577" s="28"/>
      <c r="D577" s="28"/>
      <c r="E577" s="31"/>
      <c r="F577" s="34" t="str">
        <f t="shared" si="72"/>
        <v/>
      </c>
      <c r="G577" s="37" t="str">
        <f>IF(D577="", "", IF(E577="", "Select Supplier", D577*1.02264*(IF(INDEX('Suppliers &amp; Rates'!$G$7:$G$97, MATCH(E577, 'Suppliers &amp; Rates'!$B$7:$B$97, 0))="", 39.3, INDEX('Suppliers &amp; Rates'!$G$7:$G$97, MATCH(E577, 'Suppliers &amp; Rates'!$B$7:$B$97, 0))))/3.6))</f>
        <v/>
      </c>
      <c r="H577" s="57" t="str">
        <f t="shared" si="73"/>
        <v/>
      </c>
      <c r="I577" s="58" t="str">
        <f t="shared" si="74"/>
        <v/>
      </c>
      <c r="J577" s="58" t="str">
        <f t="shared" si="75"/>
        <v/>
      </c>
      <c r="K577" s="59" t="str">
        <f t="shared" si="76"/>
        <v/>
      </c>
      <c r="L577" s="2"/>
      <c r="N577" s="42" t="str">
        <f>IF($E577="", "", IFERROR(INDEX('Suppliers &amp; Rates'!C$7:C$97, MATCH($E577, 'Suppliers &amp; Rates'!$B$7:$B$97, 0)), ""))</f>
        <v/>
      </c>
      <c r="O577" s="43" t="str">
        <f>IF($E577="", "", IFERROR(INDEX('Suppliers &amp; Rates'!D$7:D$97, MATCH($E577, 'Suppliers &amp; Rates'!$B$7:$B$97, 0)), ""))</f>
        <v/>
      </c>
      <c r="P577" s="43" t="str">
        <f>IF($E577="", "", IFERROR(INDEX('Suppliers &amp; Rates'!E$7:E$97, MATCH($E577, 'Suppliers &amp; Rates'!$B$7:$B$97, 0)), ""))</f>
        <v/>
      </c>
      <c r="Q577" s="44" t="str">
        <f>IF($E577="", "", IFERROR(INDEX('Suppliers &amp; Rates'!F$7:F$97, MATCH($E577, 'Suppliers &amp; Rates'!$B$7:$B$97, 0)), ""))</f>
        <v/>
      </c>
      <c r="S577" s="21" t="str">
        <f t="shared" si="77"/>
        <v/>
      </c>
      <c r="U577" s="21" t="str">
        <f t="shared" si="78"/>
        <v/>
      </c>
      <c r="W577" s="21" t="str">
        <f t="shared" si="79"/>
        <v/>
      </c>
      <c r="X577" s="52" t="str">
        <f t="shared" si="80"/>
        <v/>
      </c>
    </row>
    <row r="578" spans="1:24" x14ac:dyDescent="0.25">
      <c r="A578" s="2"/>
      <c r="B578" s="25"/>
      <c r="C578" s="28"/>
      <c r="D578" s="28"/>
      <c r="E578" s="31"/>
      <c r="F578" s="34" t="str">
        <f t="shared" si="72"/>
        <v/>
      </c>
      <c r="G578" s="37" t="str">
        <f>IF(D578="", "", IF(E578="", "Select Supplier", D578*1.02264*(IF(INDEX('Suppliers &amp; Rates'!$G$7:$G$97, MATCH(E578, 'Suppliers &amp; Rates'!$B$7:$B$97, 0))="", 39.3, INDEX('Suppliers &amp; Rates'!$G$7:$G$97, MATCH(E578, 'Suppliers &amp; Rates'!$B$7:$B$97, 0))))/3.6))</f>
        <v/>
      </c>
      <c r="H578" s="57" t="str">
        <f t="shared" si="73"/>
        <v/>
      </c>
      <c r="I578" s="58" t="str">
        <f t="shared" si="74"/>
        <v/>
      </c>
      <c r="J578" s="58" t="str">
        <f t="shared" si="75"/>
        <v/>
      </c>
      <c r="K578" s="59" t="str">
        <f t="shared" si="76"/>
        <v/>
      </c>
      <c r="L578" s="2"/>
      <c r="N578" s="42" t="str">
        <f>IF($E578="", "", IFERROR(INDEX('Suppliers &amp; Rates'!C$7:C$97, MATCH($E578, 'Suppliers &amp; Rates'!$B$7:$B$97, 0)), ""))</f>
        <v/>
      </c>
      <c r="O578" s="43" t="str">
        <f>IF($E578="", "", IFERROR(INDEX('Suppliers &amp; Rates'!D$7:D$97, MATCH($E578, 'Suppliers &amp; Rates'!$B$7:$B$97, 0)), ""))</f>
        <v/>
      </c>
      <c r="P578" s="43" t="str">
        <f>IF($E578="", "", IFERROR(INDEX('Suppliers &amp; Rates'!E$7:E$97, MATCH($E578, 'Suppliers &amp; Rates'!$B$7:$B$97, 0)), ""))</f>
        <v/>
      </c>
      <c r="Q578" s="44" t="str">
        <f>IF($E578="", "", IFERROR(INDEX('Suppliers &amp; Rates'!F$7:F$97, MATCH($E578, 'Suppliers &amp; Rates'!$B$7:$B$97, 0)), ""))</f>
        <v/>
      </c>
      <c r="S578" s="21" t="str">
        <f t="shared" si="77"/>
        <v/>
      </c>
      <c r="U578" s="21" t="str">
        <f t="shared" si="78"/>
        <v/>
      </c>
      <c r="W578" s="21" t="str">
        <f t="shared" si="79"/>
        <v/>
      </c>
      <c r="X578" s="52" t="str">
        <f t="shared" si="80"/>
        <v/>
      </c>
    </row>
    <row r="579" spans="1:24" x14ac:dyDescent="0.25">
      <c r="A579" s="2"/>
      <c r="B579" s="25"/>
      <c r="C579" s="28"/>
      <c r="D579" s="28"/>
      <c r="E579" s="31"/>
      <c r="F579" s="34" t="str">
        <f t="shared" si="72"/>
        <v/>
      </c>
      <c r="G579" s="37" t="str">
        <f>IF(D579="", "", IF(E579="", "Select Supplier", D579*1.02264*(IF(INDEX('Suppliers &amp; Rates'!$G$7:$G$97, MATCH(E579, 'Suppliers &amp; Rates'!$B$7:$B$97, 0))="", 39.3, INDEX('Suppliers &amp; Rates'!$G$7:$G$97, MATCH(E579, 'Suppliers &amp; Rates'!$B$7:$B$97, 0))))/3.6))</f>
        <v/>
      </c>
      <c r="H579" s="57" t="str">
        <f t="shared" si="73"/>
        <v/>
      </c>
      <c r="I579" s="58" t="str">
        <f t="shared" si="74"/>
        <v/>
      </c>
      <c r="J579" s="58" t="str">
        <f t="shared" si="75"/>
        <v/>
      </c>
      <c r="K579" s="59" t="str">
        <f t="shared" si="76"/>
        <v/>
      </c>
      <c r="L579" s="2"/>
      <c r="N579" s="42" t="str">
        <f>IF($E579="", "", IFERROR(INDEX('Suppliers &amp; Rates'!C$7:C$97, MATCH($E579, 'Suppliers &amp; Rates'!$B$7:$B$97, 0)), ""))</f>
        <v/>
      </c>
      <c r="O579" s="43" t="str">
        <f>IF($E579="", "", IFERROR(INDEX('Suppliers &amp; Rates'!D$7:D$97, MATCH($E579, 'Suppliers &amp; Rates'!$B$7:$B$97, 0)), ""))</f>
        <v/>
      </c>
      <c r="P579" s="43" t="str">
        <f>IF($E579="", "", IFERROR(INDEX('Suppliers &amp; Rates'!E$7:E$97, MATCH($E579, 'Suppliers &amp; Rates'!$B$7:$B$97, 0)), ""))</f>
        <v/>
      </c>
      <c r="Q579" s="44" t="str">
        <f>IF($E579="", "", IFERROR(INDEX('Suppliers &amp; Rates'!F$7:F$97, MATCH($E579, 'Suppliers &amp; Rates'!$B$7:$B$97, 0)), ""))</f>
        <v/>
      </c>
      <c r="S579" s="21" t="str">
        <f t="shared" si="77"/>
        <v/>
      </c>
      <c r="U579" s="21" t="str">
        <f t="shared" si="78"/>
        <v/>
      </c>
      <c r="W579" s="21" t="str">
        <f t="shared" si="79"/>
        <v/>
      </c>
      <c r="X579" s="52" t="str">
        <f t="shared" si="80"/>
        <v/>
      </c>
    </row>
    <row r="580" spans="1:24" x14ac:dyDescent="0.25">
      <c r="A580" s="2"/>
      <c r="B580" s="25"/>
      <c r="C580" s="28"/>
      <c r="D580" s="28"/>
      <c r="E580" s="31"/>
      <c r="F580" s="34" t="str">
        <f t="shared" si="72"/>
        <v/>
      </c>
      <c r="G580" s="37" t="str">
        <f>IF(D580="", "", IF(E580="", "Select Supplier", D580*1.02264*(IF(INDEX('Suppliers &amp; Rates'!$G$7:$G$97, MATCH(E580, 'Suppliers &amp; Rates'!$B$7:$B$97, 0))="", 39.3, INDEX('Suppliers &amp; Rates'!$G$7:$G$97, MATCH(E580, 'Suppliers &amp; Rates'!$B$7:$B$97, 0))))/3.6))</f>
        <v/>
      </c>
      <c r="H580" s="57" t="str">
        <f t="shared" si="73"/>
        <v/>
      </c>
      <c r="I580" s="58" t="str">
        <f t="shared" si="74"/>
        <v/>
      </c>
      <c r="J580" s="58" t="str">
        <f t="shared" si="75"/>
        <v/>
      </c>
      <c r="K580" s="59" t="str">
        <f t="shared" si="76"/>
        <v/>
      </c>
      <c r="L580" s="2"/>
      <c r="N580" s="42" t="str">
        <f>IF($E580="", "", IFERROR(INDEX('Suppliers &amp; Rates'!C$7:C$97, MATCH($E580, 'Suppliers &amp; Rates'!$B$7:$B$97, 0)), ""))</f>
        <v/>
      </c>
      <c r="O580" s="43" t="str">
        <f>IF($E580="", "", IFERROR(INDEX('Suppliers &amp; Rates'!D$7:D$97, MATCH($E580, 'Suppliers &amp; Rates'!$B$7:$B$97, 0)), ""))</f>
        <v/>
      </c>
      <c r="P580" s="43" t="str">
        <f>IF($E580="", "", IFERROR(INDEX('Suppliers &amp; Rates'!E$7:E$97, MATCH($E580, 'Suppliers &amp; Rates'!$B$7:$B$97, 0)), ""))</f>
        <v/>
      </c>
      <c r="Q580" s="44" t="str">
        <f>IF($E580="", "", IFERROR(INDEX('Suppliers &amp; Rates'!F$7:F$97, MATCH($E580, 'Suppliers &amp; Rates'!$B$7:$B$97, 0)), ""))</f>
        <v/>
      </c>
      <c r="S580" s="21" t="str">
        <f t="shared" si="77"/>
        <v/>
      </c>
      <c r="U580" s="21" t="str">
        <f t="shared" si="78"/>
        <v/>
      </c>
      <c r="W580" s="21" t="str">
        <f t="shared" si="79"/>
        <v/>
      </c>
      <c r="X580" s="52" t="str">
        <f t="shared" si="80"/>
        <v/>
      </c>
    </row>
    <row r="581" spans="1:24" x14ac:dyDescent="0.25">
      <c r="A581" s="2"/>
      <c r="B581" s="25"/>
      <c r="C581" s="28"/>
      <c r="D581" s="28"/>
      <c r="E581" s="31"/>
      <c r="F581" s="34" t="str">
        <f t="shared" si="72"/>
        <v/>
      </c>
      <c r="G581" s="37" t="str">
        <f>IF(D581="", "", IF(E581="", "Select Supplier", D581*1.02264*(IF(INDEX('Suppliers &amp; Rates'!$G$7:$G$97, MATCH(E581, 'Suppliers &amp; Rates'!$B$7:$B$97, 0))="", 39.3, INDEX('Suppliers &amp; Rates'!$G$7:$G$97, MATCH(E581, 'Suppliers &amp; Rates'!$B$7:$B$97, 0))))/3.6))</f>
        <v/>
      </c>
      <c r="H581" s="57" t="str">
        <f t="shared" si="73"/>
        <v/>
      </c>
      <c r="I581" s="58" t="str">
        <f t="shared" si="74"/>
        <v/>
      </c>
      <c r="J581" s="58" t="str">
        <f t="shared" si="75"/>
        <v/>
      </c>
      <c r="K581" s="59" t="str">
        <f t="shared" si="76"/>
        <v/>
      </c>
      <c r="L581" s="2"/>
      <c r="N581" s="42" t="str">
        <f>IF($E581="", "", IFERROR(INDEX('Suppliers &amp; Rates'!C$7:C$97, MATCH($E581, 'Suppliers &amp; Rates'!$B$7:$B$97, 0)), ""))</f>
        <v/>
      </c>
      <c r="O581" s="43" t="str">
        <f>IF($E581="", "", IFERROR(INDEX('Suppliers &amp; Rates'!D$7:D$97, MATCH($E581, 'Suppliers &amp; Rates'!$B$7:$B$97, 0)), ""))</f>
        <v/>
      </c>
      <c r="P581" s="43" t="str">
        <f>IF($E581="", "", IFERROR(INDEX('Suppliers &amp; Rates'!E$7:E$97, MATCH($E581, 'Suppliers &amp; Rates'!$B$7:$B$97, 0)), ""))</f>
        <v/>
      </c>
      <c r="Q581" s="44" t="str">
        <f>IF($E581="", "", IFERROR(INDEX('Suppliers &amp; Rates'!F$7:F$97, MATCH($E581, 'Suppliers &amp; Rates'!$B$7:$B$97, 0)), ""))</f>
        <v/>
      </c>
      <c r="S581" s="21" t="str">
        <f t="shared" si="77"/>
        <v/>
      </c>
      <c r="U581" s="21" t="str">
        <f t="shared" si="78"/>
        <v/>
      </c>
      <c r="W581" s="21" t="str">
        <f t="shared" si="79"/>
        <v/>
      </c>
      <c r="X581" s="52" t="str">
        <f t="shared" si="80"/>
        <v/>
      </c>
    </row>
    <row r="582" spans="1:24" x14ac:dyDescent="0.25">
      <c r="A582" s="2"/>
      <c r="B582" s="25"/>
      <c r="C582" s="28"/>
      <c r="D582" s="28"/>
      <c r="E582" s="31"/>
      <c r="F582" s="34" t="str">
        <f t="shared" si="72"/>
        <v/>
      </c>
      <c r="G582" s="37" t="str">
        <f>IF(D582="", "", IF(E582="", "Select Supplier", D582*1.02264*(IF(INDEX('Suppliers &amp; Rates'!$G$7:$G$97, MATCH(E582, 'Suppliers &amp; Rates'!$B$7:$B$97, 0))="", 39.3, INDEX('Suppliers &amp; Rates'!$G$7:$G$97, MATCH(E582, 'Suppliers &amp; Rates'!$B$7:$B$97, 0))))/3.6))</f>
        <v/>
      </c>
      <c r="H582" s="57" t="str">
        <f t="shared" si="73"/>
        <v/>
      </c>
      <c r="I582" s="58" t="str">
        <f t="shared" si="74"/>
        <v/>
      </c>
      <c r="J582" s="58" t="str">
        <f t="shared" si="75"/>
        <v/>
      </c>
      <c r="K582" s="59" t="str">
        <f t="shared" si="76"/>
        <v/>
      </c>
      <c r="L582" s="2"/>
      <c r="N582" s="42" t="str">
        <f>IF($E582="", "", IFERROR(INDEX('Suppliers &amp; Rates'!C$7:C$97, MATCH($E582, 'Suppliers &amp; Rates'!$B$7:$B$97, 0)), ""))</f>
        <v/>
      </c>
      <c r="O582" s="43" t="str">
        <f>IF($E582="", "", IFERROR(INDEX('Suppliers &amp; Rates'!D$7:D$97, MATCH($E582, 'Suppliers &amp; Rates'!$B$7:$B$97, 0)), ""))</f>
        <v/>
      </c>
      <c r="P582" s="43" t="str">
        <f>IF($E582="", "", IFERROR(INDEX('Suppliers &amp; Rates'!E$7:E$97, MATCH($E582, 'Suppliers &amp; Rates'!$B$7:$B$97, 0)), ""))</f>
        <v/>
      </c>
      <c r="Q582" s="44" t="str">
        <f>IF($E582="", "", IFERROR(INDEX('Suppliers &amp; Rates'!F$7:F$97, MATCH($E582, 'Suppliers &amp; Rates'!$B$7:$B$97, 0)), ""))</f>
        <v/>
      </c>
      <c r="S582" s="21" t="str">
        <f t="shared" si="77"/>
        <v/>
      </c>
      <c r="U582" s="21" t="str">
        <f t="shared" si="78"/>
        <v/>
      </c>
      <c r="W582" s="21" t="str">
        <f t="shared" si="79"/>
        <v/>
      </c>
      <c r="X582" s="52" t="str">
        <f t="shared" si="80"/>
        <v/>
      </c>
    </row>
    <row r="583" spans="1:24" x14ac:dyDescent="0.25">
      <c r="A583" s="2"/>
      <c r="B583" s="25"/>
      <c r="C583" s="28"/>
      <c r="D583" s="28"/>
      <c r="E583" s="31"/>
      <c r="F583" s="34" t="str">
        <f t="shared" si="72"/>
        <v/>
      </c>
      <c r="G583" s="37" t="str">
        <f>IF(D583="", "", IF(E583="", "Select Supplier", D583*1.02264*(IF(INDEX('Suppliers &amp; Rates'!$G$7:$G$97, MATCH(E583, 'Suppliers &amp; Rates'!$B$7:$B$97, 0))="", 39.3, INDEX('Suppliers &amp; Rates'!$G$7:$G$97, MATCH(E583, 'Suppliers &amp; Rates'!$B$7:$B$97, 0))))/3.6))</f>
        <v/>
      </c>
      <c r="H583" s="57" t="str">
        <f t="shared" si="73"/>
        <v/>
      </c>
      <c r="I583" s="58" t="str">
        <f t="shared" si="74"/>
        <v/>
      </c>
      <c r="J583" s="58" t="str">
        <f t="shared" si="75"/>
        <v/>
      </c>
      <c r="K583" s="59" t="str">
        <f t="shared" si="76"/>
        <v/>
      </c>
      <c r="L583" s="2"/>
      <c r="N583" s="42" t="str">
        <f>IF($E583="", "", IFERROR(INDEX('Suppliers &amp; Rates'!C$7:C$97, MATCH($E583, 'Suppliers &amp; Rates'!$B$7:$B$97, 0)), ""))</f>
        <v/>
      </c>
      <c r="O583" s="43" t="str">
        <f>IF($E583="", "", IFERROR(INDEX('Suppliers &amp; Rates'!D$7:D$97, MATCH($E583, 'Suppliers &amp; Rates'!$B$7:$B$97, 0)), ""))</f>
        <v/>
      </c>
      <c r="P583" s="43" t="str">
        <f>IF($E583="", "", IFERROR(INDEX('Suppliers &amp; Rates'!E$7:E$97, MATCH($E583, 'Suppliers &amp; Rates'!$B$7:$B$97, 0)), ""))</f>
        <v/>
      </c>
      <c r="Q583" s="44" t="str">
        <f>IF($E583="", "", IFERROR(INDEX('Suppliers &amp; Rates'!F$7:F$97, MATCH($E583, 'Suppliers &amp; Rates'!$B$7:$B$97, 0)), ""))</f>
        <v/>
      </c>
      <c r="S583" s="21" t="str">
        <f t="shared" si="77"/>
        <v/>
      </c>
      <c r="U583" s="21" t="str">
        <f t="shared" si="78"/>
        <v/>
      </c>
      <c r="W583" s="21" t="str">
        <f t="shared" si="79"/>
        <v/>
      </c>
      <c r="X583" s="52" t="str">
        <f t="shared" si="80"/>
        <v/>
      </c>
    </row>
    <row r="584" spans="1:24" x14ac:dyDescent="0.25">
      <c r="A584" s="2"/>
      <c r="B584" s="25"/>
      <c r="C584" s="28"/>
      <c r="D584" s="28"/>
      <c r="E584" s="31"/>
      <c r="F584" s="34" t="str">
        <f t="shared" si="72"/>
        <v/>
      </c>
      <c r="G584" s="37" t="str">
        <f>IF(D584="", "", IF(E584="", "Select Supplier", D584*1.02264*(IF(INDEX('Suppliers &amp; Rates'!$G$7:$G$97, MATCH(E584, 'Suppliers &amp; Rates'!$B$7:$B$97, 0))="", 39.3, INDEX('Suppliers &amp; Rates'!$G$7:$G$97, MATCH(E584, 'Suppliers &amp; Rates'!$B$7:$B$97, 0))))/3.6))</f>
        <v/>
      </c>
      <c r="H584" s="57" t="str">
        <f t="shared" si="73"/>
        <v/>
      </c>
      <c r="I584" s="58" t="str">
        <f t="shared" si="74"/>
        <v/>
      </c>
      <c r="J584" s="58" t="str">
        <f t="shared" si="75"/>
        <v/>
      </c>
      <c r="K584" s="59" t="str">
        <f t="shared" si="76"/>
        <v/>
      </c>
      <c r="L584" s="2"/>
      <c r="N584" s="42" t="str">
        <f>IF($E584="", "", IFERROR(INDEX('Suppliers &amp; Rates'!C$7:C$97, MATCH($E584, 'Suppliers &amp; Rates'!$B$7:$B$97, 0)), ""))</f>
        <v/>
      </c>
      <c r="O584" s="43" t="str">
        <f>IF($E584="", "", IFERROR(INDEX('Suppliers &amp; Rates'!D$7:D$97, MATCH($E584, 'Suppliers &amp; Rates'!$B$7:$B$97, 0)), ""))</f>
        <v/>
      </c>
      <c r="P584" s="43" t="str">
        <f>IF($E584="", "", IFERROR(INDEX('Suppliers &amp; Rates'!E$7:E$97, MATCH($E584, 'Suppliers &amp; Rates'!$B$7:$B$97, 0)), ""))</f>
        <v/>
      </c>
      <c r="Q584" s="44" t="str">
        <f>IF($E584="", "", IFERROR(INDEX('Suppliers &amp; Rates'!F$7:F$97, MATCH($E584, 'Suppliers &amp; Rates'!$B$7:$B$97, 0)), ""))</f>
        <v/>
      </c>
      <c r="S584" s="21" t="str">
        <f t="shared" si="77"/>
        <v/>
      </c>
      <c r="U584" s="21" t="str">
        <f t="shared" si="78"/>
        <v/>
      </c>
      <c r="W584" s="21" t="str">
        <f t="shared" si="79"/>
        <v/>
      </c>
      <c r="X584" s="52" t="str">
        <f t="shared" si="80"/>
        <v/>
      </c>
    </row>
    <row r="585" spans="1:24" x14ac:dyDescent="0.25">
      <c r="A585" s="2"/>
      <c r="B585" s="25"/>
      <c r="C585" s="28"/>
      <c r="D585" s="28"/>
      <c r="E585" s="31"/>
      <c r="F585" s="34" t="str">
        <f t="shared" ref="F585:F648" si="81">IF(C585="", "", C585)</f>
        <v/>
      </c>
      <c r="G585" s="37" t="str">
        <f>IF(D585="", "", IF(E585="", "Select Supplier", D585*1.02264*(IF(INDEX('Suppliers &amp; Rates'!$G$7:$G$97, MATCH(E585, 'Suppliers &amp; Rates'!$B$7:$B$97, 0))="", 39.3, INDEX('Suppliers &amp; Rates'!$G$7:$G$97, MATCH(E585, 'Suppliers &amp; Rates'!$B$7:$B$97, 0))))/3.6))</f>
        <v/>
      </c>
      <c r="H585" s="57" t="str">
        <f t="shared" si="73"/>
        <v/>
      </c>
      <c r="I585" s="58" t="str">
        <f t="shared" si="74"/>
        <v/>
      </c>
      <c r="J585" s="58" t="str">
        <f t="shared" si="75"/>
        <v/>
      </c>
      <c r="K585" s="59" t="str">
        <f t="shared" si="76"/>
        <v/>
      </c>
      <c r="L585" s="2"/>
      <c r="N585" s="42" t="str">
        <f>IF($E585="", "", IFERROR(INDEX('Suppliers &amp; Rates'!C$7:C$97, MATCH($E585, 'Suppliers &amp; Rates'!$B$7:$B$97, 0)), ""))</f>
        <v/>
      </c>
      <c r="O585" s="43" t="str">
        <f>IF($E585="", "", IFERROR(INDEX('Suppliers &amp; Rates'!D$7:D$97, MATCH($E585, 'Suppliers &amp; Rates'!$B$7:$B$97, 0)), ""))</f>
        <v/>
      </c>
      <c r="P585" s="43" t="str">
        <f>IF($E585="", "", IFERROR(INDEX('Suppliers &amp; Rates'!E$7:E$97, MATCH($E585, 'Suppliers &amp; Rates'!$B$7:$B$97, 0)), ""))</f>
        <v/>
      </c>
      <c r="Q585" s="44" t="str">
        <f>IF($E585="", "", IFERROR(INDEX('Suppliers &amp; Rates'!F$7:F$97, MATCH($E585, 'Suppliers &amp; Rates'!$B$7:$B$97, 0)), ""))</f>
        <v/>
      </c>
      <c r="S585" s="21" t="str">
        <f t="shared" si="77"/>
        <v/>
      </c>
      <c r="U585" s="21" t="str">
        <f t="shared" si="78"/>
        <v/>
      </c>
      <c r="W585" s="21" t="str">
        <f t="shared" si="79"/>
        <v/>
      </c>
      <c r="X585" s="52" t="str">
        <f t="shared" si="80"/>
        <v/>
      </c>
    </row>
    <row r="586" spans="1:24" x14ac:dyDescent="0.25">
      <c r="A586" s="2"/>
      <c r="B586" s="25"/>
      <c r="C586" s="28"/>
      <c r="D586" s="28"/>
      <c r="E586" s="31"/>
      <c r="F586" s="34" t="str">
        <f t="shared" si="81"/>
        <v/>
      </c>
      <c r="G586" s="37" t="str">
        <f>IF(D586="", "", IF(E586="", "Select Supplier", D586*1.02264*(IF(INDEX('Suppliers &amp; Rates'!$G$7:$G$97, MATCH(E586, 'Suppliers &amp; Rates'!$B$7:$B$97, 0))="", 39.3, INDEX('Suppliers &amp; Rates'!$G$7:$G$97, MATCH(E586, 'Suppliers &amp; Rates'!$B$7:$B$97, 0))))/3.6))</f>
        <v/>
      </c>
      <c r="H586" s="57" t="str">
        <f t="shared" ref="H586:H649" si="82">IF(OR($U586="", $U586=FALSE), "", ROUND(($N586*$S586)+($O586*$W586), 2)/100)</f>
        <v/>
      </c>
      <c r="I586" s="58" t="str">
        <f t="shared" ref="I586:I649" si="83">IF(OR($U586="", $U586=FALSE), "", ROUND(($P586*$S586)+($Q586*$X586), 2)/100)</f>
        <v/>
      </c>
      <c r="J586" s="58" t="str">
        <f t="shared" ref="J586:J649" si="84">IF(OR(H586="", I586=""), "", H586+I586)</f>
        <v/>
      </c>
      <c r="K586" s="59" t="str">
        <f t="shared" ref="K586:K649" si="85">IF(U586=TRUE, IFERROR(J586/S586, ""), "")</f>
        <v/>
      </c>
      <c r="L586" s="2"/>
      <c r="N586" s="42" t="str">
        <f>IF($E586="", "", IFERROR(INDEX('Suppliers &amp; Rates'!C$7:C$97, MATCH($E586, 'Suppliers &amp; Rates'!$B$7:$B$97, 0)), ""))</f>
        <v/>
      </c>
      <c r="O586" s="43" t="str">
        <f>IF($E586="", "", IFERROR(INDEX('Suppliers &amp; Rates'!D$7:D$97, MATCH($E586, 'Suppliers &amp; Rates'!$B$7:$B$97, 0)), ""))</f>
        <v/>
      </c>
      <c r="P586" s="43" t="str">
        <f>IF($E586="", "", IFERROR(INDEX('Suppliers &amp; Rates'!E$7:E$97, MATCH($E586, 'Suppliers &amp; Rates'!$B$7:$B$97, 0)), ""))</f>
        <v/>
      </c>
      <c r="Q586" s="44" t="str">
        <f>IF($E586="", "", IFERROR(INDEX('Suppliers &amp; Rates'!F$7:F$97, MATCH($E586, 'Suppliers &amp; Rates'!$B$7:$B$97, 0)), ""))</f>
        <v/>
      </c>
      <c r="S586" s="21" t="str">
        <f t="shared" ref="S586:S649" si="86">IF(B586="", "", B586-B585)</f>
        <v/>
      </c>
      <c r="U586" s="21" t="str">
        <f t="shared" ref="U586:U649" si="87">IF(OR(B586="", B585="", C586="", C585="", D586="", D585=""), "", IF($E585=$E586, TRUE, FALSE))</f>
        <v/>
      </c>
      <c r="W586" s="21" t="str">
        <f t="shared" ref="W586:W649" si="88">IF(OR(F585="", F586=""), "", F586-F585)</f>
        <v/>
      </c>
      <c r="X586" s="52" t="str">
        <f t="shared" ref="X586:X649" si="89">IF(OR(G585="", G586=""), "", G586-G585)</f>
        <v/>
      </c>
    </row>
    <row r="587" spans="1:24" x14ac:dyDescent="0.25">
      <c r="A587" s="2"/>
      <c r="B587" s="25"/>
      <c r="C587" s="28"/>
      <c r="D587" s="28"/>
      <c r="E587" s="31"/>
      <c r="F587" s="34" t="str">
        <f t="shared" si="81"/>
        <v/>
      </c>
      <c r="G587" s="37" t="str">
        <f>IF(D587="", "", IF(E587="", "Select Supplier", D587*1.02264*(IF(INDEX('Suppliers &amp; Rates'!$G$7:$G$97, MATCH(E587, 'Suppliers &amp; Rates'!$B$7:$B$97, 0))="", 39.3, INDEX('Suppliers &amp; Rates'!$G$7:$G$97, MATCH(E587, 'Suppliers &amp; Rates'!$B$7:$B$97, 0))))/3.6))</f>
        <v/>
      </c>
      <c r="H587" s="57" t="str">
        <f t="shared" si="82"/>
        <v/>
      </c>
      <c r="I587" s="58" t="str">
        <f t="shared" si="83"/>
        <v/>
      </c>
      <c r="J587" s="58" t="str">
        <f t="shared" si="84"/>
        <v/>
      </c>
      <c r="K587" s="59" t="str">
        <f t="shared" si="85"/>
        <v/>
      </c>
      <c r="L587" s="2"/>
      <c r="N587" s="42" t="str">
        <f>IF($E587="", "", IFERROR(INDEX('Suppliers &amp; Rates'!C$7:C$97, MATCH($E587, 'Suppliers &amp; Rates'!$B$7:$B$97, 0)), ""))</f>
        <v/>
      </c>
      <c r="O587" s="43" t="str">
        <f>IF($E587="", "", IFERROR(INDEX('Suppliers &amp; Rates'!D$7:D$97, MATCH($E587, 'Suppliers &amp; Rates'!$B$7:$B$97, 0)), ""))</f>
        <v/>
      </c>
      <c r="P587" s="43" t="str">
        <f>IF($E587="", "", IFERROR(INDEX('Suppliers &amp; Rates'!E$7:E$97, MATCH($E587, 'Suppliers &amp; Rates'!$B$7:$B$97, 0)), ""))</f>
        <v/>
      </c>
      <c r="Q587" s="44" t="str">
        <f>IF($E587="", "", IFERROR(INDEX('Suppliers &amp; Rates'!F$7:F$97, MATCH($E587, 'Suppliers &amp; Rates'!$B$7:$B$97, 0)), ""))</f>
        <v/>
      </c>
      <c r="S587" s="21" t="str">
        <f t="shared" si="86"/>
        <v/>
      </c>
      <c r="U587" s="21" t="str">
        <f t="shared" si="87"/>
        <v/>
      </c>
      <c r="W587" s="21" t="str">
        <f t="shared" si="88"/>
        <v/>
      </c>
      <c r="X587" s="52" t="str">
        <f t="shared" si="89"/>
        <v/>
      </c>
    </row>
    <row r="588" spans="1:24" x14ac:dyDescent="0.25">
      <c r="A588" s="2"/>
      <c r="B588" s="25"/>
      <c r="C588" s="28"/>
      <c r="D588" s="28"/>
      <c r="E588" s="31"/>
      <c r="F588" s="34" t="str">
        <f t="shared" si="81"/>
        <v/>
      </c>
      <c r="G588" s="37" t="str">
        <f>IF(D588="", "", IF(E588="", "Select Supplier", D588*1.02264*(IF(INDEX('Suppliers &amp; Rates'!$G$7:$G$97, MATCH(E588, 'Suppliers &amp; Rates'!$B$7:$B$97, 0))="", 39.3, INDEX('Suppliers &amp; Rates'!$G$7:$G$97, MATCH(E588, 'Suppliers &amp; Rates'!$B$7:$B$97, 0))))/3.6))</f>
        <v/>
      </c>
      <c r="H588" s="57" t="str">
        <f t="shared" si="82"/>
        <v/>
      </c>
      <c r="I588" s="58" t="str">
        <f t="shared" si="83"/>
        <v/>
      </c>
      <c r="J588" s="58" t="str">
        <f t="shared" si="84"/>
        <v/>
      </c>
      <c r="K588" s="59" t="str">
        <f t="shared" si="85"/>
        <v/>
      </c>
      <c r="L588" s="2"/>
      <c r="N588" s="42" t="str">
        <f>IF($E588="", "", IFERROR(INDEX('Suppliers &amp; Rates'!C$7:C$97, MATCH($E588, 'Suppliers &amp; Rates'!$B$7:$B$97, 0)), ""))</f>
        <v/>
      </c>
      <c r="O588" s="43" t="str">
        <f>IF($E588="", "", IFERROR(INDEX('Suppliers &amp; Rates'!D$7:D$97, MATCH($E588, 'Suppliers &amp; Rates'!$B$7:$B$97, 0)), ""))</f>
        <v/>
      </c>
      <c r="P588" s="43" t="str">
        <f>IF($E588="", "", IFERROR(INDEX('Suppliers &amp; Rates'!E$7:E$97, MATCH($E588, 'Suppliers &amp; Rates'!$B$7:$B$97, 0)), ""))</f>
        <v/>
      </c>
      <c r="Q588" s="44" t="str">
        <f>IF($E588="", "", IFERROR(INDEX('Suppliers &amp; Rates'!F$7:F$97, MATCH($E588, 'Suppliers &amp; Rates'!$B$7:$B$97, 0)), ""))</f>
        <v/>
      </c>
      <c r="S588" s="21" t="str">
        <f t="shared" si="86"/>
        <v/>
      </c>
      <c r="U588" s="21" t="str">
        <f t="shared" si="87"/>
        <v/>
      </c>
      <c r="W588" s="21" t="str">
        <f t="shared" si="88"/>
        <v/>
      </c>
      <c r="X588" s="52" t="str">
        <f t="shared" si="89"/>
        <v/>
      </c>
    </row>
    <row r="589" spans="1:24" x14ac:dyDescent="0.25">
      <c r="A589" s="2"/>
      <c r="B589" s="25"/>
      <c r="C589" s="28"/>
      <c r="D589" s="28"/>
      <c r="E589" s="31"/>
      <c r="F589" s="34" t="str">
        <f t="shared" si="81"/>
        <v/>
      </c>
      <c r="G589" s="37" t="str">
        <f>IF(D589="", "", IF(E589="", "Select Supplier", D589*1.02264*(IF(INDEX('Suppliers &amp; Rates'!$G$7:$G$97, MATCH(E589, 'Suppliers &amp; Rates'!$B$7:$B$97, 0))="", 39.3, INDEX('Suppliers &amp; Rates'!$G$7:$G$97, MATCH(E589, 'Suppliers &amp; Rates'!$B$7:$B$97, 0))))/3.6))</f>
        <v/>
      </c>
      <c r="H589" s="57" t="str">
        <f t="shared" si="82"/>
        <v/>
      </c>
      <c r="I589" s="58" t="str">
        <f t="shared" si="83"/>
        <v/>
      </c>
      <c r="J589" s="58" t="str">
        <f t="shared" si="84"/>
        <v/>
      </c>
      <c r="K589" s="59" t="str">
        <f t="shared" si="85"/>
        <v/>
      </c>
      <c r="L589" s="2"/>
      <c r="N589" s="42" t="str">
        <f>IF($E589="", "", IFERROR(INDEX('Suppliers &amp; Rates'!C$7:C$97, MATCH($E589, 'Suppliers &amp; Rates'!$B$7:$B$97, 0)), ""))</f>
        <v/>
      </c>
      <c r="O589" s="43" t="str">
        <f>IF($E589="", "", IFERROR(INDEX('Suppliers &amp; Rates'!D$7:D$97, MATCH($E589, 'Suppliers &amp; Rates'!$B$7:$B$97, 0)), ""))</f>
        <v/>
      </c>
      <c r="P589" s="43" t="str">
        <f>IF($E589="", "", IFERROR(INDEX('Suppliers &amp; Rates'!E$7:E$97, MATCH($E589, 'Suppliers &amp; Rates'!$B$7:$B$97, 0)), ""))</f>
        <v/>
      </c>
      <c r="Q589" s="44" t="str">
        <f>IF($E589="", "", IFERROR(INDEX('Suppliers &amp; Rates'!F$7:F$97, MATCH($E589, 'Suppliers &amp; Rates'!$B$7:$B$97, 0)), ""))</f>
        <v/>
      </c>
      <c r="S589" s="21" t="str">
        <f t="shared" si="86"/>
        <v/>
      </c>
      <c r="U589" s="21" t="str">
        <f t="shared" si="87"/>
        <v/>
      </c>
      <c r="W589" s="21" t="str">
        <f t="shared" si="88"/>
        <v/>
      </c>
      <c r="X589" s="52" t="str">
        <f t="shared" si="89"/>
        <v/>
      </c>
    </row>
    <row r="590" spans="1:24" x14ac:dyDescent="0.25">
      <c r="A590" s="2"/>
      <c r="B590" s="25"/>
      <c r="C590" s="28"/>
      <c r="D590" s="28"/>
      <c r="E590" s="31"/>
      <c r="F590" s="34" t="str">
        <f t="shared" si="81"/>
        <v/>
      </c>
      <c r="G590" s="37" t="str">
        <f>IF(D590="", "", IF(E590="", "Select Supplier", D590*1.02264*(IF(INDEX('Suppliers &amp; Rates'!$G$7:$G$97, MATCH(E590, 'Suppliers &amp; Rates'!$B$7:$B$97, 0))="", 39.3, INDEX('Suppliers &amp; Rates'!$G$7:$G$97, MATCH(E590, 'Suppliers &amp; Rates'!$B$7:$B$97, 0))))/3.6))</f>
        <v/>
      </c>
      <c r="H590" s="57" t="str">
        <f t="shared" si="82"/>
        <v/>
      </c>
      <c r="I590" s="58" t="str">
        <f t="shared" si="83"/>
        <v/>
      </c>
      <c r="J590" s="58" t="str">
        <f t="shared" si="84"/>
        <v/>
      </c>
      <c r="K590" s="59" t="str">
        <f t="shared" si="85"/>
        <v/>
      </c>
      <c r="L590" s="2"/>
      <c r="N590" s="42" t="str">
        <f>IF($E590="", "", IFERROR(INDEX('Suppliers &amp; Rates'!C$7:C$97, MATCH($E590, 'Suppliers &amp; Rates'!$B$7:$B$97, 0)), ""))</f>
        <v/>
      </c>
      <c r="O590" s="43" t="str">
        <f>IF($E590="", "", IFERROR(INDEX('Suppliers &amp; Rates'!D$7:D$97, MATCH($E590, 'Suppliers &amp; Rates'!$B$7:$B$97, 0)), ""))</f>
        <v/>
      </c>
      <c r="P590" s="43" t="str">
        <f>IF($E590="", "", IFERROR(INDEX('Suppliers &amp; Rates'!E$7:E$97, MATCH($E590, 'Suppliers &amp; Rates'!$B$7:$B$97, 0)), ""))</f>
        <v/>
      </c>
      <c r="Q590" s="44" t="str">
        <f>IF($E590="", "", IFERROR(INDEX('Suppliers &amp; Rates'!F$7:F$97, MATCH($E590, 'Suppliers &amp; Rates'!$B$7:$B$97, 0)), ""))</f>
        <v/>
      </c>
      <c r="S590" s="21" t="str">
        <f t="shared" si="86"/>
        <v/>
      </c>
      <c r="U590" s="21" t="str">
        <f t="shared" si="87"/>
        <v/>
      </c>
      <c r="W590" s="21" t="str">
        <f t="shared" si="88"/>
        <v/>
      </c>
      <c r="X590" s="52" t="str">
        <f t="shared" si="89"/>
        <v/>
      </c>
    </row>
    <row r="591" spans="1:24" x14ac:dyDescent="0.25">
      <c r="A591" s="2"/>
      <c r="B591" s="25"/>
      <c r="C591" s="28"/>
      <c r="D591" s="28"/>
      <c r="E591" s="31"/>
      <c r="F591" s="34" t="str">
        <f t="shared" si="81"/>
        <v/>
      </c>
      <c r="G591" s="37" t="str">
        <f>IF(D591="", "", IF(E591="", "Select Supplier", D591*1.02264*(IF(INDEX('Suppliers &amp; Rates'!$G$7:$G$97, MATCH(E591, 'Suppliers &amp; Rates'!$B$7:$B$97, 0))="", 39.3, INDEX('Suppliers &amp; Rates'!$G$7:$G$97, MATCH(E591, 'Suppliers &amp; Rates'!$B$7:$B$97, 0))))/3.6))</f>
        <v/>
      </c>
      <c r="H591" s="57" t="str">
        <f t="shared" si="82"/>
        <v/>
      </c>
      <c r="I591" s="58" t="str">
        <f t="shared" si="83"/>
        <v/>
      </c>
      <c r="J591" s="58" t="str">
        <f t="shared" si="84"/>
        <v/>
      </c>
      <c r="K591" s="59" t="str">
        <f t="shared" si="85"/>
        <v/>
      </c>
      <c r="L591" s="2"/>
      <c r="N591" s="42" t="str">
        <f>IF($E591="", "", IFERROR(INDEX('Suppliers &amp; Rates'!C$7:C$97, MATCH($E591, 'Suppliers &amp; Rates'!$B$7:$B$97, 0)), ""))</f>
        <v/>
      </c>
      <c r="O591" s="43" t="str">
        <f>IF($E591="", "", IFERROR(INDEX('Suppliers &amp; Rates'!D$7:D$97, MATCH($E591, 'Suppliers &amp; Rates'!$B$7:$B$97, 0)), ""))</f>
        <v/>
      </c>
      <c r="P591" s="43" t="str">
        <f>IF($E591="", "", IFERROR(INDEX('Suppliers &amp; Rates'!E$7:E$97, MATCH($E591, 'Suppliers &amp; Rates'!$B$7:$B$97, 0)), ""))</f>
        <v/>
      </c>
      <c r="Q591" s="44" t="str">
        <f>IF($E591="", "", IFERROR(INDEX('Suppliers &amp; Rates'!F$7:F$97, MATCH($E591, 'Suppliers &amp; Rates'!$B$7:$B$97, 0)), ""))</f>
        <v/>
      </c>
      <c r="S591" s="21" t="str">
        <f t="shared" si="86"/>
        <v/>
      </c>
      <c r="U591" s="21" t="str">
        <f t="shared" si="87"/>
        <v/>
      </c>
      <c r="W591" s="21" t="str">
        <f t="shared" si="88"/>
        <v/>
      </c>
      <c r="X591" s="52" t="str">
        <f t="shared" si="89"/>
        <v/>
      </c>
    </row>
    <row r="592" spans="1:24" x14ac:dyDescent="0.25">
      <c r="A592" s="2"/>
      <c r="B592" s="25"/>
      <c r="C592" s="28"/>
      <c r="D592" s="28"/>
      <c r="E592" s="31"/>
      <c r="F592" s="34" t="str">
        <f t="shared" si="81"/>
        <v/>
      </c>
      <c r="G592" s="37" t="str">
        <f>IF(D592="", "", IF(E592="", "Select Supplier", D592*1.02264*(IF(INDEX('Suppliers &amp; Rates'!$G$7:$G$97, MATCH(E592, 'Suppliers &amp; Rates'!$B$7:$B$97, 0))="", 39.3, INDEX('Suppliers &amp; Rates'!$G$7:$G$97, MATCH(E592, 'Suppliers &amp; Rates'!$B$7:$B$97, 0))))/3.6))</f>
        <v/>
      </c>
      <c r="H592" s="57" t="str">
        <f t="shared" si="82"/>
        <v/>
      </c>
      <c r="I592" s="58" t="str">
        <f t="shared" si="83"/>
        <v/>
      </c>
      <c r="J592" s="58" t="str">
        <f t="shared" si="84"/>
        <v/>
      </c>
      <c r="K592" s="59" t="str">
        <f t="shared" si="85"/>
        <v/>
      </c>
      <c r="L592" s="2"/>
      <c r="N592" s="42" t="str">
        <f>IF($E592="", "", IFERROR(INDEX('Suppliers &amp; Rates'!C$7:C$97, MATCH($E592, 'Suppliers &amp; Rates'!$B$7:$B$97, 0)), ""))</f>
        <v/>
      </c>
      <c r="O592" s="43" t="str">
        <f>IF($E592="", "", IFERROR(INDEX('Suppliers &amp; Rates'!D$7:D$97, MATCH($E592, 'Suppliers &amp; Rates'!$B$7:$B$97, 0)), ""))</f>
        <v/>
      </c>
      <c r="P592" s="43" t="str">
        <f>IF($E592="", "", IFERROR(INDEX('Suppliers &amp; Rates'!E$7:E$97, MATCH($E592, 'Suppliers &amp; Rates'!$B$7:$B$97, 0)), ""))</f>
        <v/>
      </c>
      <c r="Q592" s="44" t="str">
        <f>IF($E592="", "", IFERROR(INDEX('Suppliers &amp; Rates'!F$7:F$97, MATCH($E592, 'Suppliers &amp; Rates'!$B$7:$B$97, 0)), ""))</f>
        <v/>
      </c>
      <c r="S592" s="21" t="str">
        <f t="shared" si="86"/>
        <v/>
      </c>
      <c r="U592" s="21" t="str">
        <f t="shared" si="87"/>
        <v/>
      </c>
      <c r="W592" s="21" t="str">
        <f t="shared" si="88"/>
        <v/>
      </c>
      <c r="X592" s="52" t="str">
        <f t="shared" si="89"/>
        <v/>
      </c>
    </row>
    <row r="593" spans="1:24" x14ac:dyDescent="0.25">
      <c r="A593" s="2"/>
      <c r="B593" s="25"/>
      <c r="C593" s="28"/>
      <c r="D593" s="28"/>
      <c r="E593" s="31"/>
      <c r="F593" s="34" t="str">
        <f t="shared" si="81"/>
        <v/>
      </c>
      <c r="G593" s="37" t="str">
        <f>IF(D593="", "", IF(E593="", "Select Supplier", D593*1.02264*(IF(INDEX('Suppliers &amp; Rates'!$G$7:$G$97, MATCH(E593, 'Suppliers &amp; Rates'!$B$7:$B$97, 0))="", 39.3, INDEX('Suppliers &amp; Rates'!$G$7:$G$97, MATCH(E593, 'Suppliers &amp; Rates'!$B$7:$B$97, 0))))/3.6))</f>
        <v/>
      </c>
      <c r="H593" s="57" t="str">
        <f t="shared" si="82"/>
        <v/>
      </c>
      <c r="I593" s="58" t="str">
        <f t="shared" si="83"/>
        <v/>
      </c>
      <c r="J593" s="58" t="str">
        <f t="shared" si="84"/>
        <v/>
      </c>
      <c r="K593" s="59" t="str">
        <f t="shared" si="85"/>
        <v/>
      </c>
      <c r="L593" s="2"/>
      <c r="N593" s="42" t="str">
        <f>IF($E593="", "", IFERROR(INDEX('Suppliers &amp; Rates'!C$7:C$97, MATCH($E593, 'Suppliers &amp; Rates'!$B$7:$B$97, 0)), ""))</f>
        <v/>
      </c>
      <c r="O593" s="43" t="str">
        <f>IF($E593="", "", IFERROR(INDEX('Suppliers &amp; Rates'!D$7:D$97, MATCH($E593, 'Suppliers &amp; Rates'!$B$7:$B$97, 0)), ""))</f>
        <v/>
      </c>
      <c r="P593" s="43" t="str">
        <f>IF($E593="", "", IFERROR(INDEX('Suppliers &amp; Rates'!E$7:E$97, MATCH($E593, 'Suppliers &amp; Rates'!$B$7:$B$97, 0)), ""))</f>
        <v/>
      </c>
      <c r="Q593" s="44" t="str">
        <f>IF($E593="", "", IFERROR(INDEX('Suppliers &amp; Rates'!F$7:F$97, MATCH($E593, 'Suppliers &amp; Rates'!$B$7:$B$97, 0)), ""))</f>
        <v/>
      </c>
      <c r="S593" s="21" t="str">
        <f t="shared" si="86"/>
        <v/>
      </c>
      <c r="U593" s="21" t="str">
        <f t="shared" si="87"/>
        <v/>
      </c>
      <c r="W593" s="21" t="str">
        <f t="shared" si="88"/>
        <v/>
      </c>
      <c r="X593" s="52" t="str">
        <f t="shared" si="89"/>
        <v/>
      </c>
    </row>
    <row r="594" spans="1:24" x14ac:dyDescent="0.25">
      <c r="A594" s="2"/>
      <c r="B594" s="25"/>
      <c r="C594" s="28"/>
      <c r="D594" s="28"/>
      <c r="E594" s="31"/>
      <c r="F594" s="34" t="str">
        <f t="shared" si="81"/>
        <v/>
      </c>
      <c r="G594" s="37" t="str">
        <f>IF(D594="", "", IF(E594="", "Select Supplier", D594*1.02264*(IF(INDEX('Suppliers &amp; Rates'!$G$7:$G$97, MATCH(E594, 'Suppliers &amp; Rates'!$B$7:$B$97, 0))="", 39.3, INDEX('Suppliers &amp; Rates'!$G$7:$G$97, MATCH(E594, 'Suppliers &amp; Rates'!$B$7:$B$97, 0))))/3.6))</f>
        <v/>
      </c>
      <c r="H594" s="57" t="str">
        <f t="shared" si="82"/>
        <v/>
      </c>
      <c r="I594" s="58" t="str">
        <f t="shared" si="83"/>
        <v/>
      </c>
      <c r="J594" s="58" t="str">
        <f t="shared" si="84"/>
        <v/>
      </c>
      <c r="K594" s="59" t="str">
        <f t="shared" si="85"/>
        <v/>
      </c>
      <c r="L594" s="2"/>
      <c r="N594" s="42" t="str">
        <f>IF($E594="", "", IFERROR(INDEX('Suppliers &amp; Rates'!C$7:C$97, MATCH($E594, 'Suppliers &amp; Rates'!$B$7:$B$97, 0)), ""))</f>
        <v/>
      </c>
      <c r="O594" s="43" t="str">
        <f>IF($E594="", "", IFERROR(INDEX('Suppliers &amp; Rates'!D$7:D$97, MATCH($E594, 'Suppliers &amp; Rates'!$B$7:$B$97, 0)), ""))</f>
        <v/>
      </c>
      <c r="P594" s="43" t="str">
        <f>IF($E594="", "", IFERROR(INDEX('Suppliers &amp; Rates'!E$7:E$97, MATCH($E594, 'Suppliers &amp; Rates'!$B$7:$B$97, 0)), ""))</f>
        <v/>
      </c>
      <c r="Q594" s="44" t="str">
        <f>IF($E594="", "", IFERROR(INDEX('Suppliers &amp; Rates'!F$7:F$97, MATCH($E594, 'Suppliers &amp; Rates'!$B$7:$B$97, 0)), ""))</f>
        <v/>
      </c>
      <c r="S594" s="21" t="str">
        <f t="shared" si="86"/>
        <v/>
      </c>
      <c r="U594" s="21" t="str">
        <f t="shared" si="87"/>
        <v/>
      </c>
      <c r="W594" s="21" t="str">
        <f t="shared" si="88"/>
        <v/>
      </c>
      <c r="X594" s="52" t="str">
        <f t="shared" si="89"/>
        <v/>
      </c>
    </row>
    <row r="595" spans="1:24" x14ac:dyDescent="0.25">
      <c r="A595" s="2"/>
      <c r="B595" s="25"/>
      <c r="C595" s="28"/>
      <c r="D595" s="28"/>
      <c r="E595" s="31"/>
      <c r="F595" s="34" t="str">
        <f t="shared" si="81"/>
        <v/>
      </c>
      <c r="G595" s="37" t="str">
        <f>IF(D595="", "", IF(E595="", "Select Supplier", D595*1.02264*(IF(INDEX('Suppliers &amp; Rates'!$G$7:$G$97, MATCH(E595, 'Suppliers &amp; Rates'!$B$7:$B$97, 0))="", 39.3, INDEX('Suppliers &amp; Rates'!$G$7:$G$97, MATCH(E595, 'Suppliers &amp; Rates'!$B$7:$B$97, 0))))/3.6))</f>
        <v/>
      </c>
      <c r="H595" s="57" t="str">
        <f t="shared" si="82"/>
        <v/>
      </c>
      <c r="I595" s="58" t="str">
        <f t="shared" si="83"/>
        <v/>
      </c>
      <c r="J595" s="58" t="str">
        <f t="shared" si="84"/>
        <v/>
      </c>
      <c r="K595" s="59" t="str">
        <f t="shared" si="85"/>
        <v/>
      </c>
      <c r="L595" s="2"/>
      <c r="N595" s="42" t="str">
        <f>IF($E595="", "", IFERROR(INDEX('Suppliers &amp; Rates'!C$7:C$97, MATCH($E595, 'Suppliers &amp; Rates'!$B$7:$B$97, 0)), ""))</f>
        <v/>
      </c>
      <c r="O595" s="43" t="str">
        <f>IF($E595="", "", IFERROR(INDEX('Suppliers &amp; Rates'!D$7:D$97, MATCH($E595, 'Suppliers &amp; Rates'!$B$7:$B$97, 0)), ""))</f>
        <v/>
      </c>
      <c r="P595" s="43" t="str">
        <f>IF($E595="", "", IFERROR(INDEX('Suppliers &amp; Rates'!E$7:E$97, MATCH($E595, 'Suppliers &amp; Rates'!$B$7:$B$97, 0)), ""))</f>
        <v/>
      </c>
      <c r="Q595" s="44" t="str">
        <f>IF($E595="", "", IFERROR(INDEX('Suppliers &amp; Rates'!F$7:F$97, MATCH($E595, 'Suppliers &amp; Rates'!$B$7:$B$97, 0)), ""))</f>
        <v/>
      </c>
      <c r="S595" s="21" t="str">
        <f t="shared" si="86"/>
        <v/>
      </c>
      <c r="U595" s="21" t="str">
        <f t="shared" si="87"/>
        <v/>
      </c>
      <c r="W595" s="21" t="str">
        <f t="shared" si="88"/>
        <v/>
      </c>
      <c r="X595" s="52" t="str">
        <f t="shared" si="89"/>
        <v/>
      </c>
    </row>
    <row r="596" spans="1:24" x14ac:dyDescent="0.25">
      <c r="A596" s="2"/>
      <c r="B596" s="25"/>
      <c r="C596" s="28"/>
      <c r="D596" s="28"/>
      <c r="E596" s="31"/>
      <c r="F596" s="34" t="str">
        <f t="shared" si="81"/>
        <v/>
      </c>
      <c r="G596" s="37" t="str">
        <f>IF(D596="", "", IF(E596="", "Select Supplier", D596*1.02264*(IF(INDEX('Suppliers &amp; Rates'!$G$7:$G$97, MATCH(E596, 'Suppliers &amp; Rates'!$B$7:$B$97, 0))="", 39.3, INDEX('Suppliers &amp; Rates'!$G$7:$G$97, MATCH(E596, 'Suppliers &amp; Rates'!$B$7:$B$97, 0))))/3.6))</f>
        <v/>
      </c>
      <c r="H596" s="57" t="str">
        <f t="shared" si="82"/>
        <v/>
      </c>
      <c r="I596" s="58" t="str">
        <f t="shared" si="83"/>
        <v/>
      </c>
      <c r="J596" s="58" t="str">
        <f t="shared" si="84"/>
        <v/>
      </c>
      <c r="K596" s="59" t="str">
        <f t="shared" si="85"/>
        <v/>
      </c>
      <c r="L596" s="2"/>
      <c r="N596" s="42" t="str">
        <f>IF($E596="", "", IFERROR(INDEX('Suppliers &amp; Rates'!C$7:C$97, MATCH($E596, 'Suppliers &amp; Rates'!$B$7:$B$97, 0)), ""))</f>
        <v/>
      </c>
      <c r="O596" s="43" t="str">
        <f>IF($E596="", "", IFERROR(INDEX('Suppliers &amp; Rates'!D$7:D$97, MATCH($E596, 'Suppliers &amp; Rates'!$B$7:$B$97, 0)), ""))</f>
        <v/>
      </c>
      <c r="P596" s="43" t="str">
        <f>IF($E596="", "", IFERROR(INDEX('Suppliers &amp; Rates'!E$7:E$97, MATCH($E596, 'Suppliers &amp; Rates'!$B$7:$B$97, 0)), ""))</f>
        <v/>
      </c>
      <c r="Q596" s="44" t="str">
        <f>IF($E596="", "", IFERROR(INDEX('Suppliers &amp; Rates'!F$7:F$97, MATCH($E596, 'Suppliers &amp; Rates'!$B$7:$B$97, 0)), ""))</f>
        <v/>
      </c>
      <c r="S596" s="21" t="str">
        <f t="shared" si="86"/>
        <v/>
      </c>
      <c r="U596" s="21" t="str">
        <f t="shared" si="87"/>
        <v/>
      </c>
      <c r="W596" s="21" t="str">
        <f t="shared" si="88"/>
        <v/>
      </c>
      <c r="X596" s="52" t="str">
        <f t="shared" si="89"/>
        <v/>
      </c>
    </row>
    <row r="597" spans="1:24" x14ac:dyDescent="0.25">
      <c r="A597" s="2"/>
      <c r="B597" s="25"/>
      <c r="C597" s="28"/>
      <c r="D597" s="28"/>
      <c r="E597" s="31"/>
      <c r="F597" s="34" t="str">
        <f t="shared" si="81"/>
        <v/>
      </c>
      <c r="G597" s="37" t="str">
        <f>IF(D597="", "", IF(E597="", "Select Supplier", D597*1.02264*(IF(INDEX('Suppliers &amp; Rates'!$G$7:$G$97, MATCH(E597, 'Suppliers &amp; Rates'!$B$7:$B$97, 0))="", 39.3, INDEX('Suppliers &amp; Rates'!$G$7:$G$97, MATCH(E597, 'Suppliers &amp; Rates'!$B$7:$B$97, 0))))/3.6))</f>
        <v/>
      </c>
      <c r="H597" s="57" t="str">
        <f t="shared" si="82"/>
        <v/>
      </c>
      <c r="I597" s="58" t="str">
        <f t="shared" si="83"/>
        <v/>
      </c>
      <c r="J597" s="58" t="str">
        <f t="shared" si="84"/>
        <v/>
      </c>
      <c r="K597" s="59" t="str">
        <f t="shared" si="85"/>
        <v/>
      </c>
      <c r="L597" s="2"/>
      <c r="N597" s="42" t="str">
        <f>IF($E597="", "", IFERROR(INDEX('Suppliers &amp; Rates'!C$7:C$97, MATCH($E597, 'Suppliers &amp; Rates'!$B$7:$B$97, 0)), ""))</f>
        <v/>
      </c>
      <c r="O597" s="43" t="str">
        <f>IF($E597="", "", IFERROR(INDEX('Suppliers &amp; Rates'!D$7:D$97, MATCH($E597, 'Suppliers &amp; Rates'!$B$7:$B$97, 0)), ""))</f>
        <v/>
      </c>
      <c r="P597" s="43" t="str">
        <f>IF($E597="", "", IFERROR(INDEX('Suppliers &amp; Rates'!E$7:E$97, MATCH($E597, 'Suppliers &amp; Rates'!$B$7:$B$97, 0)), ""))</f>
        <v/>
      </c>
      <c r="Q597" s="44" t="str">
        <f>IF($E597="", "", IFERROR(INDEX('Suppliers &amp; Rates'!F$7:F$97, MATCH($E597, 'Suppliers &amp; Rates'!$B$7:$B$97, 0)), ""))</f>
        <v/>
      </c>
      <c r="S597" s="21" t="str">
        <f t="shared" si="86"/>
        <v/>
      </c>
      <c r="U597" s="21" t="str">
        <f t="shared" si="87"/>
        <v/>
      </c>
      <c r="W597" s="21" t="str">
        <f t="shared" si="88"/>
        <v/>
      </c>
      <c r="X597" s="52" t="str">
        <f t="shared" si="89"/>
        <v/>
      </c>
    </row>
    <row r="598" spans="1:24" x14ac:dyDescent="0.25">
      <c r="A598" s="2"/>
      <c r="B598" s="25"/>
      <c r="C598" s="28"/>
      <c r="D598" s="28"/>
      <c r="E598" s="31"/>
      <c r="F598" s="34" t="str">
        <f t="shared" si="81"/>
        <v/>
      </c>
      <c r="G598" s="37" t="str">
        <f>IF(D598="", "", IF(E598="", "Select Supplier", D598*1.02264*(IF(INDEX('Suppliers &amp; Rates'!$G$7:$G$97, MATCH(E598, 'Suppliers &amp; Rates'!$B$7:$B$97, 0))="", 39.3, INDEX('Suppliers &amp; Rates'!$G$7:$G$97, MATCH(E598, 'Suppliers &amp; Rates'!$B$7:$B$97, 0))))/3.6))</f>
        <v/>
      </c>
      <c r="H598" s="57" t="str">
        <f t="shared" si="82"/>
        <v/>
      </c>
      <c r="I598" s="58" t="str">
        <f t="shared" si="83"/>
        <v/>
      </c>
      <c r="J598" s="58" t="str">
        <f t="shared" si="84"/>
        <v/>
      </c>
      <c r="K598" s="59" t="str">
        <f t="shared" si="85"/>
        <v/>
      </c>
      <c r="L598" s="2"/>
      <c r="N598" s="42" t="str">
        <f>IF($E598="", "", IFERROR(INDEX('Suppliers &amp; Rates'!C$7:C$97, MATCH($E598, 'Suppliers &amp; Rates'!$B$7:$B$97, 0)), ""))</f>
        <v/>
      </c>
      <c r="O598" s="43" t="str">
        <f>IF($E598="", "", IFERROR(INDEX('Suppliers &amp; Rates'!D$7:D$97, MATCH($E598, 'Suppliers &amp; Rates'!$B$7:$B$97, 0)), ""))</f>
        <v/>
      </c>
      <c r="P598" s="43" t="str">
        <f>IF($E598="", "", IFERROR(INDEX('Suppliers &amp; Rates'!E$7:E$97, MATCH($E598, 'Suppliers &amp; Rates'!$B$7:$B$97, 0)), ""))</f>
        <v/>
      </c>
      <c r="Q598" s="44" t="str">
        <f>IF($E598="", "", IFERROR(INDEX('Suppliers &amp; Rates'!F$7:F$97, MATCH($E598, 'Suppliers &amp; Rates'!$B$7:$B$97, 0)), ""))</f>
        <v/>
      </c>
      <c r="S598" s="21" t="str">
        <f t="shared" si="86"/>
        <v/>
      </c>
      <c r="U598" s="21" t="str">
        <f t="shared" si="87"/>
        <v/>
      </c>
      <c r="W598" s="21" t="str">
        <f t="shared" si="88"/>
        <v/>
      </c>
      <c r="X598" s="52" t="str">
        <f t="shared" si="89"/>
        <v/>
      </c>
    </row>
    <row r="599" spans="1:24" x14ac:dyDescent="0.25">
      <c r="A599" s="2"/>
      <c r="B599" s="25"/>
      <c r="C599" s="28"/>
      <c r="D599" s="28"/>
      <c r="E599" s="31"/>
      <c r="F599" s="34" t="str">
        <f t="shared" si="81"/>
        <v/>
      </c>
      <c r="G599" s="37" t="str">
        <f>IF(D599="", "", IF(E599="", "Select Supplier", D599*1.02264*(IF(INDEX('Suppliers &amp; Rates'!$G$7:$G$97, MATCH(E599, 'Suppliers &amp; Rates'!$B$7:$B$97, 0))="", 39.3, INDEX('Suppliers &amp; Rates'!$G$7:$G$97, MATCH(E599, 'Suppliers &amp; Rates'!$B$7:$B$97, 0))))/3.6))</f>
        <v/>
      </c>
      <c r="H599" s="57" t="str">
        <f t="shared" si="82"/>
        <v/>
      </c>
      <c r="I599" s="58" t="str">
        <f t="shared" si="83"/>
        <v/>
      </c>
      <c r="J599" s="58" t="str">
        <f t="shared" si="84"/>
        <v/>
      </c>
      <c r="K599" s="59" t="str">
        <f t="shared" si="85"/>
        <v/>
      </c>
      <c r="L599" s="2"/>
      <c r="N599" s="42" t="str">
        <f>IF($E599="", "", IFERROR(INDEX('Suppliers &amp; Rates'!C$7:C$97, MATCH($E599, 'Suppliers &amp; Rates'!$B$7:$B$97, 0)), ""))</f>
        <v/>
      </c>
      <c r="O599" s="43" t="str">
        <f>IF($E599="", "", IFERROR(INDEX('Suppliers &amp; Rates'!D$7:D$97, MATCH($E599, 'Suppliers &amp; Rates'!$B$7:$B$97, 0)), ""))</f>
        <v/>
      </c>
      <c r="P599" s="43" t="str">
        <f>IF($E599="", "", IFERROR(INDEX('Suppliers &amp; Rates'!E$7:E$97, MATCH($E599, 'Suppliers &amp; Rates'!$B$7:$B$97, 0)), ""))</f>
        <v/>
      </c>
      <c r="Q599" s="44" t="str">
        <f>IF($E599="", "", IFERROR(INDEX('Suppliers &amp; Rates'!F$7:F$97, MATCH($E599, 'Suppliers &amp; Rates'!$B$7:$B$97, 0)), ""))</f>
        <v/>
      </c>
      <c r="S599" s="21" t="str">
        <f t="shared" si="86"/>
        <v/>
      </c>
      <c r="U599" s="21" t="str">
        <f t="shared" si="87"/>
        <v/>
      </c>
      <c r="W599" s="21" t="str">
        <f t="shared" si="88"/>
        <v/>
      </c>
      <c r="X599" s="52" t="str">
        <f t="shared" si="89"/>
        <v/>
      </c>
    </row>
    <row r="600" spans="1:24" x14ac:dyDescent="0.25">
      <c r="A600" s="2"/>
      <c r="B600" s="25"/>
      <c r="C600" s="28"/>
      <c r="D600" s="28"/>
      <c r="E600" s="31"/>
      <c r="F600" s="34" t="str">
        <f t="shared" si="81"/>
        <v/>
      </c>
      <c r="G600" s="37" t="str">
        <f>IF(D600="", "", IF(E600="", "Select Supplier", D600*1.02264*(IF(INDEX('Suppliers &amp; Rates'!$G$7:$G$97, MATCH(E600, 'Suppliers &amp; Rates'!$B$7:$B$97, 0))="", 39.3, INDEX('Suppliers &amp; Rates'!$G$7:$G$97, MATCH(E600, 'Suppliers &amp; Rates'!$B$7:$B$97, 0))))/3.6))</f>
        <v/>
      </c>
      <c r="H600" s="57" t="str">
        <f t="shared" si="82"/>
        <v/>
      </c>
      <c r="I600" s="58" t="str">
        <f t="shared" si="83"/>
        <v/>
      </c>
      <c r="J600" s="58" t="str">
        <f t="shared" si="84"/>
        <v/>
      </c>
      <c r="K600" s="59" t="str">
        <f t="shared" si="85"/>
        <v/>
      </c>
      <c r="L600" s="2"/>
      <c r="N600" s="42" t="str">
        <f>IF($E600="", "", IFERROR(INDEX('Suppliers &amp; Rates'!C$7:C$97, MATCH($E600, 'Suppliers &amp; Rates'!$B$7:$B$97, 0)), ""))</f>
        <v/>
      </c>
      <c r="O600" s="43" t="str">
        <f>IF($E600="", "", IFERROR(INDEX('Suppliers &amp; Rates'!D$7:D$97, MATCH($E600, 'Suppliers &amp; Rates'!$B$7:$B$97, 0)), ""))</f>
        <v/>
      </c>
      <c r="P600" s="43" t="str">
        <f>IF($E600="", "", IFERROR(INDEX('Suppliers &amp; Rates'!E$7:E$97, MATCH($E600, 'Suppliers &amp; Rates'!$B$7:$B$97, 0)), ""))</f>
        <v/>
      </c>
      <c r="Q600" s="44" t="str">
        <f>IF($E600="", "", IFERROR(INDEX('Suppliers &amp; Rates'!F$7:F$97, MATCH($E600, 'Suppliers &amp; Rates'!$B$7:$B$97, 0)), ""))</f>
        <v/>
      </c>
      <c r="S600" s="21" t="str">
        <f t="shared" si="86"/>
        <v/>
      </c>
      <c r="U600" s="21" t="str">
        <f t="shared" si="87"/>
        <v/>
      </c>
      <c r="W600" s="21" t="str">
        <f t="shared" si="88"/>
        <v/>
      </c>
      <c r="X600" s="52" t="str">
        <f t="shared" si="89"/>
        <v/>
      </c>
    </row>
    <row r="601" spans="1:24" x14ac:dyDescent="0.25">
      <c r="A601" s="2"/>
      <c r="B601" s="25"/>
      <c r="C601" s="28"/>
      <c r="D601" s="28"/>
      <c r="E601" s="31"/>
      <c r="F601" s="34" t="str">
        <f t="shared" si="81"/>
        <v/>
      </c>
      <c r="G601" s="37" t="str">
        <f>IF(D601="", "", IF(E601="", "Select Supplier", D601*1.02264*(IF(INDEX('Suppliers &amp; Rates'!$G$7:$G$97, MATCH(E601, 'Suppliers &amp; Rates'!$B$7:$B$97, 0))="", 39.3, INDEX('Suppliers &amp; Rates'!$G$7:$G$97, MATCH(E601, 'Suppliers &amp; Rates'!$B$7:$B$97, 0))))/3.6))</f>
        <v/>
      </c>
      <c r="H601" s="57" t="str">
        <f t="shared" si="82"/>
        <v/>
      </c>
      <c r="I601" s="58" t="str">
        <f t="shared" si="83"/>
        <v/>
      </c>
      <c r="J601" s="58" t="str">
        <f t="shared" si="84"/>
        <v/>
      </c>
      <c r="K601" s="59" t="str">
        <f t="shared" si="85"/>
        <v/>
      </c>
      <c r="L601" s="2"/>
      <c r="N601" s="42" t="str">
        <f>IF($E601="", "", IFERROR(INDEX('Suppliers &amp; Rates'!C$7:C$97, MATCH($E601, 'Suppliers &amp; Rates'!$B$7:$B$97, 0)), ""))</f>
        <v/>
      </c>
      <c r="O601" s="43" t="str">
        <f>IF($E601="", "", IFERROR(INDEX('Suppliers &amp; Rates'!D$7:D$97, MATCH($E601, 'Suppliers &amp; Rates'!$B$7:$B$97, 0)), ""))</f>
        <v/>
      </c>
      <c r="P601" s="43" t="str">
        <f>IF($E601="", "", IFERROR(INDEX('Suppliers &amp; Rates'!E$7:E$97, MATCH($E601, 'Suppliers &amp; Rates'!$B$7:$B$97, 0)), ""))</f>
        <v/>
      </c>
      <c r="Q601" s="44" t="str">
        <f>IF($E601="", "", IFERROR(INDEX('Suppliers &amp; Rates'!F$7:F$97, MATCH($E601, 'Suppliers &amp; Rates'!$B$7:$B$97, 0)), ""))</f>
        <v/>
      </c>
      <c r="S601" s="21" t="str">
        <f t="shared" si="86"/>
        <v/>
      </c>
      <c r="U601" s="21" t="str">
        <f t="shared" si="87"/>
        <v/>
      </c>
      <c r="W601" s="21" t="str">
        <f t="shared" si="88"/>
        <v/>
      </c>
      <c r="X601" s="52" t="str">
        <f t="shared" si="89"/>
        <v/>
      </c>
    </row>
    <row r="602" spans="1:24" x14ac:dyDescent="0.25">
      <c r="A602" s="2"/>
      <c r="B602" s="25"/>
      <c r="C602" s="28"/>
      <c r="D602" s="28"/>
      <c r="E602" s="31"/>
      <c r="F602" s="34" t="str">
        <f t="shared" si="81"/>
        <v/>
      </c>
      <c r="G602" s="37" t="str">
        <f>IF(D602="", "", IF(E602="", "Select Supplier", D602*1.02264*(IF(INDEX('Suppliers &amp; Rates'!$G$7:$G$97, MATCH(E602, 'Suppliers &amp; Rates'!$B$7:$B$97, 0))="", 39.3, INDEX('Suppliers &amp; Rates'!$G$7:$G$97, MATCH(E602, 'Suppliers &amp; Rates'!$B$7:$B$97, 0))))/3.6))</f>
        <v/>
      </c>
      <c r="H602" s="57" t="str">
        <f t="shared" si="82"/>
        <v/>
      </c>
      <c r="I602" s="58" t="str">
        <f t="shared" si="83"/>
        <v/>
      </c>
      <c r="J602" s="58" t="str">
        <f t="shared" si="84"/>
        <v/>
      </c>
      <c r="K602" s="59" t="str">
        <f t="shared" si="85"/>
        <v/>
      </c>
      <c r="L602" s="2"/>
      <c r="N602" s="42" t="str">
        <f>IF($E602="", "", IFERROR(INDEX('Suppliers &amp; Rates'!C$7:C$97, MATCH($E602, 'Suppliers &amp; Rates'!$B$7:$B$97, 0)), ""))</f>
        <v/>
      </c>
      <c r="O602" s="43" t="str">
        <f>IF($E602="", "", IFERROR(INDEX('Suppliers &amp; Rates'!D$7:D$97, MATCH($E602, 'Suppliers &amp; Rates'!$B$7:$B$97, 0)), ""))</f>
        <v/>
      </c>
      <c r="P602" s="43" t="str">
        <f>IF($E602="", "", IFERROR(INDEX('Suppliers &amp; Rates'!E$7:E$97, MATCH($E602, 'Suppliers &amp; Rates'!$B$7:$B$97, 0)), ""))</f>
        <v/>
      </c>
      <c r="Q602" s="44" t="str">
        <f>IF($E602="", "", IFERROR(INDEX('Suppliers &amp; Rates'!F$7:F$97, MATCH($E602, 'Suppliers &amp; Rates'!$B$7:$B$97, 0)), ""))</f>
        <v/>
      </c>
      <c r="S602" s="21" t="str">
        <f t="shared" si="86"/>
        <v/>
      </c>
      <c r="U602" s="21" t="str">
        <f t="shared" si="87"/>
        <v/>
      </c>
      <c r="W602" s="21" t="str">
        <f t="shared" si="88"/>
        <v/>
      </c>
      <c r="X602" s="52" t="str">
        <f t="shared" si="89"/>
        <v/>
      </c>
    </row>
    <row r="603" spans="1:24" x14ac:dyDescent="0.25">
      <c r="A603" s="2"/>
      <c r="B603" s="25"/>
      <c r="C603" s="28"/>
      <c r="D603" s="28"/>
      <c r="E603" s="31"/>
      <c r="F603" s="34" t="str">
        <f t="shared" si="81"/>
        <v/>
      </c>
      <c r="G603" s="37" t="str">
        <f>IF(D603="", "", IF(E603="", "Select Supplier", D603*1.02264*(IF(INDEX('Suppliers &amp; Rates'!$G$7:$G$97, MATCH(E603, 'Suppliers &amp; Rates'!$B$7:$B$97, 0))="", 39.3, INDEX('Suppliers &amp; Rates'!$G$7:$G$97, MATCH(E603, 'Suppliers &amp; Rates'!$B$7:$B$97, 0))))/3.6))</f>
        <v/>
      </c>
      <c r="H603" s="57" t="str">
        <f t="shared" si="82"/>
        <v/>
      </c>
      <c r="I603" s="58" t="str">
        <f t="shared" si="83"/>
        <v/>
      </c>
      <c r="J603" s="58" t="str">
        <f t="shared" si="84"/>
        <v/>
      </c>
      <c r="K603" s="59" t="str">
        <f t="shared" si="85"/>
        <v/>
      </c>
      <c r="L603" s="2"/>
      <c r="N603" s="42" t="str">
        <f>IF($E603="", "", IFERROR(INDEX('Suppliers &amp; Rates'!C$7:C$97, MATCH($E603, 'Suppliers &amp; Rates'!$B$7:$B$97, 0)), ""))</f>
        <v/>
      </c>
      <c r="O603" s="43" t="str">
        <f>IF($E603="", "", IFERROR(INDEX('Suppliers &amp; Rates'!D$7:D$97, MATCH($E603, 'Suppliers &amp; Rates'!$B$7:$B$97, 0)), ""))</f>
        <v/>
      </c>
      <c r="P603" s="43" t="str">
        <f>IF($E603="", "", IFERROR(INDEX('Suppliers &amp; Rates'!E$7:E$97, MATCH($E603, 'Suppliers &amp; Rates'!$B$7:$B$97, 0)), ""))</f>
        <v/>
      </c>
      <c r="Q603" s="44" t="str">
        <f>IF($E603="", "", IFERROR(INDEX('Suppliers &amp; Rates'!F$7:F$97, MATCH($E603, 'Suppliers &amp; Rates'!$B$7:$B$97, 0)), ""))</f>
        <v/>
      </c>
      <c r="S603" s="21" t="str">
        <f t="shared" si="86"/>
        <v/>
      </c>
      <c r="U603" s="21" t="str">
        <f t="shared" si="87"/>
        <v/>
      </c>
      <c r="W603" s="21" t="str">
        <f t="shared" si="88"/>
        <v/>
      </c>
      <c r="X603" s="52" t="str">
        <f t="shared" si="89"/>
        <v/>
      </c>
    </row>
    <row r="604" spans="1:24" x14ac:dyDescent="0.25">
      <c r="A604" s="2"/>
      <c r="B604" s="25"/>
      <c r="C604" s="28"/>
      <c r="D604" s="28"/>
      <c r="E604" s="31"/>
      <c r="F604" s="34" t="str">
        <f t="shared" si="81"/>
        <v/>
      </c>
      <c r="G604" s="37" t="str">
        <f>IF(D604="", "", IF(E604="", "Select Supplier", D604*1.02264*(IF(INDEX('Suppliers &amp; Rates'!$G$7:$G$97, MATCH(E604, 'Suppliers &amp; Rates'!$B$7:$B$97, 0))="", 39.3, INDEX('Suppliers &amp; Rates'!$G$7:$G$97, MATCH(E604, 'Suppliers &amp; Rates'!$B$7:$B$97, 0))))/3.6))</f>
        <v/>
      </c>
      <c r="H604" s="57" t="str">
        <f t="shared" si="82"/>
        <v/>
      </c>
      <c r="I604" s="58" t="str">
        <f t="shared" si="83"/>
        <v/>
      </c>
      <c r="J604" s="58" t="str">
        <f t="shared" si="84"/>
        <v/>
      </c>
      <c r="K604" s="59" t="str">
        <f t="shared" si="85"/>
        <v/>
      </c>
      <c r="L604" s="2"/>
      <c r="N604" s="42" t="str">
        <f>IF($E604="", "", IFERROR(INDEX('Suppliers &amp; Rates'!C$7:C$97, MATCH($E604, 'Suppliers &amp; Rates'!$B$7:$B$97, 0)), ""))</f>
        <v/>
      </c>
      <c r="O604" s="43" t="str">
        <f>IF($E604="", "", IFERROR(INDEX('Suppliers &amp; Rates'!D$7:D$97, MATCH($E604, 'Suppliers &amp; Rates'!$B$7:$B$97, 0)), ""))</f>
        <v/>
      </c>
      <c r="P604" s="43" t="str">
        <f>IF($E604="", "", IFERROR(INDEX('Suppliers &amp; Rates'!E$7:E$97, MATCH($E604, 'Suppliers &amp; Rates'!$B$7:$B$97, 0)), ""))</f>
        <v/>
      </c>
      <c r="Q604" s="44" t="str">
        <f>IF($E604="", "", IFERROR(INDEX('Suppliers &amp; Rates'!F$7:F$97, MATCH($E604, 'Suppliers &amp; Rates'!$B$7:$B$97, 0)), ""))</f>
        <v/>
      </c>
      <c r="S604" s="21" t="str">
        <f t="shared" si="86"/>
        <v/>
      </c>
      <c r="U604" s="21" t="str">
        <f t="shared" si="87"/>
        <v/>
      </c>
      <c r="W604" s="21" t="str">
        <f t="shared" si="88"/>
        <v/>
      </c>
      <c r="X604" s="52" t="str">
        <f t="shared" si="89"/>
        <v/>
      </c>
    </row>
    <row r="605" spans="1:24" x14ac:dyDescent="0.25">
      <c r="A605" s="2"/>
      <c r="B605" s="25"/>
      <c r="C605" s="28"/>
      <c r="D605" s="28"/>
      <c r="E605" s="31"/>
      <c r="F605" s="34" t="str">
        <f t="shared" si="81"/>
        <v/>
      </c>
      <c r="G605" s="37" t="str">
        <f>IF(D605="", "", IF(E605="", "Select Supplier", D605*1.02264*(IF(INDEX('Suppliers &amp; Rates'!$G$7:$G$97, MATCH(E605, 'Suppliers &amp; Rates'!$B$7:$B$97, 0))="", 39.3, INDEX('Suppliers &amp; Rates'!$G$7:$G$97, MATCH(E605, 'Suppliers &amp; Rates'!$B$7:$B$97, 0))))/3.6))</f>
        <v/>
      </c>
      <c r="H605" s="57" t="str">
        <f t="shared" si="82"/>
        <v/>
      </c>
      <c r="I605" s="58" t="str">
        <f t="shared" si="83"/>
        <v/>
      </c>
      <c r="J605" s="58" t="str">
        <f t="shared" si="84"/>
        <v/>
      </c>
      <c r="K605" s="59" t="str">
        <f t="shared" si="85"/>
        <v/>
      </c>
      <c r="L605" s="2"/>
      <c r="N605" s="42" t="str">
        <f>IF($E605="", "", IFERROR(INDEX('Suppliers &amp; Rates'!C$7:C$97, MATCH($E605, 'Suppliers &amp; Rates'!$B$7:$B$97, 0)), ""))</f>
        <v/>
      </c>
      <c r="O605" s="43" t="str">
        <f>IF($E605="", "", IFERROR(INDEX('Suppliers &amp; Rates'!D$7:D$97, MATCH($E605, 'Suppliers &amp; Rates'!$B$7:$B$97, 0)), ""))</f>
        <v/>
      </c>
      <c r="P605" s="43" t="str">
        <f>IF($E605="", "", IFERROR(INDEX('Suppliers &amp; Rates'!E$7:E$97, MATCH($E605, 'Suppliers &amp; Rates'!$B$7:$B$97, 0)), ""))</f>
        <v/>
      </c>
      <c r="Q605" s="44" t="str">
        <f>IF($E605="", "", IFERROR(INDEX('Suppliers &amp; Rates'!F$7:F$97, MATCH($E605, 'Suppliers &amp; Rates'!$B$7:$B$97, 0)), ""))</f>
        <v/>
      </c>
      <c r="S605" s="21" t="str">
        <f t="shared" si="86"/>
        <v/>
      </c>
      <c r="U605" s="21" t="str">
        <f t="shared" si="87"/>
        <v/>
      </c>
      <c r="W605" s="21" t="str">
        <f t="shared" si="88"/>
        <v/>
      </c>
      <c r="X605" s="52" t="str">
        <f t="shared" si="89"/>
        <v/>
      </c>
    </row>
    <row r="606" spans="1:24" x14ac:dyDescent="0.25">
      <c r="A606" s="2"/>
      <c r="B606" s="25"/>
      <c r="C606" s="28"/>
      <c r="D606" s="28"/>
      <c r="E606" s="31"/>
      <c r="F606" s="34" t="str">
        <f t="shared" si="81"/>
        <v/>
      </c>
      <c r="G606" s="37" t="str">
        <f>IF(D606="", "", IF(E606="", "Select Supplier", D606*1.02264*(IF(INDEX('Suppliers &amp; Rates'!$G$7:$G$97, MATCH(E606, 'Suppliers &amp; Rates'!$B$7:$B$97, 0))="", 39.3, INDEX('Suppliers &amp; Rates'!$G$7:$G$97, MATCH(E606, 'Suppliers &amp; Rates'!$B$7:$B$97, 0))))/3.6))</f>
        <v/>
      </c>
      <c r="H606" s="57" t="str">
        <f t="shared" si="82"/>
        <v/>
      </c>
      <c r="I606" s="58" t="str">
        <f t="shared" si="83"/>
        <v/>
      </c>
      <c r="J606" s="58" t="str">
        <f t="shared" si="84"/>
        <v/>
      </c>
      <c r="K606" s="59" t="str">
        <f t="shared" si="85"/>
        <v/>
      </c>
      <c r="L606" s="2"/>
      <c r="N606" s="42" t="str">
        <f>IF($E606="", "", IFERROR(INDEX('Suppliers &amp; Rates'!C$7:C$97, MATCH($E606, 'Suppliers &amp; Rates'!$B$7:$B$97, 0)), ""))</f>
        <v/>
      </c>
      <c r="O606" s="43" t="str">
        <f>IF($E606="", "", IFERROR(INDEX('Suppliers &amp; Rates'!D$7:D$97, MATCH($E606, 'Suppliers &amp; Rates'!$B$7:$B$97, 0)), ""))</f>
        <v/>
      </c>
      <c r="P606" s="43" t="str">
        <f>IF($E606="", "", IFERROR(INDEX('Suppliers &amp; Rates'!E$7:E$97, MATCH($E606, 'Suppliers &amp; Rates'!$B$7:$B$97, 0)), ""))</f>
        <v/>
      </c>
      <c r="Q606" s="44" t="str">
        <f>IF($E606="", "", IFERROR(INDEX('Suppliers &amp; Rates'!F$7:F$97, MATCH($E606, 'Suppliers &amp; Rates'!$B$7:$B$97, 0)), ""))</f>
        <v/>
      </c>
      <c r="S606" s="21" t="str">
        <f t="shared" si="86"/>
        <v/>
      </c>
      <c r="U606" s="21" t="str">
        <f t="shared" si="87"/>
        <v/>
      </c>
      <c r="W606" s="21" t="str">
        <f t="shared" si="88"/>
        <v/>
      </c>
      <c r="X606" s="52" t="str">
        <f t="shared" si="89"/>
        <v/>
      </c>
    </row>
    <row r="607" spans="1:24" x14ac:dyDescent="0.25">
      <c r="A607" s="2"/>
      <c r="B607" s="25"/>
      <c r="C607" s="28"/>
      <c r="D607" s="28"/>
      <c r="E607" s="31"/>
      <c r="F607" s="34" t="str">
        <f t="shared" si="81"/>
        <v/>
      </c>
      <c r="G607" s="37" t="str">
        <f>IF(D607="", "", IF(E607="", "Select Supplier", D607*1.02264*(IF(INDEX('Suppliers &amp; Rates'!$G$7:$G$97, MATCH(E607, 'Suppliers &amp; Rates'!$B$7:$B$97, 0))="", 39.3, INDEX('Suppliers &amp; Rates'!$G$7:$G$97, MATCH(E607, 'Suppliers &amp; Rates'!$B$7:$B$97, 0))))/3.6))</f>
        <v/>
      </c>
      <c r="H607" s="57" t="str">
        <f t="shared" si="82"/>
        <v/>
      </c>
      <c r="I607" s="58" t="str">
        <f t="shared" si="83"/>
        <v/>
      </c>
      <c r="J607" s="58" t="str">
        <f t="shared" si="84"/>
        <v/>
      </c>
      <c r="K607" s="59" t="str">
        <f t="shared" si="85"/>
        <v/>
      </c>
      <c r="L607" s="2"/>
      <c r="N607" s="42" t="str">
        <f>IF($E607="", "", IFERROR(INDEX('Suppliers &amp; Rates'!C$7:C$97, MATCH($E607, 'Suppliers &amp; Rates'!$B$7:$B$97, 0)), ""))</f>
        <v/>
      </c>
      <c r="O607" s="43" t="str">
        <f>IF($E607="", "", IFERROR(INDEX('Suppliers &amp; Rates'!D$7:D$97, MATCH($E607, 'Suppliers &amp; Rates'!$B$7:$B$97, 0)), ""))</f>
        <v/>
      </c>
      <c r="P607" s="43" t="str">
        <f>IF($E607="", "", IFERROR(INDEX('Suppliers &amp; Rates'!E$7:E$97, MATCH($E607, 'Suppliers &amp; Rates'!$B$7:$B$97, 0)), ""))</f>
        <v/>
      </c>
      <c r="Q607" s="44" t="str">
        <f>IF($E607="", "", IFERROR(INDEX('Suppliers &amp; Rates'!F$7:F$97, MATCH($E607, 'Suppliers &amp; Rates'!$B$7:$B$97, 0)), ""))</f>
        <v/>
      </c>
      <c r="S607" s="21" t="str">
        <f t="shared" si="86"/>
        <v/>
      </c>
      <c r="U607" s="21" t="str">
        <f t="shared" si="87"/>
        <v/>
      </c>
      <c r="W607" s="21" t="str">
        <f t="shared" si="88"/>
        <v/>
      </c>
      <c r="X607" s="52" t="str">
        <f t="shared" si="89"/>
        <v/>
      </c>
    </row>
    <row r="608" spans="1:24" x14ac:dyDescent="0.25">
      <c r="A608" s="2"/>
      <c r="B608" s="25"/>
      <c r="C608" s="28"/>
      <c r="D608" s="28"/>
      <c r="E608" s="31"/>
      <c r="F608" s="34" t="str">
        <f t="shared" si="81"/>
        <v/>
      </c>
      <c r="G608" s="37" t="str">
        <f>IF(D608="", "", IF(E608="", "Select Supplier", D608*1.02264*(IF(INDEX('Suppliers &amp; Rates'!$G$7:$G$97, MATCH(E608, 'Suppliers &amp; Rates'!$B$7:$B$97, 0))="", 39.3, INDEX('Suppliers &amp; Rates'!$G$7:$G$97, MATCH(E608, 'Suppliers &amp; Rates'!$B$7:$B$97, 0))))/3.6))</f>
        <v/>
      </c>
      <c r="H608" s="57" t="str">
        <f t="shared" si="82"/>
        <v/>
      </c>
      <c r="I608" s="58" t="str">
        <f t="shared" si="83"/>
        <v/>
      </c>
      <c r="J608" s="58" t="str">
        <f t="shared" si="84"/>
        <v/>
      </c>
      <c r="K608" s="59" t="str">
        <f t="shared" si="85"/>
        <v/>
      </c>
      <c r="L608" s="2"/>
      <c r="N608" s="42" t="str">
        <f>IF($E608="", "", IFERROR(INDEX('Suppliers &amp; Rates'!C$7:C$97, MATCH($E608, 'Suppliers &amp; Rates'!$B$7:$B$97, 0)), ""))</f>
        <v/>
      </c>
      <c r="O608" s="43" t="str">
        <f>IF($E608="", "", IFERROR(INDEX('Suppliers &amp; Rates'!D$7:D$97, MATCH($E608, 'Suppliers &amp; Rates'!$B$7:$B$97, 0)), ""))</f>
        <v/>
      </c>
      <c r="P608" s="43" t="str">
        <f>IF($E608="", "", IFERROR(INDEX('Suppliers &amp; Rates'!E$7:E$97, MATCH($E608, 'Suppliers &amp; Rates'!$B$7:$B$97, 0)), ""))</f>
        <v/>
      </c>
      <c r="Q608" s="44" t="str">
        <f>IF($E608="", "", IFERROR(INDEX('Suppliers &amp; Rates'!F$7:F$97, MATCH($E608, 'Suppliers &amp; Rates'!$B$7:$B$97, 0)), ""))</f>
        <v/>
      </c>
      <c r="S608" s="21" t="str">
        <f t="shared" si="86"/>
        <v/>
      </c>
      <c r="U608" s="21" t="str">
        <f t="shared" si="87"/>
        <v/>
      </c>
      <c r="W608" s="21" t="str">
        <f t="shared" si="88"/>
        <v/>
      </c>
      <c r="X608" s="52" t="str">
        <f t="shared" si="89"/>
        <v/>
      </c>
    </row>
    <row r="609" spans="1:24" x14ac:dyDescent="0.25">
      <c r="A609" s="2"/>
      <c r="B609" s="25"/>
      <c r="C609" s="28"/>
      <c r="D609" s="28"/>
      <c r="E609" s="31"/>
      <c r="F609" s="34" t="str">
        <f t="shared" si="81"/>
        <v/>
      </c>
      <c r="G609" s="37" t="str">
        <f>IF(D609="", "", IF(E609="", "Select Supplier", D609*1.02264*(IF(INDEX('Suppliers &amp; Rates'!$G$7:$G$97, MATCH(E609, 'Suppliers &amp; Rates'!$B$7:$B$97, 0))="", 39.3, INDEX('Suppliers &amp; Rates'!$G$7:$G$97, MATCH(E609, 'Suppliers &amp; Rates'!$B$7:$B$97, 0))))/3.6))</f>
        <v/>
      </c>
      <c r="H609" s="57" t="str">
        <f t="shared" si="82"/>
        <v/>
      </c>
      <c r="I609" s="58" t="str">
        <f t="shared" si="83"/>
        <v/>
      </c>
      <c r="J609" s="58" t="str">
        <f t="shared" si="84"/>
        <v/>
      </c>
      <c r="K609" s="59" t="str">
        <f t="shared" si="85"/>
        <v/>
      </c>
      <c r="L609" s="2"/>
      <c r="N609" s="42" t="str">
        <f>IF($E609="", "", IFERROR(INDEX('Suppliers &amp; Rates'!C$7:C$97, MATCH($E609, 'Suppliers &amp; Rates'!$B$7:$B$97, 0)), ""))</f>
        <v/>
      </c>
      <c r="O609" s="43" t="str">
        <f>IF($E609="", "", IFERROR(INDEX('Suppliers &amp; Rates'!D$7:D$97, MATCH($E609, 'Suppliers &amp; Rates'!$B$7:$B$97, 0)), ""))</f>
        <v/>
      </c>
      <c r="P609" s="43" t="str">
        <f>IF($E609="", "", IFERROR(INDEX('Suppliers &amp; Rates'!E$7:E$97, MATCH($E609, 'Suppliers &amp; Rates'!$B$7:$B$97, 0)), ""))</f>
        <v/>
      </c>
      <c r="Q609" s="44" t="str">
        <f>IF($E609="", "", IFERROR(INDEX('Suppliers &amp; Rates'!F$7:F$97, MATCH($E609, 'Suppliers &amp; Rates'!$B$7:$B$97, 0)), ""))</f>
        <v/>
      </c>
      <c r="S609" s="21" t="str">
        <f t="shared" si="86"/>
        <v/>
      </c>
      <c r="U609" s="21" t="str">
        <f t="shared" si="87"/>
        <v/>
      </c>
      <c r="W609" s="21" t="str">
        <f t="shared" si="88"/>
        <v/>
      </c>
      <c r="X609" s="52" t="str">
        <f t="shared" si="89"/>
        <v/>
      </c>
    </row>
    <row r="610" spans="1:24" x14ac:dyDescent="0.25">
      <c r="A610" s="2"/>
      <c r="B610" s="25"/>
      <c r="C610" s="28"/>
      <c r="D610" s="28"/>
      <c r="E610" s="31"/>
      <c r="F610" s="34" t="str">
        <f t="shared" si="81"/>
        <v/>
      </c>
      <c r="G610" s="37" t="str">
        <f>IF(D610="", "", IF(E610="", "Select Supplier", D610*1.02264*(IF(INDEX('Suppliers &amp; Rates'!$G$7:$G$97, MATCH(E610, 'Suppliers &amp; Rates'!$B$7:$B$97, 0))="", 39.3, INDEX('Suppliers &amp; Rates'!$G$7:$G$97, MATCH(E610, 'Suppliers &amp; Rates'!$B$7:$B$97, 0))))/3.6))</f>
        <v/>
      </c>
      <c r="H610" s="57" t="str">
        <f t="shared" si="82"/>
        <v/>
      </c>
      <c r="I610" s="58" t="str">
        <f t="shared" si="83"/>
        <v/>
      </c>
      <c r="J610" s="58" t="str">
        <f t="shared" si="84"/>
        <v/>
      </c>
      <c r="K610" s="59" t="str">
        <f t="shared" si="85"/>
        <v/>
      </c>
      <c r="L610" s="2"/>
      <c r="N610" s="42" t="str">
        <f>IF($E610="", "", IFERROR(INDEX('Suppliers &amp; Rates'!C$7:C$97, MATCH($E610, 'Suppliers &amp; Rates'!$B$7:$B$97, 0)), ""))</f>
        <v/>
      </c>
      <c r="O610" s="43" t="str">
        <f>IF($E610="", "", IFERROR(INDEX('Suppliers &amp; Rates'!D$7:D$97, MATCH($E610, 'Suppliers &amp; Rates'!$B$7:$B$97, 0)), ""))</f>
        <v/>
      </c>
      <c r="P610" s="43" t="str">
        <f>IF($E610="", "", IFERROR(INDEX('Suppliers &amp; Rates'!E$7:E$97, MATCH($E610, 'Suppliers &amp; Rates'!$B$7:$B$97, 0)), ""))</f>
        <v/>
      </c>
      <c r="Q610" s="44" t="str">
        <f>IF($E610="", "", IFERROR(INDEX('Suppliers &amp; Rates'!F$7:F$97, MATCH($E610, 'Suppliers &amp; Rates'!$B$7:$B$97, 0)), ""))</f>
        <v/>
      </c>
      <c r="S610" s="21" t="str">
        <f t="shared" si="86"/>
        <v/>
      </c>
      <c r="U610" s="21" t="str">
        <f t="shared" si="87"/>
        <v/>
      </c>
      <c r="W610" s="21" t="str">
        <f t="shared" si="88"/>
        <v/>
      </c>
      <c r="X610" s="52" t="str">
        <f t="shared" si="89"/>
        <v/>
      </c>
    </row>
    <row r="611" spans="1:24" x14ac:dyDescent="0.25">
      <c r="A611" s="2"/>
      <c r="B611" s="25"/>
      <c r="C611" s="28"/>
      <c r="D611" s="28"/>
      <c r="E611" s="31"/>
      <c r="F611" s="34" t="str">
        <f t="shared" si="81"/>
        <v/>
      </c>
      <c r="G611" s="37" t="str">
        <f>IF(D611="", "", IF(E611="", "Select Supplier", D611*1.02264*(IF(INDEX('Suppliers &amp; Rates'!$G$7:$G$97, MATCH(E611, 'Suppliers &amp; Rates'!$B$7:$B$97, 0))="", 39.3, INDEX('Suppliers &amp; Rates'!$G$7:$G$97, MATCH(E611, 'Suppliers &amp; Rates'!$B$7:$B$97, 0))))/3.6))</f>
        <v/>
      </c>
      <c r="H611" s="57" t="str">
        <f t="shared" si="82"/>
        <v/>
      </c>
      <c r="I611" s="58" t="str">
        <f t="shared" si="83"/>
        <v/>
      </c>
      <c r="J611" s="58" t="str">
        <f t="shared" si="84"/>
        <v/>
      </c>
      <c r="K611" s="59" t="str">
        <f t="shared" si="85"/>
        <v/>
      </c>
      <c r="L611" s="2"/>
      <c r="N611" s="42" t="str">
        <f>IF($E611="", "", IFERROR(INDEX('Suppliers &amp; Rates'!C$7:C$97, MATCH($E611, 'Suppliers &amp; Rates'!$B$7:$B$97, 0)), ""))</f>
        <v/>
      </c>
      <c r="O611" s="43" t="str">
        <f>IF($E611="", "", IFERROR(INDEX('Suppliers &amp; Rates'!D$7:D$97, MATCH($E611, 'Suppliers &amp; Rates'!$B$7:$B$97, 0)), ""))</f>
        <v/>
      </c>
      <c r="P611" s="43" t="str">
        <f>IF($E611="", "", IFERROR(INDEX('Suppliers &amp; Rates'!E$7:E$97, MATCH($E611, 'Suppliers &amp; Rates'!$B$7:$B$97, 0)), ""))</f>
        <v/>
      </c>
      <c r="Q611" s="44" t="str">
        <f>IF($E611="", "", IFERROR(INDEX('Suppliers &amp; Rates'!F$7:F$97, MATCH($E611, 'Suppliers &amp; Rates'!$B$7:$B$97, 0)), ""))</f>
        <v/>
      </c>
      <c r="S611" s="21" t="str">
        <f t="shared" si="86"/>
        <v/>
      </c>
      <c r="U611" s="21" t="str">
        <f t="shared" si="87"/>
        <v/>
      </c>
      <c r="W611" s="21" t="str">
        <f t="shared" si="88"/>
        <v/>
      </c>
      <c r="X611" s="52" t="str">
        <f t="shared" si="89"/>
        <v/>
      </c>
    </row>
    <row r="612" spans="1:24" x14ac:dyDescent="0.25">
      <c r="A612" s="2"/>
      <c r="B612" s="25"/>
      <c r="C612" s="28"/>
      <c r="D612" s="28"/>
      <c r="E612" s="31"/>
      <c r="F612" s="34" t="str">
        <f t="shared" si="81"/>
        <v/>
      </c>
      <c r="G612" s="37" t="str">
        <f>IF(D612="", "", IF(E612="", "Select Supplier", D612*1.02264*(IF(INDEX('Suppliers &amp; Rates'!$G$7:$G$97, MATCH(E612, 'Suppliers &amp; Rates'!$B$7:$B$97, 0))="", 39.3, INDEX('Suppliers &amp; Rates'!$G$7:$G$97, MATCH(E612, 'Suppliers &amp; Rates'!$B$7:$B$97, 0))))/3.6))</f>
        <v/>
      </c>
      <c r="H612" s="57" t="str">
        <f t="shared" si="82"/>
        <v/>
      </c>
      <c r="I612" s="58" t="str">
        <f t="shared" si="83"/>
        <v/>
      </c>
      <c r="J612" s="58" t="str">
        <f t="shared" si="84"/>
        <v/>
      </c>
      <c r="K612" s="59" t="str">
        <f t="shared" si="85"/>
        <v/>
      </c>
      <c r="L612" s="2"/>
      <c r="N612" s="42" t="str">
        <f>IF($E612="", "", IFERROR(INDEX('Suppliers &amp; Rates'!C$7:C$97, MATCH($E612, 'Suppliers &amp; Rates'!$B$7:$B$97, 0)), ""))</f>
        <v/>
      </c>
      <c r="O612" s="43" t="str">
        <f>IF($E612="", "", IFERROR(INDEX('Suppliers &amp; Rates'!D$7:D$97, MATCH($E612, 'Suppliers &amp; Rates'!$B$7:$B$97, 0)), ""))</f>
        <v/>
      </c>
      <c r="P612" s="43" t="str">
        <f>IF($E612="", "", IFERROR(INDEX('Suppliers &amp; Rates'!E$7:E$97, MATCH($E612, 'Suppliers &amp; Rates'!$B$7:$B$97, 0)), ""))</f>
        <v/>
      </c>
      <c r="Q612" s="44" t="str">
        <f>IF($E612="", "", IFERROR(INDEX('Suppliers &amp; Rates'!F$7:F$97, MATCH($E612, 'Suppliers &amp; Rates'!$B$7:$B$97, 0)), ""))</f>
        <v/>
      </c>
      <c r="S612" s="21" t="str">
        <f t="shared" si="86"/>
        <v/>
      </c>
      <c r="U612" s="21" t="str">
        <f t="shared" si="87"/>
        <v/>
      </c>
      <c r="W612" s="21" t="str">
        <f t="shared" si="88"/>
        <v/>
      </c>
      <c r="X612" s="52" t="str">
        <f t="shared" si="89"/>
        <v/>
      </c>
    </row>
    <row r="613" spans="1:24" x14ac:dyDescent="0.25">
      <c r="A613" s="2"/>
      <c r="B613" s="25"/>
      <c r="C613" s="28"/>
      <c r="D613" s="28"/>
      <c r="E613" s="31"/>
      <c r="F613" s="34" t="str">
        <f t="shared" si="81"/>
        <v/>
      </c>
      <c r="G613" s="37" t="str">
        <f>IF(D613="", "", IF(E613="", "Select Supplier", D613*1.02264*(IF(INDEX('Suppliers &amp; Rates'!$G$7:$G$97, MATCH(E613, 'Suppliers &amp; Rates'!$B$7:$B$97, 0))="", 39.3, INDEX('Suppliers &amp; Rates'!$G$7:$G$97, MATCH(E613, 'Suppliers &amp; Rates'!$B$7:$B$97, 0))))/3.6))</f>
        <v/>
      </c>
      <c r="H613" s="57" t="str">
        <f t="shared" si="82"/>
        <v/>
      </c>
      <c r="I613" s="58" t="str">
        <f t="shared" si="83"/>
        <v/>
      </c>
      <c r="J613" s="58" t="str">
        <f t="shared" si="84"/>
        <v/>
      </c>
      <c r="K613" s="59" t="str">
        <f t="shared" si="85"/>
        <v/>
      </c>
      <c r="L613" s="2"/>
      <c r="N613" s="42" t="str">
        <f>IF($E613="", "", IFERROR(INDEX('Suppliers &amp; Rates'!C$7:C$97, MATCH($E613, 'Suppliers &amp; Rates'!$B$7:$B$97, 0)), ""))</f>
        <v/>
      </c>
      <c r="O613" s="43" t="str">
        <f>IF($E613="", "", IFERROR(INDEX('Suppliers &amp; Rates'!D$7:D$97, MATCH($E613, 'Suppliers &amp; Rates'!$B$7:$B$97, 0)), ""))</f>
        <v/>
      </c>
      <c r="P613" s="43" t="str">
        <f>IF($E613="", "", IFERROR(INDEX('Suppliers &amp; Rates'!E$7:E$97, MATCH($E613, 'Suppliers &amp; Rates'!$B$7:$B$97, 0)), ""))</f>
        <v/>
      </c>
      <c r="Q613" s="44" t="str">
        <f>IF($E613="", "", IFERROR(INDEX('Suppliers &amp; Rates'!F$7:F$97, MATCH($E613, 'Suppliers &amp; Rates'!$B$7:$B$97, 0)), ""))</f>
        <v/>
      </c>
      <c r="S613" s="21" t="str">
        <f t="shared" si="86"/>
        <v/>
      </c>
      <c r="U613" s="21" t="str">
        <f t="shared" si="87"/>
        <v/>
      </c>
      <c r="W613" s="21" t="str">
        <f t="shared" si="88"/>
        <v/>
      </c>
      <c r="X613" s="52" t="str">
        <f t="shared" si="89"/>
        <v/>
      </c>
    </row>
    <row r="614" spans="1:24" x14ac:dyDescent="0.25">
      <c r="A614" s="2"/>
      <c r="B614" s="25"/>
      <c r="C614" s="28"/>
      <c r="D614" s="28"/>
      <c r="E614" s="31"/>
      <c r="F614" s="34" t="str">
        <f t="shared" si="81"/>
        <v/>
      </c>
      <c r="G614" s="37" t="str">
        <f>IF(D614="", "", IF(E614="", "Select Supplier", D614*1.02264*(IF(INDEX('Suppliers &amp; Rates'!$G$7:$G$97, MATCH(E614, 'Suppliers &amp; Rates'!$B$7:$B$97, 0))="", 39.3, INDEX('Suppliers &amp; Rates'!$G$7:$G$97, MATCH(E614, 'Suppliers &amp; Rates'!$B$7:$B$97, 0))))/3.6))</f>
        <v/>
      </c>
      <c r="H614" s="57" t="str">
        <f t="shared" si="82"/>
        <v/>
      </c>
      <c r="I614" s="58" t="str">
        <f t="shared" si="83"/>
        <v/>
      </c>
      <c r="J614" s="58" t="str">
        <f t="shared" si="84"/>
        <v/>
      </c>
      <c r="K614" s="59" t="str">
        <f t="shared" si="85"/>
        <v/>
      </c>
      <c r="L614" s="2"/>
      <c r="N614" s="42" t="str">
        <f>IF($E614="", "", IFERROR(INDEX('Suppliers &amp; Rates'!C$7:C$97, MATCH($E614, 'Suppliers &amp; Rates'!$B$7:$B$97, 0)), ""))</f>
        <v/>
      </c>
      <c r="O614" s="43" t="str">
        <f>IF($E614="", "", IFERROR(INDEX('Suppliers &amp; Rates'!D$7:D$97, MATCH($E614, 'Suppliers &amp; Rates'!$B$7:$B$97, 0)), ""))</f>
        <v/>
      </c>
      <c r="P614" s="43" t="str">
        <f>IF($E614="", "", IFERROR(INDEX('Suppliers &amp; Rates'!E$7:E$97, MATCH($E614, 'Suppliers &amp; Rates'!$B$7:$B$97, 0)), ""))</f>
        <v/>
      </c>
      <c r="Q614" s="44" t="str">
        <f>IF($E614="", "", IFERROR(INDEX('Suppliers &amp; Rates'!F$7:F$97, MATCH($E614, 'Suppliers &amp; Rates'!$B$7:$B$97, 0)), ""))</f>
        <v/>
      </c>
      <c r="S614" s="21" t="str">
        <f t="shared" si="86"/>
        <v/>
      </c>
      <c r="U614" s="21" t="str">
        <f t="shared" si="87"/>
        <v/>
      </c>
      <c r="W614" s="21" t="str">
        <f t="shared" si="88"/>
        <v/>
      </c>
      <c r="X614" s="52" t="str">
        <f t="shared" si="89"/>
        <v/>
      </c>
    </row>
    <row r="615" spans="1:24" x14ac:dyDescent="0.25">
      <c r="A615" s="2"/>
      <c r="B615" s="25"/>
      <c r="C615" s="28"/>
      <c r="D615" s="28"/>
      <c r="E615" s="31"/>
      <c r="F615" s="34" t="str">
        <f t="shared" si="81"/>
        <v/>
      </c>
      <c r="G615" s="37" t="str">
        <f>IF(D615="", "", IF(E615="", "Select Supplier", D615*1.02264*(IF(INDEX('Suppliers &amp; Rates'!$G$7:$G$97, MATCH(E615, 'Suppliers &amp; Rates'!$B$7:$B$97, 0))="", 39.3, INDEX('Suppliers &amp; Rates'!$G$7:$G$97, MATCH(E615, 'Suppliers &amp; Rates'!$B$7:$B$97, 0))))/3.6))</f>
        <v/>
      </c>
      <c r="H615" s="57" t="str">
        <f t="shared" si="82"/>
        <v/>
      </c>
      <c r="I615" s="58" t="str">
        <f t="shared" si="83"/>
        <v/>
      </c>
      <c r="J615" s="58" t="str">
        <f t="shared" si="84"/>
        <v/>
      </c>
      <c r="K615" s="59" t="str">
        <f t="shared" si="85"/>
        <v/>
      </c>
      <c r="L615" s="2"/>
      <c r="N615" s="42" t="str">
        <f>IF($E615="", "", IFERROR(INDEX('Suppliers &amp; Rates'!C$7:C$97, MATCH($E615, 'Suppliers &amp; Rates'!$B$7:$B$97, 0)), ""))</f>
        <v/>
      </c>
      <c r="O615" s="43" t="str">
        <f>IF($E615="", "", IFERROR(INDEX('Suppliers &amp; Rates'!D$7:D$97, MATCH($E615, 'Suppliers &amp; Rates'!$B$7:$B$97, 0)), ""))</f>
        <v/>
      </c>
      <c r="P615" s="43" t="str">
        <f>IF($E615="", "", IFERROR(INDEX('Suppliers &amp; Rates'!E$7:E$97, MATCH($E615, 'Suppliers &amp; Rates'!$B$7:$B$97, 0)), ""))</f>
        <v/>
      </c>
      <c r="Q615" s="44" t="str">
        <f>IF($E615="", "", IFERROR(INDEX('Suppliers &amp; Rates'!F$7:F$97, MATCH($E615, 'Suppliers &amp; Rates'!$B$7:$B$97, 0)), ""))</f>
        <v/>
      </c>
      <c r="S615" s="21" t="str">
        <f t="shared" si="86"/>
        <v/>
      </c>
      <c r="U615" s="21" t="str">
        <f t="shared" si="87"/>
        <v/>
      </c>
      <c r="W615" s="21" t="str">
        <f t="shared" si="88"/>
        <v/>
      </c>
      <c r="X615" s="52" t="str">
        <f t="shared" si="89"/>
        <v/>
      </c>
    </row>
    <row r="616" spans="1:24" x14ac:dyDescent="0.25">
      <c r="A616" s="2"/>
      <c r="B616" s="25"/>
      <c r="C616" s="28"/>
      <c r="D616" s="28"/>
      <c r="E616" s="31"/>
      <c r="F616" s="34" t="str">
        <f t="shared" si="81"/>
        <v/>
      </c>
      <c r="G616" s="37" t="str">
        <f>IF(D616="", "", IF(E616="", "Select Supplier", D616*1.02264*(IF(INDEX('Suppliers &amp; Rates'!$G$7:$G$97, MATCH(E616, 'Suppliers &amp; Rates'!$B$7:$B$97, 0))="", 39.3, INDEX('Suppliers &amp; Rates'!$G$7:$G$97, MATCH(E616, 'Suppliers &amp; Rates'!$B$7:$B$97, 0))))/3.6))</f>
        <v/>
      </c>
      <c r="H616" s="57" t="str">
        <f t="shared" si="82"/>
        <v/>
      </c>
      <c r="I616" s="58" t="str">
        <f t="shared" si="83"/>
        <v/>
      </c>
      <c r="J616" s="58" t="str">
        <f t="shared" si="84"/>
        <v/>
      </c>
      <c r="K616" s="59" t="str">
        <f t="shared" si="85"/>
        <v/>
      </c>
      <c r="L616" s="2"/>
      <c r="N616" s="42" t="str">
        <f>IF($E616="", "", IFERROR(INDEX('Suppliers &amp; Rates'!C$7:C$97, MATCH($E616, 'Suppliers &amp; Rates'!$B$7:$B$97, 0)), ""))</f>
        <v/>
      </c>
      <c r="O616" s="43" t="str">
        <f>IF($E616="", "", IFERROR(INDEX('Suppliers &amp; Rates'!D$7:D$97, MATCH($E616, 'Suppliers &amp; Rates'!$B$7:$B$97, 0)), ""))</f>
        <v/>
      </c>
      <c r="P616" s="43" t="str">
        <f>IF($E616="", "", IFERROR(INDEX('Suppliers &amp; Rates'!E$7:E$97, MATCH($E616, 'Suppliers &amp; Rates'!$B$7:$B$97, 0)), ""))</f>
        <v/>
      </c>
      <c r="Q616" s="44" t="str">
        <f>IF($E616="", "", IFERROR(INDEX('Suppliers &amp; Rates'!F$7:F$97, MATCH($E616, 'Suppliers &amp; Rates'!$B$7:$B$97, 0)), ""))</f>
        <v/>
      </c>
      <c r="S616" s="21" t="str">
        <f t="shared" si="86"/>
        <v/>
      </c>
      <c r="U616" s="21" t="str">
        <f t="shared" si="87"/>
        <v/>
      </c>
      <c r="W616" s="21" t="str">
        <f t="shared" si="88"/>
        <v/>
      </c>
      <c r="X616" s="52" t="str">
        <f t="shared" si="89"/>
        <v/>
      </c>
    </row>
    <row r="617" spans="1:24" x14ac:dyDescent="0.25">
      <c r="A617" s="2"/>
      <c r="B617" s="25"/>
      <c r="C617" s="28"/>
      <c r="D617" s="28"/>
      <c r="E617" s="31"/>
      <c r="F617" s="34" t="str">
        <f t="shared" si="81"/>
        <v/>
      </c>
      <c r="G617" s="37" t="str">
        <f>IF(D617="", "", IF(E617="", "Select Supplier", D617*1.02264*(IF(INDEX('Suppliers &amp; Rates'!$G$7:$G$97, MATCH(E617, 'Suppliers &amp; Rates'!$B$7:$B$97, 0))="", 39.3, INDEX('Suppliers &amp; Rates'!$G$7:$G$97, MATCH(E617, 'Suppliers &amp; Rates'!$B$7:$B$97, 0))))/3.6))</f>
        <v/>
      </c>
      <c r="H617" s="57" t="str">
        <f t="shared" si="82"/>
        <v/>
      </c>
      <c r="I617" s="58" t="str">
        <f t="shared" si="83"/>
        <v/>
      </c>
      <c r="J617" s="58" t="str">
        <f t="shared" si="84"/>
        <v/>
      </c>
      <c r="K617" s="59" t="str">
        <f t="shared" si="85"/>
        <v/>
      </c>
      <c r="L617" s="2"/>
      <c r="N617" s="42" t="str">
        <f>IF($E617="", "", IFERROR(INDEX('Suppliers &amp; Rates'!C$7:C$97, MATCH($E617, 'Suppliers &amp; Rates'!$B$7:$B$97, 0)), ""))</f>
        <v/>
      </c>
      <c r="O617" s="43" t="str">
        <f>IF($E617="", "", IFERROR(INDEX('Suppliers &amp; Rates'!D$7:D$97, MATCH($E617, 'Suppliers &amp; Rates'!$B$7:$B$97, 0)), ""))</f>
        <v/>
      </c>
      <c r="P617" s="43" t="str">
        <f>IF($E617="", "", IFERROR(INDEX('Suppliers &amp; Rates'!E$7:E$97, MATCH($E617, 'Suppliers &amp; Rates'!$B$7:$B$97, 0)), ""))</f>
        <v/>
      </c>
      <c r="Q617" s="44" t="str">
        <f>IF($E617="", "", IFERROR(INDEX('Suppliers &amp; Rates'!F$7:F$97, MATCH($E617, 'Suppliers &amp; Rates'!$B$7:$B$97, 0)), ""))</f>
        <v/>
      </c>
      <c r="S617" s="21" t="str">
        <f t="shared" si="86"/>
        <v/>
      </c>
      <c r="U617" s="21" t="str">
        <f t="shared" si="87"/>
        <v/>
      </c>
      <c r="W617" s="21" t="str">
        <f t="shared" si="88"/>
        <v/>
      </c>
      <c r="X617" s="52" t="str">
        <f t="shared" si="89"/>
        <v/>
      </c>
    </row>
    <row r="618" spans="1:24" x14ac:dyDescent="0.25">
      <c r="A618" s="2"/>
      <c r="B618" s="25"/>
      <c r="C618" s="28"/>
      <c r="D618" s="28"/>
      <c r="E618" s="31"/>
      <c r="F618" s="34" t="str">
        <f t="shared" si="81"/>
        <v/>
      </c>
      <c r="G618" s="37" t="str">
        <f>IF(D618="", "", IF(E618="", "Select Supplier", D618*1.02264*(IF(INDEX('Suppliers &amp; Rates'!$G$7:$G$97, MATCH(E618, 'Suppliers &amp; Rates'!$B$7:$B$97, 0))="", 39.3, INDEX('Suppliers &amp; Rates'!$G$7:$G$97, MATCH(E618, 'Suppliers &amp; Rates'!$B$7:$B$97, 0))))/3.6))</f>
        <v/>
      </c>
      <c r="H618" s="57" t="str">
        <f t="shared" si="82"/>
        <v/>
      </c>
      <c r="I618" s="58" t="str">
        <f t="shared" si="83"/>
        <v/>
      </c>
      <c r="J618" s="58" t="str">
        <f t="shared" si="84"/>
        <v/>
      </c>
      <c r="K618" s="59" t="str">
        <f t="shared" si="85"/>
        <v/>
      </c>
      <c r="L618" s="2"/>
      <c r="N618" s="42" t="str">
        <f>IF($E618="", "", IFERROR(INDEX('Suppliers &amp; Rates'!C$7:C$97, MATCH($E618, 'Suppliers &amp; Rates'!$B$7:$B$97, 0)), ""))</f>
        <v/>
      </c>
      <c r="O618" s="43" t="str">
        <f>IF($E618="", "", IFERROR(INDEX('Suppliers &amp; Rates'!D$7:D$97, MATCH($E618, 'Suppliers &amp; Rates'!$B$7:$B$97, 0)), ""))</f>
        <v/>
      </c>
      <c r="P618" s="43" t="str">
        <f>IF($E618="", "", IFERROR(INDEX('Suppliers &amp; Rates'!E$7:E$97, MATCH($E618, 'Suppliers &amp; Rates'!$B$7:$B$97, 0)), ""))</f>
        <v/>
      </c>
      <c r="Q618" s="44" t="str">
        <f>IF($E618="", "", IFERROR(INDEX('Suppliers &amp; Rates'!F$7:F$97, MATCH($E618, 'Suppliers &amp; Rates'!$B$7:$B$97, 0)), ""))</f>
        <v/>
      </c>
      <c r="S618" s="21" t="str">
        <f t="shared" si="86"/>
        <v/>
      </c>
      <c r="U618" s="21" t="str">
        <f t="shared" si="87"/>
        <v/>
      </c>
      <c r="W618" s="21" t="str">
        <f t="shared" si="88"/>
        <v/>
      </c>
      <c r="X618" s="52" t="str">
        <f t="shared" si="89"/>
        <v/>
      </c>
    </row>
    <row r="619" spans="1:24" x14ac:dyDescent="0.25">
      <c r="A619" s="2"/>
      <c r="B619" s="25"/>
      <c r="C619" s="28"/>
      <c r="D619" s="28"/>
      <c r="E619" s="31"/>
      <c r="F619" s="34" t="str">
        <f t="shared" si="81"/>
        <v/>
      </c>
      <c r="G619" s="37" t="str">
        <f>IF(D619="", "", IF(E619="", "Select Supplier", D619*1.02264*(IF(INDEX('Suppliers &amp; Rates'!$G$7:$G$97, MATCH(E619, 'Suppliers &amp; Rates'!$B$7:$B$97, 0))="", 39.3, INDEX('Suppliers &amp; Rates'!$G$7:$G$97, MATCH(E619, 'Suppliers &amp; Rates'!$B$7:$B$97, 0))))/3.6))</f>
        <v/>
      </c>
      <c r="H619" s="57" t="str">
        <f t="shared" si="82"/>
        <v/>
      </c>
      <c r="I619" s="58" t="str">
        <f t="shared" si="83"/>
        <v/>
      </c>
      <c r="J619" s="58" t="str">
        <f t="shared" si="84"/>
        <v/>
      </c>
      <c r="K619" s="59" t="str">
        <f t="shared" si="85"/>
        <v/>
      </c>
      <c r="L619" s="2"/>
      <c r="N619" s="42" t="str">
        <f>IF($E619="", "", IFERROR(INDEX('Suppliers &amp; Rates'!C$7:C$97, MATCH($E619, 'Suppliers &amp; Rates'!$B$7:$B$97, 0)), ""))</f>
        <v/>
      </c>
      <c r="O619" s="43" t="str">
        <f>IF($E619="", "", IFERROR(INDEX('Suppliers &amp; Rates'!D$7:D$97, MATCH($E619, 'Suppliers &amp; Rates'!$B$7:$B$97, 0)), ""))</f>
        <v/>
      </c>
      <c r="P619" s="43" t="str">
        <f>IF($E619="", "", IFERROR(INDEX('Suppliers &amp; Rates'!E$7:E$97, MATCH($E619, 'Suppliers &amp; Rates'!$B$7:$B$97, 0)), ""))</f>
        <v/>
      </c>
      <c r="Q619" s="44" t="str">
        <f>IF($E619="", "", IFERROR(INDEX('Suppliers &amp; Rates'!F$7:F$97, MATCH($E619, 'Suppliers &amp; Rates'!$B$7:$B$97, 0)), ""))</f>
        <v/>
      </c>
      <c r="S619" s="21" t="str">
        <f t="shared" si="86"/>
        <v/>
      </c>
      <c r="U619" s="21" t="str">
        <f t="shared" si="87"/>
        <v/>
      </c>
      <c r="W619" s="21" t="str">
        <f t="shared" si="88"/>
        <v/>
      </c>
      <c r="X619" s="52" t="str">
        <f t="shared" si="89"/>
        <v/>
      </c>
    </row>
    <row r="620" spans="1:24" x14ac:dyDescent="0.25">
      <c r="A620" s="2"/>
      <c r="B620" s="25"/>
      <c r="C620" s="28"/>
      <c r="D620" s="28"/>
      <c r="E620" s="31"/>
      <c r="F620" s="34" t="str">
        <f t="shared" si="81"/>
        <v/>
      </c>
      <c r="G620" s="37" t="str">
        <f>IF(D620="", "", IF(E620="", "Select Supplier", D620*1.02264*(IF(INDEX('Suppliers &amp; Rates'!$G$7:$G$97, MATCH(E620, 'Suppliers &amp; Rates'!$B$7:$B$97, 0))="", 39.3, INDEX('Suppliers &amp; Rates'!$G$7:$G$97, MATCH(E620, 'Suppliers &amp; Rates'!$B$7:$B$97, 0))))/3.6))</f>
        <v/>
      </c>
      <c r="H620" s="57" t="str">
        <f t="shared" si="82"/>
        <v/>
      </c>
      <c r="I620" s="58" t="str">
        <f t="shared" si="83"/>
        <v/>
      </c>
      <c r="J620" s="58" t="str">
        <f t="shared" si="84"/>
        <v/>
      </c>
      <c r="K620" s="59" t="str">
        <f t="shared" si="85"/>
        <v/>
      </c>
      <c r="L620" s="2"/>
      <c r="N620" s="42" t="str">
        <f>IF($E620="", "", IFERROR(INDEX('Suppliers &amp; Rates'!C$7:C$97, MATCH($E620, 'Suppliers &amp; Rates'!$B$7:$B$97, 0)), ""))</f>
        <v/>
      </c>
      <c r="O620" s="43" t="str">
        <f>IF($E620="", "", IFERROR(INDEX('Suppliers &amp; Rates'!D$7:D$97, MATCH($E620, 'Suppliers &amp; Rates'!$B$7:$B$97, 0)), ""))</f>
        <v/>
      </c>
      <c r="P620" s="43" t="str">
        <f>IF($E620="", "", IFERROR(INDEX('Suppliers &amp; Rates'!E$7:E$97, MATCH($E620, 'Suppliers &amp; Rates'!$B$7:$B$97, 0)), ""))</f>
        <v/>
      </c>
      <c r="Q620" s="44" t="str">
        <f>IF($E620="", "", IFERROR(INDEX('Suppliers &amp; Rates'!F$7:F$97, MATCH($E620, 'Suppliers &amp; Rates'!$B$7:$B$97, 0)), ""))</f>
        <v/>
      </c>
      <c r="S620" s="21" t="str">
        <f t="shared" si="86"/>
        <v/>
      </c>
      <c r="U620" s="21" t="str">
        <f t="shared" si="87"/>
        <v/>
      </c>
      <c r="W620" s="21" t="str">
        <f t="shared" si="88"/>
        <v/>
      </c>
      <c r="X620" s="52" t="str">
        <f t="shared" si="89"/>
        <v/>
      </c>
    </row>
    <row r="621" spans="1:24" x14ac:dyDescent="0.25">
      <c r="A621" s="2"/>
      <c r="B621" s="25"/>
      <c r="C621" s="28"/>
      <c r="D621" s="28"/>
      <c r="E621" s="31"/>
      <c r="F621" s="34" t="str">
        <f t="shared" si="81"/>
        <v/>
      </c>
      <c r="G621" s="37" t="str">
        <f>IF(D621="", "", IF(E621="", "Select Supplier", D621*1.02264*(IF(INDEX('Suppliers &amp; Rates'!$G$7:$G$97, MATCH(E621, 'Suppliers &amp; Rates'!$B$7:$B$97, 0))="", 39.3, INDEX('Suppliers &amp; Rates'!$G$7:$G$97, MATCH(E621, 'Suppliers &amp; Rates'!$B$7:$B$97, 0))))/3.6))</f>
        <v/>
      </c>
      <c r="H621" s="57" t="str">
        <f t="shared" si="82"/>
        <v/>
      </c>
      <c r="I621" s="58" t="str">
        <f t="shared" si="83"/>
        <v/>
      </c>
      <c r="J621" s="58" t="str">
        <f t="shared" si="84"/>
        <v/>
      </c>
      <c r="K621" s="59" t="str">
        <f t="shared" si="85"/>
        <v/>
      </c>
      <c r="L621" s="2"/>
      <c r="N621" s="42" t="str">
        <f>IF($E621="", "", IFERROR(INDEX('Suppliers &amp; Rates'!C$7:C$97, MATCH($E621, 'Suppliers &amp; Rates'!$B$7:$B$97, 0)), ""))</f>
        <v/>
      </c>
      <c r="O621" s="43" t="str">
        <f>IF($E621="", "", IFERROR(INDEX('Suppliers &amp; Rates'!D$7:D$97, MATCH($E621, 'Suppliers &amp; Rates'!$B$7:$B$97, 0)), ""))</f>
        <v/>
      </c>
      <c r="P621" s="43" t="str">
        <f>IF($E621="", "", IFERROR(INDEX('Suppliers &amp; Rates'!E$7:E$97, MATCH($E621, 'Suppliers &amp; Rates'!$B$7:$B$97, 0)), ""))</f>
        <v/>
      </c>
      <c r="Q621" s="44" t="str">
        <f>IF($E621="", "", IFERROR(INDEX('Suppliers &amp; Rates'!F$7:F$97, MATCH($E621, 'Suppliers &amp; Rates'!$B$7:$B$97, 0)), ""))</f>
        <v/>
      </c>
      <c r="S621" s="21" t="str">
        <f t="shared" si="86"/>
        <v/>
      </c>
      <c r="U621" s="21" t="str">
        <f t="shared" si="87"/>
        <v/>
      </c>
      <c r="W621" s="21" t="str">
        <f t="shared" si="88"/>
        <v/>
      </c>
      <c r="X621" s="52" t="str">
        <f t="shared" si="89"/>
        <v/>
      </c>
    </row>
    <row r="622" spans="1:24" x14ac:dyDescent="0.25">
      <c r="A622" s="2"/>
      <c r="B622" s="25"/>
      <c r="C622" s="28"/>
      <c r="D622" s="28"/>
      <c r="E622" s="31"/>
      <c r="F622" s="34" t="str">
        <f t="shared" si="81"/>
        <v/>
      </c>
      <c r="G622" s="37" t="str">
        <f>IF(D622="", "", IF(E622="", "Select Supplier", D622*1.02264*(IF(INDEX('Suppliers &amp; Rates'!$G$7:$G$97, MATCH(E622, 'Suppliers &amp; Rates'!$B$7:$B$97, 0))="", 39.3, INDEX('Suppliers &amp; Rates'!$G$7:$G$97, MATCH(E622, 'Suppliers &amp; Rates'!$B$7:$B$97, 0))))/3.6))</f>
        <v/>
      </c>
      <c r="H622" s="57" t="str">
        <f t="shared" si="82"/>
        <v/>
      </c>
      <c r="I622" s="58" t="str">
        <f t="shared" si="83"/>
        <v/>
      </c>
      <c r="J622" s="58" t="str">
        <f t="shared" si="84"/>
        <v/>
      </c>
      <c r="K622" s="59" t="str">
        <f t="shared" si="85"/>
        <v/>
      </c>
      <c r="L622" s="2"/>
      <c r="N622" s="42" t="str">
        <f>IF($E622="", "", IFERROR(INDEX('Suppliers &amp; Rates'!C$7:C$97, MATCH($E622, 'Suppliers &amp; Rates'!$B$7:$B$97, 0)), ""))</f>
        <v/>
      </c>
      <c r="O622" s="43" t="str">
        <f>IF($E622="", "", IFERROR(INDEX('Suppliers &amp; Rates'!D$7:D$97, MATCH($E622, 'Suppliers &amp; Rates'!$B$7:$B$97, 0)), ""))</f>
        <v/>
      </c>
      <c r="P622" s="43" t="str">
        <f>IF($E622="", "", IFERROR(INDEX('Suppliers &amp; Rates'!E$7:E$97, MATCH($E622, 'Suppliers &amp; Rates'!$B$7:$B$97, 0)), ""))</f>
        <v/>
      </c>
      <c r="Q622" s="44" t="str">
        <f>IF($E622="", "", IFERROR(INDEX('Suppliers &amp; Rates'!F$7:F$97, MATCH($E622, 'Suppliers &amp; Rates'!$B$7:$B$97, 0)), ""))</f>
        <v/>
      </c>
      <c r="S622" s="21" t="str">
        <f t="shared" si="86"/>
        <v/>
      </c>
      <c r="U622" s="21" t="str">
        <f t="shared" si="87"/>
        <v/>
      </c>
      <c r="W622" s="21" t="str">
        <f t="shared" si="88"/>
        <v/>
      </c>
      <c r="X622" s="52" t="str">
        <f t="shared" si="89"/>
        <v/>
      </c>
    </row>
    <row r="623" spans="1:24" x14ac:dyDescent="0.25">
      <c r="A623" s="2"/>
      <c r="B623" s="25"/>
      <c r="C623" s="28"/>
      <c r="D623" s="28"/>
      <c r="E623" s="31"/>
      <c r="F623" s="34" t="str">
        <f t="shared" si="81"/>
        <v/>
      </c>
      <c r="G623" s="37" t="str">
        <f>IF(D623="", "", IF(E623="", "Select Supplier", D623*1.02264*(IF(INDEX('Suppliers &amp; Rates'!$G$7:$G$97, MATCH(E623, 'Suppliers &amp; Rates'!$B$7:$B$97, 0))="", 39.3, INDEX('Suppliers &amp; Rates'!$G$7:$G$97, MATCH(E623, 'Suppliers &amp; Rates'!$B$7:$B$97, 0))))/3.6))</f>
        <v/>
      </c>
      <c r="H623" s="57" t="str">
        <f t="shared" si="82"/>
        <v/>
      </c>
      <c r="I623" s="58" t="str">
        <f t="shared" si="83"/>
        <v/>
      </c>
      <c r="J623" s="58" t="str">
        <f t="shared" si="84"/>
        <v/>
      </c>
      <c r="K623" s="59" t="str">
        <f t="shared" si="85"/>
        <v/>
      </c>
      <c r="L623" s="2"/>
      <c r="N623" s="42" t="str">
        <f>IF($E623="", "", IFERROR(INDEX('Suppliers &amp; Rates'!C$7:C$97, MATCH($E623, 'Suppliers &amp; Rates'!$B$7:$B$97, 0)), ""))</f>
        <v/>
      </c>
      <c r="O623" s="43" t="str">
        <f>IF($E623="", "", IFERROR(INDEX('Suppliers &amp; Rates'!D$7:D$97, MATCH($E623, 'Suppliers &amp; Rates'!$B$7:$B$97, 0)), ""))</f>
        <v/>
      </c>
      <c r="P623" s="43" t="str">
        <f>IF($E623="", "", IFERROR(INDEX('Suppliers &amp; Rates'!E$7:E$97, MATCH($E623, 'Suppliers &amp; Rates'!$B$7:$B$97, 0)), ""))</f>
        <v/>
      </c>
      <c r="Q623" s="44" t="str">
        <f>IF($E623="", "", IFERROR(INDEX('Suppliers &amp; Rates'!F$7:F$97, MATCH($E623, 'Suppliers &amp; Rates'!$B$7:$B$97, 0)), ""))</f>
        <v/>
      </c>
      <c r="S623" s="21" t="str">
        <f t="shared" si="86"/>
        <v/>
      </c>
      <c r="U623" s="21" t="str">
        <f t="shared" si="87"/>
        <v/>
      </c>
      <c r="W623" s="21" t="str">
        <f t="shared" si="88"/>
        <v/>
      </c>
      <c r="X623" s="52" t="str">
        <f t="shared" si="89"/>
        <v/>
      </c>
    </row>
    <row r="624" spans="1:24" x14ac:dyDescent="0.25">
      <c r="A624" s="2"/>
      <c r="B624" s="25"/>
      <c r="C624" s="28"/>
      <c r="D624" s="28"/>
      <c r="E624" s="31"/>
      <c r="F624" s="34" t="str">
        <f t="shared" si="81"/>
        <v/>
      </c>
      <c r="G624" s="37" t="str">
        <f>IF(D624="", "", IF(E624="", "Select Supplier", D624*1.02264*(IF(INDEX('Suppliers &amp; Rates'!$G$7:$G$97, MATCH(E624, 'Suppliers &amp; Rates'!$B$7:$B$97, 0))="", 39.3, INDEX('Suppliers &amp; Rates'!$G$7:$G$97, MATCH(E624, 'Suppliers &amp; Rates'!$B$7:$B$97, 0))))/3.6))</f>
        <v/>
      </c>
      <c r="H624" s="57" t="str">
        <f t="shared" si="82"/>
        <v/>
      </c>
      <c r="I624" s="58" t="str">
        <f t="shared" si="83"/>
        <v/>
      </c>
      <c r="J624" s="58" t="str">
        <f t="shared" si="84"/>
        <v/>
      </c>
      <c r="K624" s="59" t="str">
        <f t="shared" si="85"/>
        <v/>
      </c>
      <c r="L624" s="2"/>
      <c r="N624" s="42" t="str">
        <f>IF($E624="", "", IFERROR(INDEX('Suppliers &amp; Rates'!C$7:C$97, MATCH($E624, 'Suppliers &amp; Rates'!$B$7:$B$97, 0)), ""))</f>
        <v/>
      </c>
      <c r="O624" s="43" t="str">
        <f>IF($E624="", "", IFERROR(INDEX('Suppliers &amp; Rates'!D$7:D$97, MATCH($E624, 'Suppliers &amp; Rates'!$B$7:$B$97, 0)), ""))</f>
        <v/>
      </c>
      <c r="P624" s="43" t="str">
        <f>IF($E624="", "", IFERROR(INDEX('Suppliers &amp; Rates'!E$7:E$97, MATCH($E624, 'Suppliers &amp; Rates'!$B$7:$B$97, 0)), ""))</f>
        <v/>
      </c>
      <c r="Q624" s="44" t="str">
        <f>IF($E624="", "", IFERROR(INDEX('Suppliers &amp; Rates'!F$7:F$97, MATCH($E624, 'Suppliers &amp; Rates'!$B$7:$B$97, 0)), ""))</f>
        <v/>
      </c>
      <c r="S624" s="21" t="str">
        <f t="shared" si="86"/>
        <v/>
      </c>
      <c r="U624" s="21" t="str">
        <f t="shared" si="87"/>
        <v/>
      </c>
      <c r="W624" s="21" t="str">
        <f t="shared" si="88"/>
        <v/>
      </c>
      <c r="X624" s="52" t="str">
        <f t="shared" si="89"/>
        <v/>
      </c>
    </row>
    <row r="625" spans="1:24" x14ac:dyDescent="0.25">
      <c r="A625" s="2"/>
      <c r="B625" s="25"/>
      <c r="C625" s="28"/>
      <c r="D625" s="28"/>
      <c r="E625" s="31"/>
      <c r="F625" s="34" t="str">
        <f t="shared" si="81"/>
        <v/>
      </c>
      <c r="G625" s="37" t="str">
        <f>IF(D625="", "", IF(E625="", "Select Supplier", D625*1.02264*(IF(INDEX('Suppliers &amp; Rates'!$G$7:$G$97, MATCH(E625, 'Suppliers &amp; Rates'!$B$7:$B$97, 0))="", 39.3, INDEX('Suppliers &amp; Rates'!$G$7:$G$97, MATCH(E625, 'Suppliers &amp; Rates'!$B$7:$B$97, 0))))/3.6))</f>
        <v/>
      </c>
      <c r="H625" s="57" t="str">
        <f t="shared" si="82"/>
        <v/>
      </c>
      <c r="I625" s="58" t="str">
        <f t="shared" si="83"/>
        <v/>
      </c>
      <c r="J625" s="58" t="str">
        <f t="shared" si="84"/>
        <v/>
      </c>
      <c r="K625" s="59" t="str">
        <f t="shared" si="85"/>
        <v/>
      </c>
      <c r="L625" s="2"/>
      <c r="N625" s="42" t="str">
        <f>IF($E625="", "", IFERROR(INDEX('Suppliers &amp; Rates'!C$7:C$97, MATCH($E625, 'Suppliers &amp; Rates'!$B$7:$B$97, 0)), ""))</f>
        <v/>
      </c>
      <c r="O625" s="43" t="str">
        <f>IF($E625="", "", IFERROR(INDEX('Suppliers &amp; Rates'!D$7:D$97, MATCH($E625, 'Suppliers &amp; Rates'!$B$7:$B$97, 0)), ""))</f>
        <v/>
      </c>
      <c r="P625" s="43" t="str">
        <f>IF($E625="", "", IFERROR(INDEX('Suppliers &amp; Rates'!E$7:E$97, MATCH($E625, 'Suppliers &amp; Rates'!$B$7:$B$97, 0)), ""))</f>
        <v/>
      </c>
      <c r="Q625" s="44" t="str">
        <f>IF($E625="", "", IFERROR(INDEX('Suppliers &amp; Rates'!F$7:F$97, MATCH($E625, 'Suppliers &amp; Rates'!$B$7:$B$97, 0)), ""))</f>
        <v/>
      </c>
      <c r="S625" s="21" t="str">
        <f t="shared" si="86"/>
        <v/>
      </c>
      <c r="U625" s="21" t="str">
        <f t="shared" si="87"/>
        <v/>
      </c>
      <c r="W625" s="21" t="str">
        <f t="shared" si="88"/>
        <v/>
      </c>
      <c r="X625" s="52" t="str">
        <f t="shared" si="89"/>
        <v/>
      </c>
    </row>
    <row r="626" spans="1:24" x14ac:dyDescent="0.25">
      <c r="A626" s="2"/>
      <c r="B626" s="25"/>
      <c r="C626" s="28"/>
      <c r="D626" s="28"/>
      <c r="E626" s="31"/>
      <c r="F626" s="34" t="str">
        <f t="shared" si="81"/>
        <v/>
      </c>
      <c r="G626" s="37" t="str">
        <f>IF(D626="", "", IF(E626="", "Select Supplier", D626*1.02264*(IF(INDEX('Suppliers &amp; Rates'!$G$7:$G$97, MATCH(E626, 'Suppliers &amp; Rates'!$B$7:$B$97, 0))="", 39.3, INDEX('Suppliers &amp; Rates'!$G$7:$G$97, MATCH(E626, 'Suppliers &amp; Rates'!$B$7:$B$97, 0))))/3.6))</f>
        <v/>
      </c>
      <c r="H626" s="57" t="str">
        <f t="shared" si="82"/>
        <v/>
      </c>
      <c r="I626" s="58" t="str">
        <f t="shared" si="83"/>
        <v/>
      </c>
      <c r="J626" s="58" t="str">
        <f t="shared" si="84"/>
        <v/>
      </c>
      <c r="K626" s="59" t="str">
        <f t="shared" si="85"/>
        <v/>
      </c>
      <c r="L626" s="2"/>
      <c r="N626" s="42" t="str">
        <f>IF($E626="", "", IFERROR(INDEX('Suppliers &amp; Rates'!C$7:C$97, MATCH($E626, 'Suppliers &amp; Rates'!$B$7:$B$97, 0)), ""))</f>
        <v/>
      </c>
      <c r="O626" s="43" t="str">
        <f>IF($E626="", "", IFERROR(INDEX('Suppliers &amp; Rates'!D$7:D$97, MATCH($E626, 'Suppliers &amp; Rates'!$B$7:$B$97, 0)), ""))</f>
        <v/>
      </c>
      <c r="P626" s="43" t="str">
        <f>IF($E626="", "", IFERROR(INDEX('Suppliers &amp; Rates'!E$7:E$97, MATCH($E626, 'Suppliers &amp; Rates'!$B$7:$B$97, 0)), ""))</f>
        <v/>
      </c>
      <c r="Q626" s="44" t="str">
        <f>IF($E626="", "", IFERROR(INDEX('Suppliers &amp; Rates'!F$7:F$97, MATCH($E626, 'Suppliers &amp; Rates'!$B$7:$B$97, 0)), ""))</f>
        <v/>
      </c>
      <c r="S626" s="21" t="str">
        <f t="shared" si="86"/>
        <v/>
      </c>
      <c r="U626" s="21" t="str">
        <f t="shared" si="87"/>
        <v/>
      </c>
      <c r="W626" s="21" t="str">
        <f t="shared" si="88"/>
        <v/>
      </c>
      <c r="X626" s="52" t="str">
        <f t="shared" si="89"/>
        <v/>
      </c>
    </row>
    <row r="627" spans="1:24" x14ac:dyDescent="0.25">
      <c r="A627" s="2"/>
      <c r="B627" s="25"/>
      <c r="C627" s="28"/>
      <c r="D627" s="28"/>
      <c r="E627" s="31"/>
      <c r="F627" s="34" t="str">
        <f t="shared" si="81"/>
        <v/>
      </c>
      <c r="G627" s="37" t="str">
        <f>IF(D627="", "", IF(E627="", "Select Supplier", D627*1.02264*(IF(INDEX('Suppliers &amp; Rates'!$G$7:$G$97, MATCH(E627, 'Suppliers &amp; Rates'!$B$7:$B$97, 0))="", 39.3, INDEX('Suppliers &amp; Rates'!$G$7:$G$97, MATCH(E627, 'Suppliers &amp; Rates'!$B$7:$B$97, 0))))/3.6))</f>
        <v/>
      </c>
      <c r="H627" s="57" t="str">
        <f t="shared" si="82"/>
        <v/>
      </c>
      <c r="I627" s="58" t="str">
        <f t="shared" si="83"/>
        <v/>
      </c>
      <c r="J627" s="58" t="str">
        <f t="shared" si="84"/>
        <v/>
      </c>
      <c r="K627" s="59" t="str">
        <f t="shared" si="85"/>
        <v/>
      </c>
      <c r="L627" s="2"/>
      <c r="N627" s="42" t="str">
        <f>IF($E627="", "", IFERROR(INDEX('Suppliers &amp; Rates'!C$7:C$97, MATCH($E627, 'Suppliers &amp; Rates'!$B$7:$B$97, 0)), ""))</f>
        <v/>
      </c>
      <c r="O627" s="43" t="str">
        <f>IF($E627="", "", IFERROR(INDEX('Suppliers &amp; Rates'!D$7:D$97, MATCH($E627, 'Suppliers &amp; Rates'!$B$7:$B$97, 0)), ""))</f>
        <v/>
      </c>
      <c r="P627" s="43" t="str">
        <f>IF($E627="", "", IFERROR(INDEX('Suppliers &amp; Rates'!E$7:E$97, MATCH($E627, 'Suppliers &amp; Rates'!$B$7:$B$97, 0)), ""))</f>
        <v/>
      </c>
      <c r="Q627" s="44" t="str">
        <f>IF($E627="", "", IFERROR(INDEX('Suppliers &amp; Rates'!F$7:F$97, MATCH($E627, 'Suppliers &amp; Rates'!$B$7:$B$97, 0)), ""))</f>
        <v/>
      </c>
      <c r="S627" s="21" t="str">
        <f t="shared" si="86"/>
        <v/>
      </c>
      <c r="U627" s="21" t="str">
        <f t="shared" si="87"/>
        <v/>
      </c>
      <c r="W627" s="21" t="str">
        <f t="shared" si="88"/>
        <v/>
      </c>
      <c r="X627" s="52" t="str">
        <f t="shared" si="89"/>
        <v/>
      </c>
    </row>
    <row r="628" spans="1:24" x14ac:dyDescent="0.25">
      <c r="A628" s="2"/>
      <c r="B628" s="25"/>
      <c r="C628" s="28"/>
      <c r="D628" s="28"/>
      <c r="E628" s="31"/>
      <c r="F628" s="34" t="str">
        <f t="shared" si="81"/>
        <v/>
      </c>
      <c r="G628" s="37" t="str">
        <f>IF(D628="", "", IF(E628="", "Select Supplier", D628*1.02264*(IF(INDEX('Suppliers &amp; Rates'!$G$7:$G$97, MATCH(E628, 'Suppliers &amp; Rates'!$B$7:$B$97, 0))="", 39.3, INDEX('Suppliers &amp; Rates'!$G$7:$G$97, MATCH(E628, 'Suppliers &amp; Rates'!$B$7:$B$97, 0))))/3.6))</f>
        <v/>
      </c>
      <c r="H628" s="57" t="str">
        <f t="shared" si="82"/>
        <v/>
      </c>
      <c r="I628" s="58" t="str">
        <f t="shared" si="83"/>
        <v/>
      </c>
      <c r="J628" s="58" t="str">
        <f t="shared" si="84"/>
        <v/>
      </c>
      <c r="K628" s="59" t="str">
        <f t="shared" si="85"/>
        <v/>
      </c>
      <c r="L628" s="2"/>
      <c r="N628" s="42" t="str">
        <f>IF($E628="", "", IFERROR(INDEX('Suppliers &amp; Rates'!C$7:C$97, MATCH($E628, 'Suppliers &amp; Rates'!$B$7:$B$97, 0)), ""))</f>
        <v/>
      </c>
      <c r="O628" s="43" t="str">
        <f>IF($E628="", "", IFERROR(INDEX('Suppliers &amp; Rates'!D$7:D$97, MATCH($E628, 'Suppliers &amp; Rates'!$B$7:$B$97, 0)), ""))</f>
        <v/>
      </c>
      <c r="P628" s="43" t="str">
        <f>IF($E628="", "", IFERROR(INDEX('Suppliers &amp; Rates'!E$7:E$97, MATCH($E628, 'Suppliers &amp; Rates'!$B$7:$B$97, 0)), ""))</f>
        <v/>
      </c>
      <c r="Q628" s="44" t="str">
        <f>IF($E628="", "", IFERROR(INDEX('Suppliers &amp; Rates'!F$7:F$97, MATCH($E628, 'Suppliers &amp; Rates'!$B$7:$B$97, 0)), ""))</f>
        <v/>
      </c>
      <c r="S628" s="21" t="str">
        <f t="shared" si="86"/>
        <v/>
      </c>
      <c r="U628" s="21" t="str">
        <f t="shared" si="87"/>
        <v/>
      </c>
      <c r="W628" s="21" t="str">
        <f t="shared" si="88"/>
        <v/>
      </c>
      <c r="X628" s="52" t="str">
        <f t="shared" si="89"/>
        <v/>
      </c>
    </row>
    <row r="629" spans="1:24" x14ac:dyDescent="0.25">
      <c r="A629" s="2"/>
      <c r="B629" s="25"/>
      <c r="C629" s="28"/>
      <c r="D629" s="28"/>
      <c r="E629" s="31"/>
      <c r="F629" s="34" t="str">
        <f t="shared" si="81"/>
        <v/>
      </c>
      <c r="G629" s="37" t="str">
        <f>IF(D629="", "", IF(E629="", "Select Supplier", D629*1.02264*(IF(INDEX('Suppliers &amp; Rates'!$G$7:$G$97, MATCH(E629, 'Suppliers &amp; Rates'!$B$7:$B$97, 0))="", 39.3, INDEX('Suppliers &amp; Rates'!$G$7:$G$97, MATCH(E629, 'Suppliers &amp; Rates'!$B$7:$B$97, 0))))/3.6))</f>
        <v/>
      </c>
      <c r="H629" s="57" t="str">
        <f t="shared" si="82"/>
        <v/>
      </c>
      <c r="I629" s="58" t="str">
        <f t="shared" si="83"/>
        <v/>
      </c>
      <c r="J629" s="58" t="str">
        <f t="shared" si="84"/>
        <v/>
      </c>
      <c r="K629" s="59" t="str">
        <f t="shared" si="85"/>
        <v/>
      </c>
      <c r="L629" s="2"/>
      <c r="N629" s="42" t="str">
        <f>IF($E629="", "", IFERROR(INDEX('Suppliers &amp; Rates'!C$7:C$97, MATCH($E629, 'Suppliers &amp; Rates'!$B$7:$B$97, 0)), ""))</f>
        <v/>
      </c>
      <c r="O629" s="43" t="str">
        <f>IF($E629="", "", IFERROR(INDEX('Suppliers &amp; Rates'!D$7:D$97, MATCH($E629, 'Suppliers &amp; Rates'!$B$7:$B$97, 0)), ""))</f>
        <v/>
      </c>
      <c r="P629" s="43" t="str">
        <f>IF($E629="", "", IFERROR(INDEX('Suppliers &amp; Rates'!E$7:E$97, MATCH($E629, 'Suppliers &amp; Rates'!$B$7:$B$97, 0)), ""))</f>
        <v/>
      </c>
      <c r="Q629" s="44" t="str">
        <f>IF($E629="", "", IFERROR(INDEX('Suppliers &amp; Rates'!F$7:F$97, MATCH($E629, 'Suppliers &amp; Rates'!$B$7:$B$97, 0)), ""))</f>
        <v/>
      </c>
      <c r="S629" s="21" t="str">
        <f t="shared" si="86"/>
        <v/>
      </c>
      <c r="U629" s="21" t="str">
        <f t="shared" si="87"/>
        <v/>
      </c>
      <c r="W629" s="21" t="str">
        <f t="shared" si="88"/>
        <v/>
      </c>
      <c r="X629" s="52" t="str">
        <f t="shared" si="89"/>
        <v/>
      </c>
    </row>
    <row r="630" spans="1:24" x14ac:dyDescent="0.25">
      <c r="A630" s="2"/>
      <c r="B630" s="25"/>
      <c r="C630" s="28"/>
      <c r="D630" s="28"/>
      <c r="E630" s="31"/>
      <c r="F630" s="34" t="str">
        <f t="shared" si="81"/>
        <v/>
      </c>
      <c r="G630" s="37" t="str">
        <f>IF(D630="", "", IF(E630="", "Select Supplier", D630*1.02264*(IF(INDEX('Suppliers &amp; Rates'!$G$7:$G$97, MATCH(E630, 'Suppliers &amp; Rates'!$B$7:$B$97, 0))="", 39.3, INDEX('Suppliers &amp; Rates'!$G$7:$G$97, MATCH(E630, 'Suppliers &amp; Rates'!$B$7:$B$97, 0))))/3.6))</f>
        <v/>
      </c>
      <c r="H630" s="57" t="str">
        <f t="shared" si="82"/>
        <v/>
      </c>
      <c r="I630" s="58" t="str">
        <f t="shared" si="83"/>
        <v/>
      </c>
      <c r="J630" s="58" t="str">
        <f t="shared" si="84"/>
        <v/>
      </c>
      <c r="K630" s="59" t="str">
        <f t="shared" si="85"/>
        <v/>
      </c>
      <c r="L630" s="2"/>
      <c r="N630" s="42" t="str">
        <f>IF($E630="", "", IFERROR(INDEX('Suppliers &amp; Rates'!C$7:C$97, MATCH($E630, 'Suppliers &amp; Rates'!$B$7:$B$97, 0)), ""))</f>
        <v/>
      </c>
      <c r="O630" s="43" t="str">
        <f>IF($E630="", "", IFERROR(INDEX('Suppliers &amp; Rates'!D$7:D$97, MATCH($E630, 'Suppliers &amp; Rates'!$B$7:$B$97, 0)), ""))</f>
        <v/>
      </c>
      <c r="P630" s="43" t="str">
        <f>IF($E630="", "", IFERROR(INDEX('Suppliers &amp; Rates'!E$7:E$97, MATCH($E630, 'Suppliers &amp; Rates'!$B$7:$B$97, 0)), ""))</f>
        <v/>
      </c>
      <c r="Q630" s="44" t="str">
        <f>IF($E630="", "", IFERROR(INDEX('Suppliers &amp; Rates'!F$7:F$97, MATCH($E630, 'Suppliers &amp; Rates'!$B$7:$B$97, 0)), ""))</f>
        <v/>
      </c>
      <c r="S630" s="21" t="str">
        <f t="shared" si="86"/>
        <v/>
      </c>
      <c r="U630" s="21" t="str">
        <f t="shared" si="87"/>
        <v/>
      </c>
      <c r="W630" s="21" t="str">
        <f t="shared" si="88"/>
        <v/>
      </c>
      <c r="X630" s="52" t="str">
        <f t="shared" si="89"/>
        <v/>
      </c>
    </row>
    <row r="631" spans="1:24" x14ac:dyDescent="0.25">
      <c r="A631" s="2"/>
      <c r="B631" s="25"/>
      <c r="C631" s="28"/>
      <c r="D631" s="28"/>
      <c r="E631" s="31"/>
      <c r="F631" s="34" t="str">
        <f t="shared" si="81"/>
        <v/>
      </c>
      <c r="G631" s="37" t="str">
        <f>IF(D631="", "", IF(E631="", "Select Supplier", D631*1.02264*(IF(INDEX('Suppliers &amp; Rates'!$G$7:$G$97, MATCH(E631, 'Suppliers &amp; Rates'!$B$7:$B$97, 0))="", 39.3, INDEX('Suppliers &amp; Rates'!$G$7:$G$97, MATCH(E631, 'Suppliers &amp; Rates'!$B$7:$B$97, 0))))/3.6))</f>
        <v/>
      </c>
      <c r="H631" s="57" t="str">
        <f t="shared" si="82"/>
        <v/>
      </c>
      <c r="I631" s="58" t="str">
        <f t="shared" si="83"/>
        <v/>
      </c>
      <c r="J631" s="58" t="str">
        <f t="shared" si="84"/>
        <v/>
      </c>
      <c r="K631" s="59" t="str">
        <f t="shared" si="85"/>
        <v/>
      </c>
      <c r="L631" s="2"/>
      <c r="N631" s="42" t="str">
        <f>IF($E631="", "", IFERROR(INDEX('Suppliers &amp; Rates'!C$7:C$97, MATCH($E631, 'Suppliers &amp; Rates'!$B$7:$B$97, 0)), ""))</f>
        <v/>
      </c>
      <c r="O631" s="43" t="str">
        <f>IF($E631="", "", IFERROR(INDEX('Suppliers &amp; Rates'!D$7:D$97, MATCH($E631, 'Suppliers &amp; Rates'!$B$7:$B$97, 0)), ""))</f>
        <v/>
      </c>
      <c r="P631" s="43" t="str">
        <f>IF($E631="", "", IFERROR(INDEX('Suppliers &amp; Rates'!E$7:E$97, MATCH($E631, 'Suppliers &amp; Rates'!$B$7:$B$97, 0)), ""))</f>
        <v/>
      </c>
      <c r="Q631" s="44" t="str">
        <f>IF($E631="", "", IFERROR(INDEX('Suppliers &amp; Rates'!F$7:F$97, MATCH($E631, 'Suppliers &amp; Rates'!$B$7:$B$97, 0)), ""))</f>
        <v/>
      </c>
      <c r="S631" s="21" t="str">
        <f t="shared" si="86"/>
        <v/>
      </c>
      <c r="U631" s="21" t="str">
        <f t="shared" si="87"/>
        <v/>
      </c>
      <c r="W631" s="21" t="str">
        <f t="shared" si="88"/>
        <v/>
      </c>
      <c r="X631" s="52" t="str">
        <f t="shared" si="89"/>
        <v/>
      </c>
    </row>
    <row r="632" spans="1:24" x14ac:dyDescent="0.25">
      <c r="A632" s="2"/>
      <c r="B632" s="25"/>
      <c r="C632" s="28"/>
      <c r="D632" s="28"/>
      <c r="E632" s="31"/>
      <c r="F632" s="34" t="str">
        <f t="shared" si="81"/>
        <v/>
      </c>
      <c r="G632" s="37" t="str">
        <f>IF(D632="", "", IF(E632="", "Select Supplier", D632*1.02264*(IF(INDEX('Suppliers &amp; Rates'!$G$7:$G$97, MATCH(E632, 'Suppliers &amp; Rates'!$B$7:$B$97, 0))="", 39.3, INDEX('Suppliers &amp; Rates'!$G$7:$G$97, MATCH(E632, 'Suppliers &amp; Rates'!$B$7:$B$97, 0))))/3.6))</f>
        <v/>
      </c>
      <c r="H632" s="57" t="str">
        <f t="shared" si="82"/>
        <v/>
      </c>
      <c r="I632" s="58" t="str">
        <f t="shared" si="83"/>
        <v/>
      </c>
      <c r="J632" s="58" t="str">
        <f t="shared" si="84"/>
        <v/>
      </c>
      <c r="K632" s="59" t="str">
        <f t="shared" si="85"/>
        <v/>
      </c>
      <c r="L632" s="2"/>
      <c r="N632" s="42" t="str">
        <f>IF($E632="", "", IFERROR(INDEX('Suppliers &amp; Rates'!C$7:C$97, MATCH($E632, 'Suppliers &amp; Rates'!$B$7:$B$97, 0)), ""))</f>
        <v/>
      </c>
      <c r="O632" s="43" t="str">
        <f>IF($E632="", "", IFERROR(INDEX('Suppliers &amp; Rates'!D$7:D$97, MATCH($E632, 'Suppliers &amp; Rates'!$B$7:$B$97, 0)), ""))</f>
        <v/>
      </c>
      <c r="P632" s="43" t="str">
        <f>IF($E632="", "", IFERROR(INDEX('Suppliers &amp; Rates'!E$7:E$97, MATCH($E632, 'Suppliers &amp; Rates'!$B$7:$B$97, 0)), ""))</f>
        <v/>
      </c>
      <c r="Q632" s="44" t="str">
        <f>IF($E632="", "", IFERROR(INDEX('Suppliers &amp; Rates'!F$7:F$97, MATCH($E632, 'Suppliers &amp; Rates'!$B$7:$B$97, 0)), ""))</f>
        <v/>
      </c>
      <c r="S632" s="21" t="str">
        <f t="shared" si="86"/>
        <v/>
      </c>
      <c r="U632" s="21" t="str">
        <f t="shared" si="87"/>
        <v/>
      </c>
      <c r="W632" s="21" t="str">
        <f t="shared" si="88"/>
        <v/>
      </c>
      <c r="X632" s="52" t="str">
        <f t="shared" si="89"/>
        <v/>
      </c>
    </row>
    <row r="633" spans="1:24" x14ac:dyDescent="0.25">
      <c r="A633" s="2"/>
      <c r="B633" s="25"/>
      <c r="C633" s="28"/>
      <c r="D633" s="28"/>
      <c r="E633" s="31"/>
      <c r="F633" s="34" t="str">
        <f t="shared" si="81"/>
        <v/>
      </c>
      <c r="G633" s="37" t="str">
        <f>IF(D633="", "", IF(E633="", "Select Supplier", D633*1.02264*(IF(INDEX('Suppliers &amp; Rates'!$G$7:$G$97, MATCH(E633, 'Suppliers &amp; Rates'!$B$7:$B$97, 0))="", 39.3, INDEX('Suppliers &amp; Rates'!$G$7:$G$97, MATCH(E633, 'Suppliers &amp; Rates'!$B$7:$B$97, 0))))/3.6))</f>
        <v/>
      </c>
      <c r="H633" s="57" t="str">
        <f t="shared" si="82"/>
        <v/>
      </c>
      <c r="I633" s="58" t="str">
        <f t="shared" si="83"/>
        <v/>
      </c>
      <c r="J633" s="58" t="str">
        <f t="shared" si="84"/>
        <v/>
      </c>
      <c r="K633" s="59" t="str">
        <f t="shared" si="85"/>
        <v/>
      </c>
      <c r="L633" s="2"/>
      <c r="N633" s="42" t="str">
        <f>IF($E633="", "", IFERROR(INDEX('Suppliers &amp; Rates'!C$7:C$97, MATCH($E633, 'Suppliers &amp; Rates'!$B$7:$B$97, 0)), ""))</f>
        <v/>
      </c>
      <c r="O633" s="43" t="str">
        <f>IF($E633="", "", IFERROR(INDEX('Suppliers &amp; Rates'!D$7:D$97, MATCH($E633, 'Suppliers &amp; Rates'!$B$7:$B$97, 0)), ""))</f>
        <v/>
      </c>
      <c r="P633" s="43" t="str">
        <f>IF($E633="", "", IFERROR(INDEX('Suppliers &amp; Rates'!E$7:E$97, MATCH($E633, 'Suppliers &amp; Rates'!$B$7:$B$97, 0)), ""))</f>
        <v/>
      </c>
      <c r="Q633" s="44" t="str">
        <f>IF($E633="", "", IFERROR(INDEX('Suppliers &amp; Rates'!F$7:F$97, MATCH($E633, 'Suppliers &amp; Rates'!$B$7:$B$97, 0)), ""))</f>
        <v/>
      </c>
      <c r="S633" s="21" t="str">
        <f t="shared" si="86"/>
        <v/>
      </c>
      <c r="U633" s="21" t="str">
        <f t="shared" si="87"/>
        <v/>
      </c>
      <c r="W633" s="21" t="str">
        <f t="shared" si="88"/>
        <v/>
      </c>
      <c r="X633" s="52" t="str">
        <f t="shared" si="89"/>
        <v/>
      </c>
    </row>
    <row r="634" spans="1:24" x14ac:dyDescent="0.25">
      <c r="A634" s="2"/>
      <c r="B634" s="25"/>
      <c r="C634" s="28"/>
      <c r="D634" s="28"/>
      <c r="E634" s="31"/>
      <c r="F634" s="34" t="str">
        <f t="shared" si="81"/>
        <v/>
      </c>
      <c r="G634" s="37" t="str">
        <f>IF(D634="", "", IF(E634="", "Select Supplier", D634*1.02264*(IF(INDEX('Suppliers &amp; Rates'!$G$7:$G$97, MATCH(E634, 'Suppliers &amp; Rates'!$B$7:$B$97, 0))="", 39.3, INDEX('Suppliers &amp; Rates'!$G$7:$G$97, MATCH(E634, 'Suppliers &amp; Rates'!$B$7:$B$97, 0))))/3.6))</f>
        <v/>
      </c>
      <c r="H634" s="57" t="str">
        <f t="shared" si="82"/>
        <v/>
      </c>
      <c r="I634" s="58" t="str">
        <f t="shared" si="83"/>
        <v/>
      </c>
      <c r="J634" s="58" t="str">
        <f t="shared" si="84"/>
        <v/>
      </c>
      <c r="K634" s="59" t="str">
        <f t="shared" si="85"/>
        <v/>
      </c>
      <c r="L634" s="2"/>
      <c r="N634" s="42" t="str">
        <f>IF($E634="", "", IFERROR(INDEX('Suppliers &amp; Rates'!C$7:C$97, MATCH($E634, 'Suppliers &amp; Rates'!$B$7:$B$97, 0)), ""))</f>
        <v/>
      </c>
      <c r="O634" s="43" t="str">
        <f>IF($E634="", "", IFERROR(INDEX('Suppliers &amp; Rates'!D$7:D$97, MATCH($E634, 'Suppliers &amp; Rates'!$B$7:$B$97, 0)), ""))</f>
        <v/>
      </c>
      <c r="P634" s="43" t="str">
        <f>IF($E634="", "", IFERROR(INDEX('Suppliers &amp; Rates'!E$7:E$97, MATCH($E634, 'Suppliers &amp; Rates'!$B$7:$B$97, 0)), ""))</f>
        <v/>
      </c>
      <c r="Q634" s="44" t="str">
        <f>IF($E634="", "", IFERROR(INDEX('Suppliers &amp; Rates'!F$7:F$97, MATCH($E634, 'Suppliers &amp; Rates'!$B$7:$B$97, 0)), ""))</f>
        <v/>
      </c>
      <c r="S634" s="21" t="str">
        <f t="shared" si="86"/>
        <v/>
      </c>
      <c r="U634" s="21" t="str">
        <f t="shared" si="87"/>
        <v/>
      </c>
      <c r="W634" s="21" t="str">
        <f t="shared" si="88"/>
        <v/>
      </c>
      <c r="X634" s="52" t="str">
        <f t="shared" si="89"/>
        <v/>
      </c>
    </row>
    <row r="635" spans="1:24" x14ac:dyDescent="0.25">
      <c r="A635" s="2"/>
      <c r="B635" s="25"/>
      <c r="C635" s="28"/>
      <c r="D635" s="28"/>
      <c r="E635" s="31"/>
      <c r="F635" s="34" t="str">
        <f t="shared" si="81"/>
        <v/>
      </c>
      <c r="G635" s="37" t="str">
        <f>IF(D635="", "", IF(E635="", "Select Supplier", D635*1.02264*(IF(INDEX('Suppliers &amp; Rates'!$G$7:$G$97, MATCH(E635, 'Suppliers &amp; Rates'!$B$7:$B$97, 0))="", 39.3, INDEX('Suppliers &amp; Rates'!$G$7:$G$97, MATCH(E635, 'Suppliers &amp; Rates'!$B$7:$B$97, 0))))/3.6))</f>
        <v/>
      </c>
      <c r="H635" s="57" t="str">
        <f t="shared" si="82"/>
        <v/>
      </c>
      <c r="I635" s="58" t="str">
        <f t="shared" si="83"/>
        <v/>
      </c>
      <c r="J635" s="58" t="str">
        <f t="shared" si="84"/>
        <v/>
      </c>
      <c r="K635" s="59" t="str">
        <f t="shared" si="85"/>
        <v/>
      </c>
      <c r="L635" s="2"/>
      <c r="N635" s="42" t="str">
        <f>IF($E635="", "", IFERROR(INDEX('Suppliers &amp; Rates'!C$7:C$97, MATCH($E635, 'Suppliers &amp; Rates'!$B$7:$B$97, 0)), ""))</f>
        <v/>
      </c>
      <c r="O635" s="43" t="str">
        <f>IF($E635="", "", IFERROR(INDEX('Suppliers &amp; Rates'!D$7:D$97, MATCH($E635, 'Suppliers &amp; Rates'!$B$7:$B$97, 0)), ""))</f>
        <v/>
      </c>
      <c r="P635" s="43" t="str">
        <f>IF($E635="", "", IFERROR(INDEX('Suppliers &amp; Rates'!E$7:E$97, MATCH($E635, 'Suppliers &amp; Rates'!$B$7:$B$97, 0)), ""))</f>
        <v/>
      </c>
      <c r="Q635" s="44" t="str">
        <f>IF($E635="", "", IFERROR(INDEX('Suppliers &amp; Rates'!F$7:F$97, MATCH($E635, 'Suppliers &amp; Rates'!$B$7:$B$97, 0)), ""))</f>
        <v/>
      </c>
      <c r="S635" s="21" t="str">
        <f t="shared" si="86"/>
        <v/>
      </c>
      <c r="U635" s="21" t="str">
        <f t="shared" si="87"/>
        <v/>
      </c>
      <c r="W635" s="21" t="str">
        <f t="shared" si="88"/>
        <v/>
      </c>
      <c r="X635" s="52" t="str">
        <f t="shared" si="89"/>
        <v/>
      </c>
    </row>
    <row r="636" spans="1:24" x14ac:dyDescent="0.25">
      <c r="A636" s="2"/>
      <c r="B636" s="25"/>
      <c r="C636" s="28"/>
      <c r="D636" s="28"/>
      <c r="E636" s="31"/>
      <c r="F636" s="34" t="str">
        <f t="shared" si="81"/>
        <v/>
      </c>
      <c r="G636" s="37" t="str">
        <f>IF(D636="", "", IF(E636="", "Select Supplier", D636*1.02264*(IF(INDEX('Suppliers &amp; Rates'!$G$7:$G$97, MATCH(E636, 'Suppliers &amp; Rates'!$B$7:$B$97, 0))="", 39.3, INDEX('Suppliers &amp; Rates'!$G$7:$G$97, MATCH(E636, 'Suppliers &amp; Rates'!$B$7:$B$97, 0))))/3.6))</f>
        <v/>
      </c>
      <c r="H636" s="57" t="str">
        <f t="shared" si="82"/>
        <v/>
      </c>
      <c r="I636" s="58" t="str">
        <f t="shared" si="83"/>
        <v/>
      </c>
      <c r="J636" s="58" t="str">
        <f t="shared" si="84"/>
        <v/>
      </c>
      <c r="K636" s="59" t="str">
        <f t="shared" si="85"/>
        <v/>
      </c>
      <c r="L636" s="2"/>
      <c r="N636" s="42" t="str">
        <f>IF($E636="", "", IFERROR(INDEX('Suppliers &amp; Rates'!C$7:C$97, MATCH($E636, 'Suppliers &amp; Rates'!$B$7:$B$97, 0)), ""))</f>
        <v/>
      </c>
      <c r="O636" s="43" t="str">
        <f>IF($E636="", "", IFERROR(INDEX('Suppliers &amp; Rates'!D$7:D$97, MATCH($E636, 'Suppliers &amp; Rates'!$B$7:$B$97, 0)), ""))</f>
        <v/>
      </c>
      <c r="P636" s="43" t="str">
        <f>IF($E636="", "", IFERROR(INDEX('Suppliers &amp; Rates'!E$7:E$97, MATCH($E636, 'Suppliers &amp; Rates'!$B$7:$B$97, 0)), ""))</f>
        <v/>
      </c>
      <c r="Q636" s="44" t="str">
        <f>IF($E636="", "", IFERROR(INDEX('Suppliers &amp; Rates'!F$7:F$97, MATCH($E636, 'Suppliers &amp; Rates'!$B$7:$B$97, 0)), ""))</f>
        <v/>
      </c>
      <c r="S636" s="21" t="str">
        <f t="shared" si="86"/>
        <v/>
      </c>
      <c r="U636" s="21" t="str">
        <f t="shared" si="87"/>
        <v/>
      </c>
      <c r="W636" s="21" t="str">
        <f t="shared" si="88"/>
        <v/>
      </c>
      <c r="X636" s="52" t="str">
        <f t="shared" si="89"/>
        <v/>
      </c>
    </row>
    <row r="637" spans="1:24" x14ac:dyDescent="0.25">
      <c r="A637" s="2"/>
      <c r="B637" s="25"/>
      <c r="C637" s="28"/>
      <c r="D637" s="28"/>
      <c r="E637" s="31"/>
      <c r="F637" s="34" t="str">
        <f t="shared" si="81"/>
        <v/>
      </c>
      <c r="G637" s="37" t="str">
        <f>IF(D637="", "", IF(E637="", "Select Supplier", D637*1.02264*(IF(INDEX('Suppliers &amp; Rates'!$G$7:$G$97, MATCH(E637, 'Suppliers &amp; Rates'!$B$7:$B$97, 0))="", 39.3, INDEX('Suppliers &amp; Rates'!$G$7:$G$97, MATCH(E637, 'Suppliers &amp; Rates'!$B$7:$B$97, 0))))/3.6))</f>
        <v/>
      </c>
      <c r="H637" s="57" t="str">
        <f t="shared" si="82"/>
        <v/>
      </c>
      <c r="I637" s="58" t="str">
        <f t="shared" si="83"/>
        <v/>
      </c>
      <c r="J637" s="58" t="str">
        <f t="shared" si="84"/>
        <v/>
      </c>
      <c r="K637" s="59" t="str">
        <f t="shared" si="85"/>
        <v/>
      </c>
      <c r="L637" s="2"/>
      <c r="N637" s="42" t="str">
        <f>IF($E637="", "", IFERROR(INDEX('Suppliers &amp; Rates'!C$7:C$97, MATCH($E637, 'Suppliers &amp; Rates'!$B$7:$B$97, 0)), ""))</f>
        <v/>
      </c>
      <c r="O637" s="43" t="str">
        <f>IF($E637="", "", IFERROR(INDEX('Suppliers &amp; Rates'!D$7:D$97, MATCH($E637, 'Suppliers &amp; Rates'!$B$7:$B$97, 0)), ""))</f>
        <v/>
      </c>
      <c r="P637" s="43" t="str">
        <f>IF($E637="", "", IFERROR(INDEX('Suppliers &amp; Rates'!E$7:E$97, MATCH($E637, 'Suppliers &amp; Rates'!$B$7:$B$97, 0)), ""))</f>
        <v/>
      </c>
      <c r="Q637" s="44" t="str">
        <f>IF($E637="", "", IFERROR(INDEX('Suppliers &amp; Rates'!F$7:F$97, MATCH($E637, 'Suppliers &amp; Rates'!$B$7:$B$97, 0)), ""))</f>
        <v/>
      </c>
      <c r="S637" s="21" t="str">
        <f t="shared" si="86"/>
        <v/>
      </c>
      <c r="U637" s="21" t="str">
        <f t="shared" si="87"/>
        <v/>
      </c>
      <c r="W637" s="21" t="str">
        <f t="shared" si="88"/>
        <v/>
      </c>
      <c r="X637" s="52" t="str">
        <f t="shared" si="89"/>
        <v/>
      </c>
    </row>
    <row r="638" spans="1:24" x14ac:dyDescent="0.25">
      <c r="A638" s="2"/>
      <c r="B638" s="25"/>
      <c r="C638" s="28"/>
      <c r="D638" s="28"/>
      <c r="E638" s="31"/>
      <c r="F638" s="34" t="str">
        <f t="shared" si="81"/>
        <v/>
      </c>
      <c r="G638" s="37" t="str">
        <f>IF(D638="", "", IF(E638="", "Select Supplier", D638*1.02264*(IF(INDEX('Suppliers &amp; Rates'!$G$7:$G$97, MATCH(E638, 'Suppliers &amp; Rates'!$B$7:$B$97, 0))="", 39.3, INDEX('Suppliers &amp; Rates'!$G$7:$G$97, MATCH(E638, 'Suppliers &amp; Rates'!$B$7:$B$97, 0))))/3.6))</f>
        <v/>
      </c>
      <c r="H638" s="57" t="str">
        <f t="shared" si="82"/>
        <v/>
      </c>
      <c r="I638" s="58" t="str">
        <f t="shared" si="83"/>
        <v/>
      </c>
      <c r="J638" s="58" t="str">
        <f t="shared" si="84"/>
        <v/>
      </c>
      <c r="K638" s="59" t="str">
        <f t="shared" si="85"/>
        <v/>
      </c>
      <c r="L638" s="2"/>
      <c r="N638" s="42" t="str">
        <f>IF($E638="", "", IFERROR(INDEX('Suppliers &amp; Rates'!C$7:C$97, MATCH($E638, 'Suppliers &amp; Rates'!$B$7:$B$97, 0)), ""))</f>
        <v/>
      </c>
      <c r="O638" s="43" t="str">
        <f>IF($E638="", "", IFERROR(INDEX('Suppliers &amp; Rates'!D$7:D$97, MATCH($E638, 'Suppliers &amp; Rates'!$B$7:$B$97, 0)), ""))</f>
        <v/>
      </c>
      <c r="P638" s="43" t="str">
        <f>IF($E638="", "", IFERROR(INDEX('Suppliers &amp; Rates'!E$7:E$97, MATCH($E638, 'Suppliers &amp; Rates'!$B$7:$B$97, 0)), ""))</f>
        <v/>
      </c>
      <c r="Q638" s="44" t="str">
        <f>IF($E638="", "", IFERROR(INDEX('Suppliers &amp; Rates'!F$7:F$97, MATCH($E638, 'Suppliers &amp; Rates'!$B$7:$B$97, 0)), ""))</f>
        <v/>
      </c>
      <c r="S638" s="21" t="str">
        <f t="shared" si="86"/>
        <v/>
      </c>
      <c r="U638" s="21" t="str">
        <f t="shared" si="87"/>
        <v/>
      </c>
      <c r="W638" s="21" t="str">
        <f t="shared" si="88"/>
        <v/>
      </c>
      <c r="X638" s="52" t="str">
        <f t="shared" si="89"/>
        <v/>
      </c>
    </row>
    <row r="639" spans="1:24" x14ac:dyDescent="0.25">
      <c r="A639" s="2"/>
      <c r="B639" s="25"/>
      <c r="C639" s="28"/>
      <c r="D639" s="28"/>
      <c r="E639" s="31"/>
      <c r="F639" s="34" t="str">
        <f t="shared" si="81"/>
        <v/>
      </c>
      <c r="G639" s="37" t="str">
        <f>IF(D639="", "", IF(E639="", "Select Supplier", D639*1.02264*(IF(INDEX('Suppliers &amp; Rates'!$G$7:$G$97, MATCH(E639, 'Suppliers &amp; Rates'!$B$7:$B$97, 0))="", 39.3, INDEX('Suppliers &amp; Rates'!$G$7:$G$97, MATCH(E639, 'Suppliers &amp; Rates'!$B$7:$B$97, 0))))/3.6))</f>
        <v/>
      </c>
      <c r="H639" s="57" t="str">
        <f t="shared" si="82"/>
        <v/>
      </c>
      <c r="I639" s="58" t="str">
        <f t="shared" si="83"/>
        <v/>
      </c>
      <c r="J639" s="58" t="str">
        <f t="shared" si="84"/>
        <v/>
      </c>
      <c r="K639" s="59" t="str">
        <f t="shared" si="85"/>
        <v/>
      </c>
      <c r="L639" s="2"/>
      <c r="N639" s="42" t="str">
        <f>IF($E639="", "", IFERROR(INDEX('Suppliers &amp; Rates'!C$7:C$97, MATCH($E639, 'Suppliers &amp; Rates'!$B$7:$B$97, 0)), ""))</f>
        <v/>
      </c>
      <c r="O639" s="43" t="str">
        <f>IF($E639="", "", IFERROR(INDEX('Suppliers &amp; Rates'!D$7:D$97, MATCH($E639, 'Suppliers &amp; Rates'!$B$7:$B$97, 0)), ""))</f>
        <v/>
      </c>
      <c r="P639" s="43" t="str">
        <f>IF($E639="", "", IFERROR(INDEX('Suppliers &amp; Rates'!E$7:E$97, MATCH($E639, 'Suppliers &amp; Rates'!$B$7:$B$97, 0)), ""))</f>
        <v/>
      </c>
      <c r="Q639" s="44" t="str">
        <f>IF($E639="", "", IFERROR(INDEX('Suppliers &amp; Rates'!F$7:F$97, MATCH($E639, 'Suppliers &amp; Rates'!$B$7:$B$97, 0)), ""))</f>
        <v/>
      </c>
      <c r="S639" s="21" t="str">
        <f t="shared" si="86"/>
        <v/>
      </c>
      <c r="U639" s="21" t="str">
        <f t="shared" si="87"/>
        <v/>
      </c>
      <c r="W639" s="21" t="str">
        <f t="shared" si="88"/>
        <v/>
      </c>
      <c r="X639" s="52" t="str">
        <f t="shared" si="89"/>
        <v/>
      </c>
    </row>
    <row r="640" spans="1:24" x14ac:dyDescent="0.25">
      <c r="A640" s="2"/>
      <c r="B640" s="25"/>
      <c r="C640" s="28"/>
      <c r="D640" s="28"/>
      <c r="E640" s="31"/>
      <c r="F640" s="34" t="str">
        <f t="shared" si="81"/>
        <v/>
      </c>
      <c r="G640" s="37" t="str">
        <f>IF(D640="", "", IF(E640="", "Select Supplier", D640*1.02264*(IF(INDEX('Suppliers &amp; Rates'!$G$7:$G$97, MATCH(E640, 'Suppliers &amp; Rates'!$B$7:$B$97, 0))="", 39.3, INDEX('Suppliers &amp; Rates'!$G$7:$G$97, MATCH(E640, 'Suppliers &amp; Rates'!$B$7:$B$97, 0))))/3.6))</f>
        <v/>
      </c>
      <c r="H640" s="57" t="str">
        <f t="shared" si="82"/>
        <v/>
      </c>
      <c r="I640" s="58" t="str">
        <f t="shared" si="83"/>
        <v/>
      </c>
      <c r="J640" s="58" t="str">
        <f t="shared" si="84"/>
        <v/>
      </c>
      <c r="K640" s="59" t="str">
        <f t="shared" si="85"/>
        <v/>
      </c>
      <c r="L640" s="2"/>
      <c r="N640" s="42" t="str">
        <f>IF($E640="", "", IFERROR(INDEX('Suppliers &amp; Rates'!C$7:C$97, MATCH($E640, 'Suppliers &amp; Rates'!$B$7:$B$97, 0)), ""))</f>
        <v/>
      </c>
      <c r="O640" s="43" t="str">
        <f>IF($E640="", "", IFERROR(INDEX('Suppliers &amp; Rates'!D$7:D$97, MATCH($E640, 'Suppliers &amp; Rates'!$B$7:$B$97, 0)), ""))</f>
        <v/>
      </c>
      <c r="P640" s="43" t="str">
        <f>IF($E640="", "", IFERROR(INDEX('Suppliers &amp; Rates'!E$7:E$97, MATCH($E640, 'Suppliers &amp; Rates'!$B$7:$B$97, 0)), ""))</f>
        <v/>
      </c>
      <c r="Q640" s="44" t="str">
        <f>IF($E640="", "", IFERROR(INDEX('Suppliers &amp; Rates'!F$7:F$97, MATCH($E640, 'Suppliers &amp; Rates'!$B$7:$B$97, 0)), ""))</f>
        <v/>
      </c>
      <c r="S640" s="21" t="str">
        <f t="shared" si="86"/>
        <v/>
      </c>
      <c r="U640" s="21" t="str">
        <f t="shared" si="87"/>
        <v/>
      </c>
      <c r="W640" s="21" t="str">
        <f t="shared" si="88"/>
        <v/>
      </c>
      <c r="X640" s="52" t="str">
        <f t="shared" si="89"/>
        <v/>
      </c>
    </row>
    <row r="641" spans="1:24" x14ac:dyDescent="0.25">
      <c r="A641" s="2"/>
      <c r="B641" s="25"/>
      <c r="C641" s="28"/>
      <c r="D641" s="28"/>
      <c r="E641" s="31"/>
      <c r="F641" s="34" t="str">
        <f t="shared" si="81"/>
        <v/>
      </c>
      <c r="G641" s="37" t="str">
        <f>IF(D641="", "", IF(E641="", "Select Supplier", D641*1.02264*(IF(INDEX('Suppliers &amp; Rates'!$G$7:$G$97, MATCH(E641, 'Suppliers &amp; Rates'!$B$7:$B$97, 0))="", 39.3, INDEX('Suppliers &amp; Rates'!$G$7:$G$97, MATCH(E641, 'Suppliers &amp; Rates'!$B$7:$B$97, 0))))/3.6))</f>
        <v/>
      </c>
      <c r="H641" s="57" t="str">
        <f t="shared" si="82"/>
        <v/>
      </c>
      <c r="I641" s="58" t="str">
        <f t="shared" si="83"/>
        <v/>
      </c>
      <c r="J641" s="58" t="str">
        <f t="shared" si="84"/>
        <v/>
      </c>
      <c r="K641" s="59" t="str">
        <f t="shared" si="85"/>
        <v/>
      </c>
      <c r="L641" s="2"/>
      <c r="N641" s="42" t="str">
        <f>IF($E641="", "", IFERROR(INDEX('Suppliers &amp; Rates'!C$7:C$97, MATCH($E641, 'Suppliers &amp; Rates'!$B$7:$B$97, 0)), ""))</f>
        <v/>
      </c>
      <c r="O641" s="43" t="str">
        <f>IF($E641="", "", IFERROR(INDEX('Suppliers &amp; Rates'!D$7:D$97, MATCH($E641, 'Suppliers &amp; Rates'!$B$7:$B$97, 0)), ""))</f>
        <v/>
      </c>
      <c r="P641" s="43" t="str">
        <f>IF($E641="", "", IFERROR(INDEX('Suppliers &amp; Rates'!E$7:E$97, MATCH($E641, 'Suppliers &amp; Rates'!$B$7:$B$97, 0)), ""))</f>
        <v/>
      </c>
      <c r="Q641" s="44" t="str">
        <f>IF($E641="", "", IFERROR(INDEX('Suppliers &amp; Rates'!F$7:F$97, MATCH($E641, 'Suppliers &amp; Rates'!$B$7:$B$97, 0)), ""))</f>
        <v/>
      </c>
      <c r="S641" s="21" t="str">
        <f t="shared" si="86"/>
        <v/>
      </c>
      <c r="U641" s="21" t="str">
        <f t="shared" si="87"/>
        <v/>
      </c>
      <c r="W641" s="21" t="str">
        <f t="shared" si="88"/>
        <v/>
      </c>
      <c r="X641" s="52" t="str">
        <f t="shared" si="89"/>
        <v/>
      </c>
    </row>
    <row r="642" spans="1:24" x14ac:dyDescent="0.25">
      <c r="A642" s="2"/>
      <c r="B642" s="25"/>
      <c r="C642" s="28"/>
      <c r="D642" s="28"/>
      <c r="E642" s="31"/>
      <c r="F642" s="34" t="str">
        <f t="shared" si="81"/>
        <v/>
      </c>
      <c r="G642" s="37" t="str">
        <f>IF(D642="", "", IF(E642="", "Select Supplier", D642*1.02264*(IF(INDEX('Suppliers &amp; Rates'!$G$7:$G$97, MATCH(E642, 'Suppliers &amp; Rates'!$B$7:$B$97, 0))="", 39.3, INDEX('Suppliers &amp; Rates'!$G$7:$G$97, MATCH(E642, 'Suppliers &amp; Rates'!$B$7:$B$97, 0))))/3.6))</f>
        <v/>
      </c>
      <c r="H642" s="57" t="str">
        <f t="shared" si="82"/>
        <v/>
      </c>
      <c r="I642" s="58" t="str">
        <f t="shared" si="83"/>
        <v/>
      </c>
      <c r="J642" s="58" t="str">
        <f t="shared" si="84"/>
        <v/>
      </c>
      <c r="K642" s="59" t="str">
        <f t="shared" si="85"/>
        <v/>
      </c>
      <c r="L642" s="2"/>
      <c r="N642" s="42" t="str">
        <f>IF($E642="", "", IFERROR(INDEX('Suppliers &amp; Rates'!C$7:C$97, MATCH($E642, 'Suppliers &amp; Rates'!$B$7:$B$97, 0)), ""))</f>
        <v/>
      </c>
      <c r="O642" s="43" t="str">
        <f>IF($E642="", "", IFERROR(INDEX('Suppliers &amp; Rates'!D$7:D$97, MATCH($E642, 'Suppliers &amp; Rates'!$B$7:$B$97, 0)), ""))</f>
        <v/>
      </c>
      <c r="P642" s="43" t="str">
        <f>IF($E642="", "", IFERROR(INDEX('Suppliers &amp; Rates'!E$7:E$97, MATCH($E642, 'Suppliers &amp; Rates'!$B$7:$B$97, 0)), ""))</f>
        <v/>
      </c>
      <c r="Q642" s="44" t="str">
        <f>IF($E642="", "", IFERROR(INDEX('Suppliers &amp; Rates'!F$7:F$97, MATCH($E642, 'Suppliers &amp; Rates'!$B$7:$B$97, 0)), ""))</f>
        <v/>
      </c>
      <c r="S642" s="21" t="str">
        <f t="shared" si="86"/>
        <v/>
      </c>
      <c r="U642" s="21" t="str">
        <f t="shared" si="87"/>
        <v/>
      </c>
      <c r="W642" s="21" t="str">
        <f t="shared" si="88"/>
        <v/>
      </c>
      <c r="X642" s="52" t="str">
        <f t="shared" si="89"/>
        <v/>
      </c>
    </row>
    <row r="643" spans="1:24" x14ac:dyDescent="0.25">
      <c r="A643" s="2"/>
      <c r="B643" s="25"/>
      <c r="C643" s="28"/>
      <c r="D643" s="28"/>
      <c r="E643" s="31"/>
      <c r="F643" s="34" t="str">
        <f t="shared" si="81"/>
        <v/>
      </c>
      <c r="G643" s="37" t="str">
        <f>IF(D643="", "", IF(E643="", "Select Supplier", D643*1.02264*(IF(INDEX('Suppliers &amp; Rates'!$G$7:$G$97, MATCH(E643, 'Suppliers &amp; Rates'!$B$7:$B$97, 0))="", 39.3, INDEX('Suppliers &amp; Rates'!$G$7:$G$97, MATCH(E643, 'Suppliers &amp; Rates'!$B$7:$B$97, 0))))/3.6))</f>
        <v/>
      </c>
      <c r="H643" s="57" t="str">
        <f t="shared" si="82"/>
        <v/>
      </c>
      <c r="I643" s="58" t="str">
        <f t="shared" si="83"/>
        <v/>
      </c>
      <c r="J643" s="58" t="str">
        <f t="shared" si="84"/>
        <v/>
      </c>
      <c r="K643" s="59" t="str">
        <f t="shared" si="85"/>
        <v/>
      </c>
      <c r="L643" s="2"/>
      <c r="N643" s="42" t="str">
        <f>IF($E643="", "", IFERROR(INDEX('Suppliers &amp; Rates'!C$7:C$97, MATCH($E643, 'Suppliers &amp; Rates'!$B$7:$B$97, 0)), ""))</f>
        <v/>
      </c>
      <c r="O643" s="43" t="str">
        <f>IF($E643="", "", IFERROR(INDEX('Suppliers &amp; Rates'!D$7:D$97, MATCH($E643, 'Suppliers &amp; Rates'!$B$7:$B$97, 0)), ""))</f>
        <v/>
      </c>
      <c r="P643" s="43" t="str">
        <f>IF($E643="", "", IFERROR(INDEX('Suppliers &amp; Rates'!E$7:E$97, MATCH($E643, 'Suppliers &amp; Rates'!$B$7:$B$97, 0)), ""))</f>
        <v/>
      </c>
      <c r="Q643" s="44" t="str">
        <f>IF($E643="", "", IFERROR(INDEX('Suppliers &amp; Rates'!F$7:F$97, MATCH($E643, 'Suppliers &amp; Rates'!$B$7:$B$97, 0)), ""))</f>
        <v/>
      </c>
      <c r="S643" s="21" t="str">
        <f t="shared" si="86"/>
        <v/>
      </c>
      <c r="U643" s="21" t="str">
        <f t="shared" si="87"/>
        <v/>
      </c>
      <c r="W643" s="21" t="str">
        <f t="shared" si="88"/>
        <v/>
      </c>
      <c r="X643" s="52" t="str">
        <f t="shared" si="89"/>
        <v/>
      </c>
    </row>
    <row r="644" spans="1:24" x14ac:dyDescent="0.25">
      <c r="A644" s="2"/>
      <c r="B644" s="25"/>
      <c r="C644" s="28"/>
      <c r="D644" s="28"/>
      <c r="E644" s="31"/>
      <c r="F644" s="34" t="str">
        <f t="shared" si="81"/>
        <v/>
      </c>
      <c r="G644" s="37" t="str">
        <f>IF(D644="", "", IF(E644="", "Select Supplier", D644*1.02264*(IF(INDEX('Suppliers &amp; Rates'!$G$7:$G$97, MATCH(E644, 'Suppliers &amp; Rates'!$B$7:$B$97, 0))="", 39.3, INDEX('Suppliers &amp; Rates'!$G$7:$G$97, MATCH(E644, 'Suppliers &amp; Rates'!$B$7:$B$97, 0))))/3.6))</f>
        <v/>
      </c>
      <c r="H644" s="57" t="str">
        <f t="shared" si="82"/>
        <v/>
      </c>
      <c r="I644" s="58" t="str">
        <f t="shared" si="83"/>
        <v/>
      </c>
      <c r="J644" s="58" t="str">
        <f t="shared" si="84"/>
        <v/>
      </c>
      <c r="K644" s="59" t="str">
        <f t="shared" si="85"/>
        <v/>
      </c>
      <c r="L644" s="2"/>
      <c r="N644" s="42" t="str">
        <f>IF($E644="", "", IFERROR(INDEX('Suppliers &amp; Rates'!C$7:C$97, MATCH($E644, 'Suppliers &amp; Rates'!$B$7:$B$97, 0)), ""))</f>
        <v/>
      </c>
      <c r="O644" s="43" t="str">
        <f>IF($E644="", "", IFERROR(INDEX('Suppliers &amp; Rates'!D$7:D$97, MATCH($E644, 'Suppliers &amp; Rates'!$B$7:$B$97, 0)), ""))</f>
        <v/>
      </c>
      <c r="P644" s="43" t="str">
        <f>IF($E644="", "", IFERROR(INDEX('Suppliers &amp; Rates'!E$7:E$97, MATCH($E644, 'Suppliers &amp; Rates'!$B$7:$B$97, 0)), ""))</f>
        <v/>
      </c>
      <c r="Q644" s="44" t="str">
        <f>IF($E644="", "", IFERROR(INDEX('Suppliers &amp; Rates'!F$7:F$97, MATCH($E644, 'Suppliers &amp; Rates'!$B$7:$B$97, 0)), ""))</f>
        <v/>
      </c>
      <c r="S644" s="21" t="str">
        <f t="shared" si="86"/>
        <v/>
      </c>
      <c r="U644" s="21" t="str">
        <f t="shared" si="87"/>
        <v/>
      </c>
      <c r="W644" s="21" t="str">
        <f t="shared" si="88"/>
        <v/>
      </c>
      <c r="X644" s="52" t="str">
        <f t="shared" si="89"/>
        <v/>
      </c>
    </row>
    <row r="645" spans="1:24" x14ac:dyDescent="0.25">
      <c r="A645" s="2"/>
      <c r="B645" s="25"/>
      <c r="C645" s="28"/>
      <c r="D645" s="28"/>
      <c r="E645" s="31"/>
      <c r="F645" s="34" t="str">
        <f t="shared" si="81"/>
        <v/>
      </c>
      <c r="G645" s="37" t="str">
        <f>IF(D645="", "", IF(E645="", "Select Supplier", D645*1.02264*(IF(INDEX('Suppliers &amp; Rates'!$G$7:$G$97, MATCH(E645, 'Suppliers &amp; Rates'!$B$7:$B$97, 0))="", 39.3, INDEX('Suppliers &amp; Rates'!$G$7:$G$97, MATCH(E645, 'Suppliers &amp; Rates'!$B$7:$B$97, 0))))/3.6))</f>
        <v/>
      </c>
      <c r="H645" s="57" t="str">
        <f t="shared" si="82"/>
        <v/>
      </c>
      <c r="I645" s="58" t="str">
        <f t="shared" si="83"/>
        <v/>
      </c>
      <c r="J645" s="58" t="str">
        <f t="shared" si="84"/>
        <v/>
      </c>
      <c r="K645" s="59" t="str">
        <f t="shared" si="85"/>
        <v/>
      </c>
      <c r="L645" s="2"/>
      <c r="N645" s="42" t="str">
        <f>IF($E645="", "", IFERROR(INDEX('Suppliers &amp; Rates'!C$7:C$97, MATCH($E645, 'Suppliers &amp; Rates'!$B$7:$B$97, 0)), ""))</f>
        <v/>
      </c>
      <c r="O645" s="43" t="str">
        <f>IF($E645="", "", IFERROR(INDEX('Suppliers &amp; Rates'!D$7:D$97, MATCH($E645, 'Suppliers &amp; Rates'!$B$7:$B$97, 0)), ""))</f>
        <v/>
      </c>
      <c r="P645" s="43" t="str">
        <f>IF($E645="", "", IFERROR(INDEX('Suppliers &amp; Rates'!E$7:E$97, MATCH($E645, 'Suppliers &amp; Rates'!$B$7:$B$97, 0)), ""))</f>
        <v/>
      </c>
      <c r="Q645" s="44" t="str">
        <f>IF($E645="", "", IFERROR(INDEX('Suppliers &amp; Rates'!F$7:F$97, MATCH($E645, 'Suppliers &amp; Rates'!$B$7:$B$97, 0)), ""))</f>
        <v/>
      </c>
      <c r="S645" s="21" t="str">
        <f t="shared" si="86"/>
        <v/>
      </c>
      <c r="U645" s="21" t="str">
        <f t="shared" si="87"/>
        <v/>
      </c>
      <c r="W645" s="21" t="str">
        <f t="shared" si="88"/>
        <v/>
      </c>
      <c r="X645" s="52" t="str">
        <f t="shared" si="89"/>
        <v/>
      </c>
    </row>
    <row r="646" spans="1:24" x14ac:dyDescent="0.25">
      <c r="A646" s="2"/>
      <c r="B646" s="25"/>
      <c r="C646" s="28"/>
      <c r="D646" s="28"/>
      <c r="E646" s="31"/>
      <c r="F646" s="34" t="str">
        <f t="shared" si="81"/>
        <v/>
      </c>
      <c r="G646" s="37" t="str">
        <f>IF(D646="", "", IF(E646="", "Select Supplier", D646*1.02264*(IF(INDEX('Suppliers &amp; Rates'!$G$7:$G$97, MATCH(E646, 'Suppliers &amp; Rates'!$B$7:$B$97, 0))="", 39.3, INDEX('Suppliers &amp; Rates'!$G$7:$G$97, MATCH(E646, 'Suppliers &amp; Rates'!$B$7:$B$97, 0))))/3.6))</f>
        <v/>
      </c>
      <c r="H646" s="57" t="str">
        <f t="shared" si="82"/>
        <v/>
      </c>
      <c r="I646" s="58" t="str">
        <f t="shared" si="83"/>
        <v/>
      </c>
      <c r="J646" s="58" t="str">
        <f t="shared" si="84"/>
        <v/>
      </c>
      <c r="K646" s="59" t="str">
        <f t="shared" si="85"/>
        <v/>
      </c>
      <c r="L646" s="2"/>
      <c r="N646" s="42" t="str">
        <f>IF($E646="", "", IFERROR(INDEX('Suppliers &amp; Rates'!C$7:C$97, MATCH($E646, 'Suppliers &amp; Rates'!$B$7:$B$97, 0)), ""))</f>
        <v/>
      </c>
      <c r="O646" s="43" t="str">
        <f>IF($E646="", "", IFERROR(INDEX('Suppliers &amp; Rates'!D$7:D$97, MATCH($E646, 'Suppliers &amp; Rates'!$B$7:$B$97, 0)), ""))</f>
        <v/>
      </c>
      <c r="P646" s="43" t="str">
        <f>IF($E646="", "", IFERROR(INDEX('Suppliers &amp; Rates'!E$7:E$97, MATCH($E646, 'Suppliers &amp; Rates'!$B$7:$B$97, 0)), ""))</f>
        <v/>
      </c>
      <c r="Q646" s="44" t="str">
        <f>IF($E646="", "", IFERROR(INDEX('Suppliers &amp; Rates'!F$7:F$97, MATCH($E646, 'Suppliers &amp; Rates'!$B$7:$B$97, 0)), ""))</f>
        <v/>
      </c>
      <c r="S646" s="21" t="str">
        <f t="shared" si="86"/>
        <v/>
      </c>
      <c r="U646" s="21" t="str">
        <f t="shared" si="87"/>
        <v/>
      </c>
      <c r="W646" s="21" t="str">
        <f t="shared" si="88"/>
        <v/>
      </c>
      <c r="X646" s="52" t="str">
        <f t="shared" si="89"/>
        <v/>
      </c>
    </row>
    <row r="647" spans="1:24" x14ac:dyDescent="0.25">
      <c r="A647" s="2"/>
      <c r="B647" s="25"/>
      <c r="C647" s="28"/>
      <c r="D647" s="28"/>
      <c r="E647" s="31"/>
      <c r="F647" s="34" t="str">
        <f t="shared" si="81"/>
        <v/>
      </c>
      <c r="G647" s="37" t="str">
        <f>IF(D647="", "", IF(E647="", "Select Supplier", D647*1.02264*(IF(INDEX('Suppliers &amp; Rates'!$G$7:$G$97, MATCH(E647, 'Suppliers &amp; Rates'!$B$7:$B$97, 0))="", 39.3, INDEX('Suppliers &amp; Rates'!$G$7:$G$97, MATCH(E647, 'Suppliers &amp; Rates'!$B$7:$B$97, 0))))/3.6))</f>
        <v/>
      </c>
      <c r="H647" s="57" t="str">
        <f t="shared" si="82"/>
        <v/>
      </c>
      <c r="I647" s="58" t="str">
        <f t="shared" si="83"/>
        <v/>
      </c>
      <c r="J647" s="58" t="str">
        <f t="shared" si="84"/>
        <v/>
      </c>
      <c r="K647" s="59" t="str">
        <f t="shared" si="85"/>
        <v/>
      </c>
      <c r="L647" s="2"/>
      <c r="N647" s="42" t="str">
        <f>IF($E647="", "", IFERROR(INDEX('Suppliers &amp; Rates'!C$7:C$97, MATCH($E647, 'Suppliers &amp; Rates'!$B$7:$B$97, 0)), ""))</f>
        <v/>
      </c>
      <c r="O647" s="43" t="str">
        <f>IF($E647="", "", IFERROR(INDEX('Suppliers &amp; Rates'!D$7:D$97, MATCH($E647, 'Suppliers &amp; Rates'!$B$7:$B$97, 0)), ""))</f>
        <v/>
      </c>
      <c r="P647" s="43" t="str">
        <f>IF($E647="", "", IFERROR(INDEX('Suppliers &amp; Rates'!E$7:E$97, MATCH($E647, 'Suppliers &amp; Rates'!$B$7:$B$97, 0)), ""))</f>
        <v/>
      </c>
      <c r="Q647" s="44" t="str">
        <f>IF($E647="", "", IFERROR(INDEX('Suppliers &amp; Rates'!F$7:F$97, MATCH($E647, 'Suppliers &amp; Rates'!$B$7:$B$97, 0)), ""))</f>
        <v/>
      </c>
      <c r="S647" s="21" t="str">
        <f t="shared" si="86"/>
        <v/>
      </c>
      <c r="U647" s="21" t="str">
        <f t="shared" si="87"/>
        <v/>
      </c>
      <c r="W647" s="21" t="str">
        <f t="shared" si="88"/>
        <v/>
      </c>
      <c r="X647" s="52" t="str">
        <f t="shared" si="89"/>
        <v/>
      </c>
    </row>
    <row r="648" spans="1:24" x14ac:dyDescent="0.25">
      <c r="A648" s="2"/>
      <c r="B648" s="25"/>
      <c r="C648" s="28"/>
      <c r="D648" s="28"/>
      <c r="E648" s="31"/>
      <c r="F648" s="34" t="str">
        <f t="shared" si="81"/>
        <v/>
      </c>
      <c r="G648" s="37" t="str">
        <f>IF(D648="", "", IF(E648="", "Select Supplier", D648*1.02264*(IF(INDEX('Suppliers &amp; Rates'!$G$7:$G$97, MATCH(E648, 'Suppliers &amp; Rates'!$B$7:$B$97, 0))="", 39.3, INDEX('Suppliers &amp; Rates'!$G$7:$G$97, MATCH(E648, 'Suppliers &amp; Rates'!$B$7:$B$97, 0))))/3.6))</f>
        <v/>
      </c>
      <c r="H648" s="57" t="str">
        <f t="shared" si="82"/>
        <v/>
      </c>
      <c r="I648" s="58" t="str">
        <f t="shared" si="83"/>
        <v/>
      </c>
      <c r="J648" s="58" t="str">
        <f t="shared" si="84"/>
        <v/>
      </c>
      <c r="K648" s="59" t="str">
        <f t="shared" si="85"/>
        <v/>
      </c>
      <c r="L648" s="2"/>
      <c r="N648" s="42" t="str">
        <f>IF($E648="", "", IFERROR(INDEX('Suppliers &amp; Rates'!C$7:C$97, MATCH($E648, 'Suppliers &amp; Rates'!$B$7:$B$97, 0)), ""))</f>
        <v/>
      </c>
      <c r="O648" s="43" t="str">
        <f>IF($E648="", "", IFERROR(INDEX('Suppliers &amp; Rates'!D$7:D$97, MATCH($E648, 'Suppliers &amp; Rates'!$B$7:$B$97, 0)), ""))</f>
        <v/>
      </c>
      <c r="P648" s="43" t="str">
        <f>IF($E648="", "", IFERROR(INDEX('Suppliers &amp; Rates'!E$7:E$97, MATCH($E648, 'Suppliers &amp; Rates'!$B$7:$B$97, 0)), ""))</f>
        <v/>
      </c>
      <c r="Q648" s="44" t="str">
        <f>IF($E648="", "", IFERROR(INDEX('Suppliers &amp; Rates'!F$7:F$97, MATCH($E648, 'Suppliers &amp; Rates'!$B$7:$B$97, 0)), ""))</f>
        <v/>
      </c>
      <c r="S648" s="21" t="str">
        <f t="shared" si="86"/>
        <v/>
      </c>
      <c r="U648" s="21" t="str">
        <f t="shared" si="87"/>
        <v/>
      </c>
      <c r="W648" s="21" t="str">
        <f t="shared" si="88"/>
        <v/>
      </c>
      <c r="X648" s="52" t="str">
        <f t="shared" si="89"/>
        <v/>
      </c>
    </row>
    <row r="649" spans="1:24" x14ac:dyDescent="0.25">
      <c r="A649" s="2"/>
      <c r="B649" s="25"/>
      <c r="C649" s="28"/>
      <c r="D649" s="28"/>
      <c r="E649" s="31"/>
      <c r="F649" s="34" t="str">
        <f t="shared" ref="F649:F712" si="90">IF(C649="", "", C649)</f>
        <v/>
      </c>
      <c r="G649" s="37" t="str">
        <f>IF(D649="", "", IF(E649="", "Select Supplier", D649*1.02264*(IF(INDEX('Suppliers &amp; Rates'!$G$7:$G$97, MATCH(E649, 'Suppliers &amp; Rates'!$B$7:$B$97, 0))="", 39.3, INDEX('Suppliers &amp; Rates'!$G$7:$G$97, MATCH(E649, 'Suppliers &amp; Rates'!$B$7:$B$97, 0))))/3.6))</f>
        <v/>
      </c>
      <c r="H649" s="57" t="str">
        <f t="shared" si="82"/>
        <v/>
      </c>
      <c r="I649" s="58" t="str">
        <f t="shared" si="83"/>
        <v/>
      </c>
      <c r="J649" s="58" t="str">
        <f t="shared" si="84"/>
        <v/>
      </c>
      <c r="K649" s="59" t="str">
        <f t="shared" si="85"/>
        <v/>
      </c>
      <c r="L649" s="2"/>
      <c r="N649" s="42" t="str">
        <f>IF($E649="", "", IFERROR(INDEX('Suppliers &amp; Rates'!C$7:C$97, MATCH($E649, 'Suppliers &amp; Rates'!$B$7:$B$97, 0)), ""))</f>
        <v/>
      </c>
      <c r="O649" s="43" t="str">
        <f>IF($E649="", "", IFERROR(INDEX('Suppliers &amp; Rates'!D$7:D$97, MATCH($E649, 'Suppliers &amp; Rates'!$B$7:$B$97, 0)), ""))</f>
        <v/>
      </c>
      <c r="P649" s="43" t="str">
        <f>IF($E649="", "", IFERROR(INDEX('Suppliers &amp; Rates'!E$7:E$97, MATCH($E649, 'Suppliers &amp; Rates'!$B$7:$B$97, 0)), ""))</f>
        <v/>
      </c>
      <c r="Q649" s="44" t="str">
        <f>IF($E649="", "", IFERROR(INDEX('Suppliers &amp; Rates'!F$7:F$97, MATCH($E649, 'Suppliers &amp; Rates'!$B$7:$B$97, 0)), ""))</f>
        <v/>
      </c>
      <c r="S649" s="21" t="str">
        <f t="shared" si="86"/>
        <v/>
      </c>
      <c r="U649" s="21" t="str">
        <f t="shared" si="87"/>
        <v/>
      </c>
      <c r="W649" s="21" t="str">
        <f t="shared" si="88"/>
        <v/>
      </c>
      <c r="X649" s="52" t="str">
        <f t="shared" si="89"/>
        <v/>
      </c>
    </row>
    <row r="650" spans="1:24" x14ac:dyDescent="0.25">
      <c r="A650" s="2"/>
      <c r="B650" s="25"/>
      <c r="C650" s="28"/>
      <c r="D650" s="28"/>
      <c r="E650" s="31"/>
      <c r="F650" s="34" t="str">
        <f t="shared" si="90"/>
        <v/>
      </c>
      <c r="G650" s="37" t="str">
        <f>IF(D650="", "", IF(E650="", "Select Supplier", D650*1.02264*(IF(INDEX('Suppliers &amp; Rates'!$G$7:$G$97, MATCH(E650, 'Suppliers &amp; Rates'!$B$7:$B$97, 0))="", 39.3, INDEX('Suppliers &amp; Rates'!$G$7:$G$97, MATCH(E650, 'Suppliers &amp; Rates'!$B$7:$B$97, 0))))/3.6))</f>
        <v/>
      </c>
      <c r="H650" s="57" t="str">
        <f t="shared" ref="H650:H713" si="91">IF(OR($U650="", $U650=FALSE), "", ROUND(($N650*$S650)+($O650*$W650), 2)/100)</f>
        <v/>
      </c>
      <c r="I650" s="58" t="str">
        <f t="shared" ref="I650:I713" si="92">IF(OR($U650="", $U650=FALSE), "", ROUND(($P650*$S650)+($Q650*$X650), 2)/100)</f>
        <v/>
      </c>
      <c r="J650" s="58" t="str">
        <f t="shared" ref="J650:J713" si="93">IF(OR(H650="", I650=""), "", H650+I650)</f>
        <v/>
      </c>
      <c r="K650" s="59" t="str">
        <f t="shared" ref="K650:K713" si="94">IF(U650=TRUE, IFERROR(J650/S650, ""), "")</f>
        <v/>
      </c>
      <c r="L650" s="2"/>
      <c r="N650" s="42" t="str">
        <f>IF($E650="", "", IFERROR(INDEX('Suppliers &amp; Rates'!C$7:C$97, MATCH($E650, 'Suppliers &amp; Rates'!$B$7:$B$97, 0)), ""))</f>
        <v/>
      </c>
      <c r="O650" s="43" t="str">
        <f>IF($E650="", "", IFERROR(INDEX('Suppliers &amp; Rates'!D$7:D$97, MATCH($E650, 'Suppliers &amp; Rates'!$B$7:$B$97, 0)), ""))</f>
        <v/>
      </c>
      <c r="P650" s="43" t="str">
        <f>IF($E650="", "", IFERROR(INDEX('Suppliers &amp; Rates'!E$7:E$97, MATCH($E650, 'Suppliers &amp; Rates'!$B$7:$B$97, 0)), ""))</f>
        <v/>
      </c>
      <c r="Q650" s="44" t="str">
        <f>IF($E650="", "", IFERROR(INDEX('Suppliers &amp; Rates'!F$7:F$97, MATCH($E650, 'Suppliers &amp; Rates'!$B$7:$B$97, 0)), ""))</f>
        <v/>
      </c>
      <c r="S650" s="21" t="str">
        <f t="shared" ref="S650:S713" si="95">IF(B650="", "", B650-B649)</f>
        <v/>
      </c>
      <c r="U650" s="21" t="str">
        <f t="shared" ref="U650:U713" si="96">IF(OR(B650="", B649="", C650="", C649="", D650="", D649=""), "", IF($E649=$E650, TRUE, FALSE))</f>
        <v/>
      </c>
      <c r="W650" s="21" t="str">
        <f t="shared" ref="W650:W713" si="97">IF(OR(F649="", F650=""), "", F650-F649)</f>
        <v/>
      </c>
      <c r="X650" s="52" t="str">
        <f t="shared" ref="X650:X713" si="98">IF(OR(G649="", G650=""), "", G650-G649)</f>
        <v/>
      </c>
    </row>
    <row r="651" spans="1:24" x14ac:dyDescent="0.25">
      <c r="A651" s="2"/>
      <c r="B651" s="25"/>
      <c r="C651" s="28"/>
      <c r="D651" s="28"/>
      <c r="E651" s="31"/>
      <c r="F651" s="34" t="str">
        <f t="shared" si="90"/>
        <v/>
      </c>
      <c r="G651" s="37" t="str">
        <f>IF(D651="", "", IF(E651="", "Select Supplier", D651*1.02264*(IF(INDEX('Suppliers &amp; Rates'!$G$7:$G$97, MATCH(E651, 'Suppliers &amp; Rates'!$B$7:$B$97, 0))="", 39.3, INDEX('Suppliers &amp; Rates'!$G$7:$G$97, MATCH(E651, 'Suppliers &amp; Rates'!$B$7:$B$97, 0))))/3.6))</f>
        <v/>
      </c>
      <c r="H651" s="57" t="str">
        <f t="shared" si="91"/>
        <v/>
      </c>
      <c r="I651" s="58" t="str">
        <f t="shared" si="92"/>
        <v/>
      </c>
      <c r="J651" s="58" t="str">
        <f t="shared" si="93"/>
        <v/>
      </c>
      <c r="K651" s="59" t="str">
        <f t="shared" si="94"/>
        <v/>
      </c>
      <c r="L651" s="2"/>
      <c r="N651" s="42" t="str">
        <f>IF($E651="", "", IFERROR(INDEX('Suppliers &amp; Rates'!C$7:C$97, MATCH($E651, 'Suppliers &amp; Rates'!$B$7:$B$97, 0)), ""))</f>
        <v/>
      </c>
      <c r="O651" s="43" t="str">
        <f>IF($E651="", "", IFERROR(INDEX('Suppliers &amp; Rates'!D$7:D$97, MATCH($E651, 'Suppliers &amp; Rates'!$B$7:$B$97, 0)), ""))</f>
        <v/>
      </c>
      <c r="P651" s="43" t="str">
        <f>IF($E651="", "", IFERROR(INDEX('Suppliers &amp; Rates'!E$7:E$97, MATCH($E651, 'Suppliers &amp; Rates'!$B$7:$B$97, 0)), ""))</f>
        <v/>
      </c>
      <c r="Q651" s="44" t="str">
        <f>IF($E651="", "", IFERROR(INDEX('Suppliers &amp; Rates'!F$7:F$97, MATCH($E651, 'Suppliers &amp; Rates'!$B$7:$B$97, 0)), ""))</f>
        <v/>
      </c>
      <c r="S651" s="21" t="str">
        <f t="shared" si="95"/>
        <v/>
      </c>
      <c r="U651" s="21" t="str">
        <f t="shared" si="96"/>
        <v/>
      </c>
      <c r="W651" s="21" t="str">
        <f t="shared" si="97"/>
        <v/>
      </c>
      <c r="X651" s="52" t="str">
        <f t="shared" si="98"/>
        <v/>
      </c>
    </row>
    <row r="652" spans="1:24" x14ac:dyDescent="0.25">
      <c r="A652" s="2"/>
      <c r="B652" s="25"/>
      <c r="C652" s="28"/>
      <c r="D652" s="28"/>
      <c r="E652" s="31"/>
      <c r="F652" s="34" t="str">
        <f t="shared" si="90"/>
        <v/>
      </c>
      <c r="G652" s="37" t="str">
        <f>IF(D652="", "", IF(E652="", "Select Supplier", D652*1.02264*(IF(INDEX('Suppliers &amp; Rates'!$G$7:$G$97, MATCH(E652, 'Suppliers &amp; Rates'!$B$7:$B$97, 0))="", 39.3, INDEX('Suppliers &amp; Rates'!$G$7:$G$97, MATCH(E652, 'Suppliers &amp; Rates'!$B$7:$B$97, 0))))/3.6))</f>
        <v/>
      </c>
      <c r="H652" s="57" t="str">
        <f t="shared" si="91"/>
        <v/>
      </c>
      <c r="I652" s="58" t="str">
        <f t="shared" si="92"/>
        <v/>
      </c>
      <c r="J652" s="58" t="str">
        <f t="shared" si="93"/>
        <v/>
      </c>
      <c r="K652" s="59" t="str">
        <f t="shared" si="94"/>
        <v/>
      </c>
      <c r="L652" s="2"/>
      <c r="N652" s="42" t="str">
        <f>IF($E652="", "", IFERROR(INDEX('Suppliers &amp; Rates'!C$7:C$97, MATCH($E652, 'Suppliers &amp; Rates'!$B$7:$B$97, 0)), ""))</f>
        <v/>
      </c>
      <c r="O652" s="43" t="str">
        <f>IF($E652="", "", IFERROR(INDEX('Suppliers &amp; Rates'!D$7:D$97, MATCH($E652, 'Suppliers &amp; Rates'!$B$7:$B$97, 0)), ""))</f>
        <v/>
      </c>
      <c r="P652" s="43" t="str">
        <f>IF($E652="", "", IFERROR(INDEX('Suppliers &amp; Rates'!E$7:E$97, MATCH($E652, 'Suppliers &amp; Rates'!$B$7:$B$97, 0)), ""))</f>
        <v/>
      </c>
      <c r="Q652" s="44" t="str">
        <f>IF($E652="", "", IFERROR(INDEX('Suppliers &amp; Rates'!F$7:F$97, MATCH($E652, 'Suppliers &amp; Rates'!$B$7:$B$97, 0)), ""))</f>
        <v/>
      </c>
      <c r="S652" s="21" t="str">
        <f t="shared" si="95"/>
        <v/>
      </c>
      <c r="U652" s="21" t="str">
        <f t="shared" si="96"/>
        <v/>
      </c>
      <c r="W652" s="21" t="str">
        <f t="shared" si="97"/>
        <v/>
      </c>
      <c r="X652" s="52" t="str">
        <f t="shared" si="98"/>
        <v/>
      </c>
    </row>
    <row r="653" spans="1:24" x14ac:dyDescent="0.25">
      <c r="A653" s="2"/>
      <c r="B653" s="25"/>
      <c r="C653" s="28"/>
      <c r="D653" s="28"/>
      <c r="E653" s="31"/>
      <c r="F653" s="34" t="str">
        <f t="shared" si="90"/>
        <v/>
      </c>
      <c r="G653" s="37" t="str">
        <f>IF(D653="", "", IF(E653="", "Select Supplier", D653*1.02264*(IF(INDEX('Suppliers &amp; Rates'!$G$7:$G$97, MATCH(E653, 'Suppliers &amp; Rates'!$B$7:$B$97, 0))="", 39.3, INDEX('Suppliers &amp; Rates'!$G$7:$G$97, MATCH(E653, 'Suppliers &amp; Rates'!$B$7:$B$97, 0))))/3.6))</f>
        <v/>
      </c>
      <c r="H653" s="57" t="str">
        <f t="shared" si="91"/>
        <v/>
      </c>
      <c r="I653" s="58" t="str">
        <f t="shared" si="92"/>
        <v/>
      </c>
      <c r="J653" s="58" t="str">
        <f t="shared" si="93"/>
        <v/>
      </c>
      <c r="K653" s="59" t="str">
        <f t="shared" si="94"/>
        <v/>
      </c>
      <c r="L653" s="2"/>
      <c r="N653" s="42" t="str">
        <f>IF($E653="", "", IFERROR(INDEX('Suppliers &amp; Rates'!C$7:C$97, MATCH($E653, 'Suppliers &amp; Rates'!$B$7:$B$97, 0)), ""))</f>
        <v/>
      </c>
      <c r="O653" s="43" t="str">
        <f>IF($E653="", "", IFERROR(INDEX('Suppliers &amp; Rates'!D$7:D$97, MATCH($E653, 'Suppliers &amp; Rates'!$B$7:$B$97, 0)), ""))</f>
        <v/>
      </c>
      <c r="P653" s="43" t="str">
        <f>IF($E653="", "", IFERROR(INDEX('Suppliers &amp; Rates'!E$7:E$97, MATCH($E653, 'Suppliers &amp; Rates'!$B$7:$B$97, 0)), ""))</f>
        <v/>
      </c>
      <c r="Q653" s="44" t="str">
        <f>IF($E653="", "", IFERROR(INDEX('Suppliers &amp; Rates'!F$7:F$97, MATCH($E653, 'Suppliers &amp; Rates'!$B$7:$B$97, 0)), ""))</f>
        <v/>
      </c>
      <c r="S653" s="21" t="str">
        <f t="shared" si="95"/>
        <v/>
      </c>
      <c r="U653" s="21" t="str">
        <f t="shared" si="96"/>
        <v/>
      </c>
      <c r="W653" s="21" t="str">
        <f t="shared" si="97"/>
        <v/>
      </c>
      <c r="X653" s="52" t="str">
        <f t="shared" si="98"/>
        <v/>
      </c>
    </row>
    <row r="654" spans="1:24" x14ac:dyDescent="0.25">
      <c r="A654" s="2"/>
      <c r="B654" s="25"/>
      <c r="C654" s="28"/>
      <c r="D654" s="28"/>
      <c r="E654" s="31"/>
      <c r="F654" s="34" t="str">
        <f t="shared" si="90"/>
        <v/>
      </c>
      <c r="G654" s="37" t="str">
        <f>IF(D654="", "", IF(E654="", "Select Supplier", D654*1.02264*(IF(INDEX('Suppliers &amp; Rates'!$G$7:$G$97, MATCH(E654, 'Suppliers &amp; Rates'!$B$7:$B$97, 0))="", 39.3, INDEX('Suppliers &amp; Rates'!$G$7:$G$97, MATCH(E654, 'Suppliers &amp; Rates'!$B$7:$B$97, 0))))/3.6))</f>
        <v/>
      </c>
      <c r="H654" s="57" t="str">
        <f t="shared" si="91"/>
        <v/>
      </c>
      <c r="I654" s="58" t="str">
        <f t="shared" si="92"/>
        <v/>
      </c>
      <c r="J654" s="58" t="str">
        <f t="shared" si="93"/>
        <v/>
      </c>
      <c r="K654" s="59" t="str">
        <f t="shared" si="94"/>
        <v/>
      </c>
      <c r="L654" s="2"/>
      <c r="N654" s="42" t="str">
        <f>IF($E654="", "", IFERROR(INDEX('Suppliers &amp; Rates'!C$7:C$97, MATCH($E654, 'Suppliers &amp; Rates'!$B$7:$B$97, 0)), ""))</f>
        <v/>
      </c>
      <c r="O654" s="43" t="str">
        <f>IF($E654="", "", IFERROR(INDEX('Suppliers &amp; Rates'!D$7:D$97, MATCH($E654, 'Suppliers &amp; Rates'!$B$7:$B$97, 0)), ""))</f>
        <v/>
      </c>
      <c r="P654" s="43" t="str">
        <f>IF($E654="", "", IFERROR(INDEX('Suppliers &amp; Rates'!E$7:E$97, MATCH($E654, 'Suppliers &amp; Rates'!$B$7:$B$97, 0)), ""))</f>
        <v/>
      </c>
      <c r="Q654" s="44" t="str">
        <f>IF($E654="", "", IFERROR(INDEX('Suppliers &amp; Rates'!F$7:F$97, MATCH($E654, 'Suppliers &amp; Rates'!$B$7:$B$97, 0)), ""))</f>
        <v/>
      </c>
      <c r="S654" s="21" t="str">
        <f t="shared" si="95"/>
        <v/>
      </c>
      <c r="U654" s="21" t="str">
        <f t="shared" si="96"/>
        <v/>
      </c>
      <c r="W654" s="21" t="str">
        <f t="shared" si="97"/>
        <v/>
      </c>
      <c r="X654" s="52" t="str">
        <f t="shared" si="98"/>
        <v/>
      </c>
    </row>
    <row r="655" spans="1:24" x14ac:dyDescent="0.25">
      <c r="A655" s="2"/>
      <c r="B655" s="25"/>
      <c r="C655" s="28"/>
      <c r="D655" s="28"/>
      <c r="E655" s="31"/>
      <c r="F655" s="34" t="str">
        <f t="shared" si="90"/>
        <v/>
      </c>
      <c r="G655" s="37" t="str">
        <f>IF(D655="", "", IF(E655="", "Select Supplier", D655*1.02264*(IF(INDEX('Suppliers &amp; Rates'!$G$7:$G$97, MATCH(E655, 'Suppliers &amp; Rates'!$B$7:$B$97, 0))="", 39.3, INDEX('Suppliers &amp; Rates'!$G$7:$G$97, MATCH(E655, 'Suppliers &amp; Rates'!$B$7:$B$97, 0))))/3.6))</f>
        <v/>
      </c>
      <c r="H655" s="57" t="str">
        <f t="shared" si="91"/>
        <v/>
      </c>
      <c r="I655" s="58" t="str">
        <f t="shared" si="92"/>
        <v/>
      </c>
      <c r="J655" s="58" t="str">
        <f t="shared" si="93"/>
        <v/>
      </c>
      <c r="K655" s="59" t="str">
        <f t="shared" si="94"/>
        <v/>
      </c>
      <c r="L655" s="2"/>
      <c r="N655" s="42" t="str">
        <f>IF($E655="", "", IFERROR(INDEX('Suppliers &amp; Rates'!C$7:C$97, MATCH($E655, 'Suppliers &amp; Rates'!$B$7:$B$97, 0)), ""))</f>
        <v/>
      </c>
      <c r="O655" s="43" t="str">
        <f>IF($E655="", "", IFERROR(INDEX('Suppliers &amp; Rates'!D$7:D$97, MATCH($E655, 'Suppliers &amp; Rates'!$B$7:$B$97, 0)), ""))</f>
        <v/>
      </c>
      <c r="P655" s="43" t="str">
        <f>IF($E655="", "", IFERROR(INDEX('Suppliers &amp; Rates'!E$7:E$97, MATCH($E655, 'Suppliers &amp; Rates'!$B$7:$B$97, 0)), ""))</f>
        <v/>
      </c>
      <c r="Q655" s="44" t="str">
        <f>IF($E655="", "", IFERROR(INDEX('Suppliers &amp; Rates'!F$7:F$97, MATCH($E655, 'Suppliers &amp; Rates'!$B$7:$B$97, 0)), ""))</f>
        <v/>
      </c>
      <c r="S655" s="21" t="str">
        <f t="shared" si="95"/>
        <v/>
      </c>
      <c r="U655" s="21" t="str">
        <f t="shared" si="96"/>
        <v/>
      </c>
      <c r="W655" s="21" t="str">
        <f t="shared" si="97"/>
        <v/>
      </c>
      <c r="X655" s="52" t="str">
        <f t="shared" si="98"/>
        <v/>
      </c>
    </row>
    <row r="656" spans="1:24" x14ac:dyDescent="0.25">
      <c r="A656" s="2"/>
      <c r="B656" s="25"/>
      <c r="C656" s="28"/>
      <c r="D656" s="28"/>
      <c r="E656" s="31"/>
      <c r="F656" s="34" t="str">
        <f t="shared" si="90"/>
        <v/>
      </c>
      <c r="G656" s="37" t="str">
        <f>IF(D656="", "", IF(E656="", "Select Supplier", D656*1.02264*(IF(INDEX('Suppliers &amp; Rates'!$G$7:$G$97, MATCH(E656, 'Suppliers &amp; Rates'!$B$7:$B$97, 0))="", 39.3, INDEX('Suppliers &amp; Rates'!$G$7:$G$97, MATCH(E656, 'Suppliers &amp; Rates'!$B$7:$B$97, 0))))/3.6))</f>
        <v/>
      </c>
      <c r="H656" s="57" t="str">
        <f t="shared" si="91"/>
        <v/>
      </c>
      <c r="I656" s="58" t="str">
        <f t="shared" si="92"/>
        <v/>
      </c>
      <c r="J656" s="58" t="str">
        <f t="shared" si="93"/>
        <v/>
      </c>
      <c r="K656" s="59" t="str">
        <f t="shared" si="94"/>
        <v/>
      </c>
      <c r="L656" s="2"/>
      <c r="N656" s="42" t="str">
        <f>IF($E656="", "", IFERROR(INDEX('Suppliers &amp; Rates'!C$7:C$97, MATCH($E656, 'Suppliers &amp; Rates'!$B$7:$B$97, 0)), ""))</f>
        <v/>
      </c>
      <c r="O656" s="43" t="str">
        <f>IF($E656="", "", IFERROR(INDEX('Suppliers &amp; Rates'!D$7:D$97, MATCH($E656, 'Suppliers &amp; Rates'!$B$7:$B$97, 0)), ""))</f>
        <v/>
      </c>
      <c r="P656" s="43" t="str">
        <f>IF($E656="", "", IFERROR(INDEX('Suppliers &amp; Rates'!E$7:E$97, MATCH($E656, 'Suppliers &amp; Rates'!$B$7:$B$97, 0)), ""))</f>
        <v/>
      </c>
      <c r="Q656" s="44" t="str">
        <f>IF($E656="", "", IFERROR(INDEX('Suppliers &amp; Rates'!F$7:F$97, MATCH($E656, 'Suppliers &amp; Rates'!$B$7:$B$97, 0)), ""))</f>
        <v/>
      </c>
      <c r="S656" s="21" t="str">
        <f t="shared" si="95"/>
        <v/>
      </c>
      <c r="U656" s="21" t="str">
        <f t="shared" si="96"/>
        <v/>
      </c>
      <c r="W656" s="21" t="str">
        <f t="shared" si="97"/>
        <v/>
      </c>
      <c r="X656" s="52" t="str">
        <f t="shared" si="98"/>
        <v/>
      </c>
    </row>
    <row r="657" spans="1:24" x14ac:dyDescent="0.25">
      <c r="A657" s="2"/>
      <c r="B657" s="25"/>
      <c r="C657" s="28"/>
      <c r="D657" s="28"/>
      <c r="E657" s="31"/>
      <c r="F657" s="34" t="str">
        <f t="shared" si="90"/>
        <v/>
      </c>
      <c r="G657" s="37" t="str">
        <f>IF(D657="", "", IF(E657="", "Select Supplier", D657*1.02264*(IF(INDEX('Suppliers &amp; Rates'!$G$7:$G$97, MATCH(E657, 'Suppliers &amp; Rates'!$B$7:$B$97, 0))="", 39.3, INDEX('Suppliers &amp; Rates'!$G$7:$G$97, MATCH(E657, 'Suppliers &amp; Rates'!$B$7:$B$97, 0))))/3.6))</f>
        <v/>
      </c>
      <c r="H657" s="57" t="str">
        <f t="shared" si="91"/>
        <v/>
      </c>
      <c r="I657" s="58" t="str">
        <f t="shared" si="92"/>
        <v/>
      </c>
      <c r="J657" s="58" t="str">
        <f t="shared" si="93"/>
        <v/>
      </c>
      <c r="K657" s="59" t="str">
        <f t="shared" si="94"/>
        <v/>
      </c>
      <c r="L657" s="2"/>
      <c r="N657" s="42" t="str">
        <f>IF($E657="", "", IFERROR(INDEX('Suppliers &amp; Rates'!C$7:C$97, MATCH($E657, 'Suppliers &amp; Rates'!$B$7:$B$97, 0)), ""))</f>
        <v/>
      </c>
      <c r="O657" s="43" t="str">
        <f>IF($E657="", "", IFERROR(INDEX('Suppliers &amp; Rates'!D$7:D$97, MATCH($E657, 'Suppliers &amp; Rates'!$B$7:$B$97, 0)), ""))</f>
        <v/>
      </c>
      <c r="P657" s="43" t="str">
        <f>IF($E657="", "", IFERROR(INDEX('Suppliers &amp; Rates'!E$7:E$97, MATCH($E657, 'Suppliers &amp; Rates'!$B$7:$B$97, 0)), ""))</f>
        <v/>
      </c>
      <c r="Q657" s="44" t="str">
        <f>IF($E657="", "", IFERROR(INDEX('Suppliers &amp; Rates'!F$7:F$97, MATCH($E657, 'Suppliers &amp; Rates'!$B$7:$B$97, 0)), ""))</f>
        <v/>
      </c>
      <c r="S657" s="21" t="str">
        <f t="shared" si="95"/>
        <v/>
      </c>
      <c r="U657" s="21" t="str">
        <f t="shared" si="96"/>
        <v/>
      </c>
      <c r="W657" s="21" t="str">
        <f t="shared" si="97"/>
        <v/>
      </c>
      <c r="X657" s="52" t="str">
        <f t="shared" si="98"/>
        <v/>
      </c>
    </row>
    <row r="658" spans="1:24" x14ac:dyDescent="0.25">
      <c r="A658" s="2"/>
      <c r="B658" s="25"/>
      <c r="C658" s="28"/>
      <c r="D658" s="28"/>
      <c r="E658" s="31"/>
      <c r="F658" s="34" t="str">
        <f t="shared" si="90"/>
        <v/>
      </c>
      <c r="G658" s="37" t="str">
        <f>IF(D658="", "", IF(E658="", "Select Supplier", D658*1.02264*(IF(INDEX('Suppliers &amp; Rates'!$G$7:$G$97, MATCH(E658, 'Suppliers &amp; Rates'!$B$7:$B$97, 0))="", 39.3, INDEX('Suppliers &amp; Rates'!$G$7:$G$97, MATCH(E658, 'Suppliers &amp; Rates'!$B$7:$B$97, 0))))/3.6))</f>
        <v/>
      </c>
      <c r="H658" s="57" t="str">
        <f t="shared" si="91"/>
        <v/>
      </c>
      <c r="I658" s="58" t="str">
        <f t="shared" si="92"/>
        <v/>
      </c>
      <c r="J658" s="58" t="str">
        <f t="shared" si="93"/>
        <v/>
      </c>
      <c r="K658" s="59" t="str">
        <f t="shared" si="94"/>
        <v/>
      </c>
      <c r="L658" s="2"/>
      <c r="N658" s="42" t="str">
        <f>IF($E658="", "", IFERROR(INDEX('Suppliers &amp; Rates'!C$7:C$97, MATCH($E658, 'Suppliers &amp; Rates'!$B$7:$B$97, 0)), ""))</f>
        <v/>
      </c>
      <c r="O658" s="43" t="str">
        <f>IF($E658="", "", IFERROR(INDEX('Suppliers &amp; Rates'!D$7:D$97, MATCH($E658, 'Suppliers &amp; Rates'!$B$7:$B$97, 0)), ""))</f>
        <v/>
      </c>
      <c r="P658" s="43" t="str">
        <f>IF($E658="", "", IFERROR(INDEX('Suppliers &amp; Rates'!E$7:E$97, MATCH($E658, 'Suppliers &amp; Rates'!$B$7:$B$97, 0)), ""))</f>
        <v/>
      </c>
      <c r="Q658" s="44" t="str">
        <f>IF($E658="", "", IFERROR(INDEX('Suppliers &amp; Rates'!F$7:F$97, MATCH($E658, 'Suppliers &amp; Rates'!$B$7:$B$97, 0)), ""))</f>
        <v/>
      </c>
      <c r="S658" s="21" t="str">
        <f t="shared" si="95"/>
        <v/>
      </c>
      <c r="U658" s="21" t="str">
        <f t="shared" si="96"/>
        <v/>
      </c>
      <c r="W658" s="21" t="str">
        <f t="shared" si="97"/>
        <v/>
      </c>
      <c r="X658" s="52" t="str">
        <f t="shared" si="98"/>
        <v/>
      </c>
    </row>
    <row r="659" spans="1:24" x14ac:dyDescent="0.25">
      <c r="A659" s="2"/>
      <c r="B659" s="25"/>
      <c r="C659" s="28"/>
      <c r="D659" s="28"/>
      <c r="E659" s="31"/>
      <c r="F659" s="34" t="str">
        <f t="shared" si="90"/>
        <v/>
      </c>
      <c r="G659" s="37" t="str">
        <f>IF(D659="", "", IF(E659="", "Select Supplier", D659*1.02264*(IF(INDEX('Suppliers &amp; Rates'!$G$7:$G$97, MATCH(E659, 'Suppliers &amp; Rates'!$B$7:$B$97, 0))="", 39.3, INDEX('Suppliers &amp; Rates'!$G$7:$G$97, MATCH(E659, 'Suppliers &amp; Rates'!$B$7:$B$97, 0))))/3.6))</f>
        <v/>
      </c>
      <c r="H659" s="57" t="str">
        <f t="shared" si="91"/>
        <v/>
      </c>
      <c r="I659" s="58" t="str">
        <f t="shared" si="92"/>
        <v/>
      </c>
      <c r="J659" s="58" t="str">
        <f t="shared" si="93"/>
        <v/>
      </c>
      <c r="K659" s="59" t="str">
        <f t="shared" si="94"/>
        <v/>
      </c>
      <c r="L659" s="2"/>
      <c r="N659" s="42" t="str">
        <f>IF($E659="", "", IFERROR(INDEX('Suppliers &amp; Rates'!C$7:C$97, MATCH($E659, 'Suppliers &amp; Rates'!$B$7:$B$97, 0)), ""))</f>
        <v/>
      </c>
      <c r="O659" s="43" t="str">
        <f>IF($E659="", "", IFERROR(INDEX('Suppliers &amp; Rates'!D$7:D$97, MATCH($E659, 'Suppliers &amp; Rates'!$B$7:$B$97, 0)), ""))</f>
        <v/>
      </c>
      <c r="P659" s="43" t="str">
        <f>IF($E659="", "", IFERROR(INDEX('Suppliers &amp; Rates'!E$7:E$97, MATCH($E659, 'Suppliers &amp; Rates'!$B$7:$B$97, 0)), ""))</f>
        <v/>
      </c>
      <c r="Q659" s="44" t="str">
        <f>IF($E659="", "", IFERROR(INDEX('Suppliers &amp; Rates'!F$7:F$97, MATCH($E659, 'Suppliers &amp; Rates'!$B$7:$B$97, 0)), ""))</f>
        <v/>
      </c>
      <c r="S659" s="21" t="str">
        <f t="shared" si="95"/>
        <v/>
      </c>
      <c r="U659" s="21" t="str">
        <f t="shared" si="96"/>
        <v/>
      </c>
      <c r="W659" s="21" t="str">
        <f t="shared" si="97"/>
        <v/>
      </c>
      <c r="X659" s="52" t="str">
        <f t="shared" si="98"/>
        <v/>
      </c>
    </row>
    <row r="660" spans="1:24" x14ac:dyDescent="0.25">
      <c r="A660" s="2"/>
      <c r="B660" s="25"/>
      <c r="C660" s="28"/>
      <c r="D660" s="28"/>
      <c r="E660" s="31"/>
      <c r="F660" s="34" t="str">
        <f t="shared" si="90"/>
        <v/>
      </c>
      <c r="G660" s="37" t="str">
        <f>IF(D660="", "", IF(E660="", "Select Supplier", D660*1.02264*(IF(INDEX('Suppliers &amp; Rates'!$G$7:$G$97, MATCH(E660, 'Suppliers &amp; Rates'!$B$7:$B$97, 0))="", 39.3, INDEX('Suppliers &amp; Rates'!$G$7:$G$97, MATCH(E660, 'Suppliers &amp; Rates'!$B$7:$B$97, 0))))/3.6))</f>
        <v/>
      </c>
      <c r="H660" s="57" t="str">
        <f t="shared" si="91"/>
        <v/>
      </c>
      <c r="I660" s="58" t="str">
        <f t="shared" si="92"/>
        <v/>
      </c>
      <c r="J660" s="58" t="str">
        <f t="shared" si="93"/>
        <v/>
      </c>
      <c r="K660" s="59" t="str">
        <f t="shared" si="94"/>
        <v/>
      </c>
      <c r="L660" s="2"/>
      <c r="N660" s="42" t="str">
        <f>IF($E660="", "", IFERROR(INDEX('Suppliers &amp; Rates'!C$7:C$97, MATCH($E660, 'Suppliers &amp; Rates'!$B$7:$B$97, 0)), ""))</f>
        <v/>
      </c>
      <c r="O660" s="43" t="str">
        <f>IF($E660="", "", IFERROR(INDEX('Suppliers &amp; Rates'!D$7:D$97, MATCH($E660, 'Suppliers &amp; Rates'!$B$7:$B$97, 0)), ""))</f>
        <v/>
      </c>
      <c r="P660" s="43" t="str">
        <f>IF($E660="", "", IFERROR(INDEX('Suppliers &amp; Rates'!E$7:E$97, MATCH($E660, 'Suppliers &amp; Rates'!$B$7:$B$97, 0)), ""))</f>
        <v/>
      </c>
      <c r="Q660" s="44" t="str">
        <f>IF($E660="", "", IFERROR(INDEX('Suppliers &amp; Rates'!F$7:F$97, MATCH($E660, 'Suppliers &amp; Rates'!$B$7:$B$97, 0)), ""))</f>
        <v/>
      </c>
      <c r="S660" s="21" t="str">
        <f t="shared" si="95"/>
        <v/>
      </c>
      <c r="U660" s="21" t="str">
        <f t="shared" si="96"/>
        <v/>
      </c>
      <c r="W660" s="21" t="str">
        <f t="shared" si="97"/>
        <v/>
      </c>
      <c r="X660" s="52" t="str">
        <f t="shared" si="98"/>
        <v/>
      </c>
    </row>
    <row r="661" spans="1:24" x14ac:dyDescent="0.25">
      <c r="A661" s="2"/>
      <c r="B661" s="25"/>
      <c r="C661" s="28"/>
      <c r="D661" s="28"/>
      <c r="E661" s="31"/>
      <c r="F661" s="34" t="str">
        <f t="shared" si="90"/>
        <v/>
      </c>
      <c r="G661" s="37" t="str">
        <f>IF(D661="", "", IF(E661="", "Select Supplier", D661*1.02264*(IF(INDEX('Suppliers &amp; Rates'!$G$7:$G$97, MATCH(E661, 'Suppliers &amp; Rates'!$B$7:$B$97, 0))="", 39.3, INDEX('Suppliers &amp; Rates'!$G$7:$G$97, MATCH(E661, 'Suppliers &amp; Rates'!$B$7:$B$97, 0))))/3.6))</f>
        <v/>
      </c>
      <c r="H661" s="57" t="str">
        <f t="shared" si="91"/>
        <v/>
      </c>
      <c r="I661" s="58" t="str">
        <f t="shared" si="92"/>
        <v/>
      </c>
      <c r="J661" s="58" t="str">
        <f t="shared" si="93"/>
        <v/>
      </c>
      <c r="K661" s="59" t="str">
        <f t="shared" si="94"/>
        <v/>
      </c>
      <c r="L661" s="2"/>
      <c r="N661" s="42" t="str">
        <f>IF($E661="", "", IFERROR(INDEX('Suppliers &amp; Rates'!C$7:C$97, MATCH($E661, 'Suppliers &amp; Rates'!$B$7:$B$97, 0)), ""))</f>
        <v/>
      </c>
      <c r="O661" s="43" t="str">
        <f>IF($E661="", "", IFERROR(INDEX('Suppliers &amp; Rates'!D$7:D$97, MATCH($E661, 'Suppliers &amp; Rates'!$B$7:$B$97, 0)), ""))</f>
        <v/>
      </c>
      <c r="P661" s="43" t="str">
        <f>IF($E661="", "", IFERROR(INDEX('Suppliers &amp; Rates'!E$7:E$97, MATCH($E661, 'Suppliers &amp; Rates'!$B$7:$B$97, 0)), ""))</f>
        <v/>
      </c>
      <c r="Q661" s="44" t="str">
        <f>IF($E661="", "", IFERROR(INDEX('Suppliers &amp; Rates'!F$7:F$97, MATCH($E661, 'Suppliers &amp; Rates'!$B$7:$B$97, 0)), ""))</f>
        <v/>
      </c>
      <c r="S661" s="21" t="str">
        <f t="shared" si="95"/>
        <v/>
      </c>
      <c r="U661" s="21" t="str">
        <f t="shared" si="96"/>
        <v/>
      </c>
      <c r="W661" s="21" t="str">
        <f t="shared" si="97"/>
        <v/>
      </c>
      <c r="X661" s="52" t="str">
        <f t="shared" si="98"/>
        <v/>
      </c>
    </row>
    <row r="662" spans="1:24" x14ac:dyDescent="0.25">
      <c r="A662" s="2"/>
      <c r="B662" s="25"/>
      <c r="C662" s="28"/>
      <c r="D662" s="28"/>
      <c r="E662" s="31"/>
      <c r="F662" s="34" t="str">
        <f t="shared" si="90"/>
        <v/>
      </c>
      <c r="G662" s="37" t="str">
        <f>IF(D662="", "", IF(E662="", "Select Supplier", D662*1.02264*(IF(INDEX('Suppliers &amp; Rates'!$G$7:$G$97, MATCH(E662, 'Suppliers &amp; Rates'!$B$7:$B$97, 0))="", 39.3, INDEX('Suppliers &amp; Rates'!$G$7:$G$97, MATCH(E662, 'Suppliers &amp; Rates'!$B$7:$B$97, 0))))/3.6))</f>
        <v/>
      </c>
      <c r="H662" s="57" t="str">
        <f t="shared" si="91"/>
        <v/>
      </c>
      <c r="I662" s="58" t="str">
        <f t="shared" si="92"/>
        <v/>
      </c>
      <c r="J662" s="58" t="str">
        <f t="shared" si="93"/>
        <v/>
      </c>
      <c r="K662" s="59" t="str">
        <f t="shared" si="94"/>
        <v/>
      </c>
      <c r="L662" s="2"/>
      <c r="N662" s="42" t="str">
        <f>IF($E662="", "", IFERROR(INDEX('Suppliers &amp; Rates'!C$7:C$97, MATCH($E662, 'Suppliers &amp; Rates'!$B$7:$B$97, 0)), ""))</f>
        <v/>
      </c>
      <c r="O662" s="43" t="str">
        <f>IF($E662="", "", IFERROR(INDEX('Suppliers &amp; Rates'!D$7:D$97, MATCH($E662, 'Suppliers &amp; Rates'!$B$7:$B$97, 0)), ""))</f>
        <v/>
      </c>
      <c r="P662" s="43" t="str">
        <f>IF($E662="", "", IFERROR(INDEX('Suppliers &amp; Rates'!E$7:E$97, MATCH($E662, 'Suppliers &amp; Rates'!$B$7:$B$97, 0)), ""))</f>
        <v/>
      </c>
      <c r="Q662" s="44" t="str">
        <f>IF($E662="", "", IFERROR(INDEX('Suppliers &amp; Rates'!F$7:F$97, MATCH($E662, 'Suppliers &amp; Rates'!$B$7:$B$97, 0)), ""))</f>
        <v/>
      </c>
      <c r="S662" s="21" t="str">
        <f t="shared" si="95"/>
        <v/>
      </c>
      <c r="U662" s="21" t="str">
        <f t="shared" si="96"/>
        <v/>
      </c>
      <c r="W662" s="21" t="str">
        <f t="shared" si="97"/>
        <v/>
      </c>
      <c r="X662" s="52" t="str">
        <f t="shared" si="98"/>
        <v/>
      </c>
    </row>
    <row r="663" spans="1:24" x14ac:dyDescent="0.25">
      <c r="A663" s="2"/>
      <c r="B663" s="25"/>
      <c r="C663" s="28"/>
      <c r="D663" s="28"/>
      <c r="E663" s="31"/>
      <c r="F663" s="34" t="str">
        <f t="shared" si="90"/>
        <v/>
      </c>
      <c r="G663" s="37" t="str">
        <f>IF(D663="", "", IF(E663="", "Select Supplier", D663*1.02264*(IF(INDEX('Suppliers &amp; Rates'!$G$7:$G$97, MATCH(E663, 'Suppliers &amp; Rates'!$B$7:$B$97, 0))="", 39.3, INDEX('Suppliers &amp; Rates'!$G$7:$G$97, MATCH(E663, 'Suppliers &amp; Rates'!$B$7:$B$97, 0))))/3.6))</f>
        <v/>
      </c>
      <c r="H663" s="57" t="str">
        <f t="shared" si="91"/>
        <v/>
      </c>
      <c r="I663" s="58" t="str">
        <f t="shared" si="92"/>
        <v/>
      </c>
      <c r="J663" s="58" t="str">
        <f t="shared" si="93"/>
        <v/>
      </c>
      <c r="K663" s="59" t="str">
        <f t="shared" si="94"/>
        <v/>
      </c>
      <c r="L663" s="2"/>
      <c r="N663" s="42" t="str">
        <f>IF($E663="", "", IFERROR(INDEX('Suppliers &amp; Rates'!C$7:C$97, MATCH($E663, 'Suppliers &amp; Rates'!$B$7:$B$97, 0)), ""))</f>
        <v/>
      </c>
      <c r="O663" s="43" t="str">
        <f>IF($E663="", "", IFERROR(INDEX('Suppliers &amp; Rates'!D$7:D$97, MATCH($E663, 'Suppliers &amp; Rates'!$B$7:$B$97, 0)), ""))</f>
        <v/>
      </c>
      <c r="P663" s="43" t="str">
        <f>IF($E663="", "", IFERROR(INDEX('Suppliers &amp; Rates'!E$7:E$97, MATCH($E663, 'Suppliers &amp; Rates'!$B$7:$B$97, 0)), ""))</f>
        <v/>
      </c>
      <c r="Q663" s="44" t="str">
        <f>IF($E663="", "", IFERROR(INDEX('Suppliers &amp; Rates'!F$7:F$97, MATCH($E663, 'Suppliers &amp; Rates'!$B$7:$B$97, 0)), ""))</f>
        <v/>
      </c>
      <c r="S663" s="21" t="str">
        <f t="shared" si="95"/>
        <v/>
      </c>
      <c r="U663" s="21" t="str">
        <f t="shared" si="96"/>
        <v/>
      </c>
      <c r="W663" s="21" t="str">
        <f t="shared" si="97"/>
        <v/>
      </c>
      <c r="X663" s="52" t="str">
        <f t="shared" si="98"/>
        <v/>
      </c>
    </row>
    <row r="664" spans="1:24" x14ac:dyDescent="0.25">
      <c r="A664" s="2"/>
      <c r="B664" s="25"/>
      <c r="C664" s="28"/>
      <c r="D664" s="28"/>
      <c r="E664" s="31"/>
      <c r="F664" s="34" t="str">
        <f t="shared" si="90"/>
        <v/>
      </c>
      <c r="G664" s="37" t="str">
        <f>IF(D664="", "", IF(E664="", "Select Supplier", D664*1.02264*(IF(INDEX('Suppliers &amp; Rates'!$G$7:$G$97, MATCH(E664, 'Suppliers &amp; Rates'!$B$7:$B$97, 0))="", 39.3, INDEX('Suppliers &amp; Rates'!$G$7:$G$97, MATCH(E664, 'Suppliers &amp; Rates'!$B$7:$B$97, 0))))/3.6))</f>
        <v/>
      </c>
      <c r="H664" s="57" t="str">
        <f t="shared" si="91"/>
        <v/>
      </c>
      <c r="I664" s="58" t="str">
        <f t="shared" si="92"/>
        <v/>
      </c>
      <c r="J664" s="58" t="str">
        <f t="shared" si="93"/>
        <v/>
      </c>
      <c r="K664" s="59" t="str">
        <f t="shared" si="94"/>
        <v/>
      </c>
      <c r="L664" s="2"/>
      <c r="N664" s="42" t="str">
        <f>IF($E664="", "", IFERROR(INDEX('Suppliers &amp; Rates'!C$7:C$97, MATCH($E664, 'Suppliers &amp; Rates'!$B$7:$B$97, 0)), ""))</f>
        <v/>
      </c>
      <c r="O664" s="43" t="str">
        <f>IF($E664="", "", IFERROR(INDEX('Suppliers &amp; Rates'!D$7:D$97, MATCH($E664, 'Suppliers &amp; Rates'!$B$7:$B$97, 0)), ""))</f>
        <v/>
      </c>
      <c r="P664" s="43" t="str">
        <f>IF($E664="", "", IFERROR(INDEX('Suppliers &amp; Rates'!E$7:E$97, MATCH($E664, 'Suppliers &amp; Rates'!$B$7:$B$97, 0)), ""))</f>
        <v/>
      </c>
      <c r="Q664" s="44" t="str">
        <f>IF($E664="", "", IFERROR(INDEX('Suppliers &amp; Rates'!F$7:F$97, MATCH($E664, 'Suppliers &amp; Rates'!$B$7:$B$97, 0)), ""))</f>
        <v/>
      </c>
      <c r="S664" s="21" t="str">
        <f t="shared" si="95"/>
        <v/>
      </c>
      <c r="U664" s="21" t="str">
        <f t="shared" si="96"/>
        <v/>
      </c>
      <c r="W664" s="21" t="str">
        <f t="shared" si="97"/>
        <v/>
      </c>
      <c r="X664" s="52" t="str">
        <f t="shared" si="98"/>
        <v/>
      </c>
    </row>
    <row r="665" spans="1:24" x14ac:dyDescent="0.25">
      <c r="A665" s="2"/>
      <c r="B665" s="25"/>
      <c r="C665" s="28"/>
      <c r="D665" s="28"/>
      <c r="E665" s="31"/>
      <c r="F665" s="34" t="str">
        <f t="shared" si="90"/>
        <v/>
      </c>
      <c r="G665" s="37" t="str">
        <f>IF(D665="", "", IF(E665="", "Select Supplier", D665*1.02264*(IF(INDEX('Suppliers &amp; Rates'!$G$7:$G$97, MATCH(E665, 'Suppliers &amp; Rates'!$B$7:$B$97, 0))="", 39.3, INDEX('Suppliers &amp; Rates'!$G$7:$G$97, MATCH(E665, 'Suppliers &amp; Rates'!$B$7:$B$97, 0))))/3.6))</f>
        <v/>
      </c>
      <c r="H665" s="57" t="str">
        <f t="shared" si="91"/>
        <v/>
      </c>
      <c r="I665" s="58" t="str">
        <f t="shared" si="92"/>
        <v/>
      </c>
      <c r="J665" s="58" t="str">
        <f t="shared" si="93"/>
        <v/>
      </c>
      <c r="K665" s="59" t="str">
        <f t="shared" si="94"/>
        <v/>
      </c>
      <c r="L665" s="2"/>
      <c r="N665" s="42" t="str">
        <f>IF($E665="", "", IFERROR(INDEX('Suppliers &amp; Rates'!C$7:C$97, MATCH($E665, 'Suppliers &amp; Rates'!$B$7:$B$97, 0)), ""))</f>
        <v/>
      </c>
      <c r="O665" s="43" t="str">
        <f>IF($E665="", "", IFERROR(INDEX('Suppliers &amp; Rates'!D$7:D$97, MATCH($E665, 'Suppliers &amp; Rates'!$B$7:$B$97, 0)), ""))</f>
        <v/>
      </c>
      <c r="P665" s="43" t="str">
        <f>IF($E665="", "", IFERROR(INDEX('Suppliers &amp; Rates'!E$7:E$97, MATCH($E665, 'Suppliers &amp; Rates'!$B$7:$B$97, 0)), ""))</f>
        <v/>
      </c>
      <c r="Q665" s="44" t="str">
        <f>IF($E665="", "", IFERROR(INDEX('Suppliers &amp; Rates'!F$7:F$97, MATCH($E665, 'Suppliers &amp; Rates'!$B$7:$B$97, 0)), ""))</f>
        <v/>
      </c>
      <c r="S665" s="21" t="str">
        <f t="shared" si="95"/>
        <v/>
      </c>
      <c r="U665" s="21" t="str">
        <f t="shared" si="96"/>
        <v/>
      </c>
      <c r="W665" s="21" t="str">
        <f t="shared" si="97"/>
        <v/>
      </c>
      <c r="X665" s="52" t="str">
        <f t="shared" si="98"/>
        <v/>
      </c>
    </row>
    <row r="666" spans="1:24" x14ac:dyDescent="0.25">
      <c r="A666" s="2"/>
      <c r="B666" s="25"/>
      <c r="C666" s="28"/>
      <c r="D666" s="28"/>
      <c r="E666" s="31"/>
      <c r="F666" s="34" t="str">
        <f t="shared" si="90"/>
        <v/>
      </c>
      <c r="G666" s="37" t="str">
        <f>IF(D666="", "", IF(E666="", "Select Supplier", D666*1.02264*(IF(INDEX('Suppliers &amp; Rates'!$G$7:$G$97, MATCH(E666, 'Suppliers &amp; Rates'!$B$7:$B$97, 0))="", 39.3, INDEX('Suppliers &amp; Rates'!$G$7:$G$97, MATCH(E666, 'Suppliers &amp; Rates'!$B$7:$B$97, 0))))/3.6))</f>
        <v/>
      </c>
      <c r="H666" s="57" t="str">
        <f t="shared" si="91"/>
        <v/>
      </c>
      <c r="I666" s="58" t="str">
        <f t="shared" si="92"/>
        <v/>
      </c>
      <c r="J666" s="58" t="str">
        <f t="shared" si="93"/>
        <v/>
      </c>
      <c r="K666" s="59" t="str">
        <f t="shared" si="94"/>
        <v/>
      </c>
      <c r="L666" s="2"/>
      <c r="N666" s="42" t="str">
        <f>IF($E666="", "", IFERROR(INDEX('Suppliers &amp; Rates'!C$7:C$97, MATCH($E666, 'Suppliers &amp; Rates'!$B$7:$B$97, 0)), ""))</f>
        <v/>
      </c>
      <c r="O666" s="43" t="str">
        <f>IF($E666="", "", IFERROR(INDEX('Suppliers &amp; Rates'!D$7:D$97, MATCH($E666, 'Suppliers &amp; Rates'!$B$7:$B$97, 0)), ""))</f>
        <v/>
      </c>
      <c r="P666" s="43" t="str">
        <f>IF($E666="", "", IFERROR(INDEX('Suppliers &amp; Rates'!E$7:E$97, MATCH($E666, 'Suppliers &amp; Rates'!$B$7:$B$97, 0)), ""))</f>
        <v/>
      </c>
      <c r="Q666" s="44" t="str">
        <f>IF($E666="", "", IFERROR(INDEX('Suppliers &amp; Rates'!F$7:F$97, MATCH($E666, 'Suppliers &amp; Rates'!$B$7:$B$97, 0)), ""))</f>
        <v/>
      </c>
      <c r="S666" s="21" t="str">
        <f t="shared" si="95"/>
        <v/>
      </c>
      <c r="U666" s="21" t="str">
        <f t="shared" si="96"/>
        <v/>
      </c>
      <c r="W666" s="21" t="str">
        <f t="shared" si="97"/>
        <v/>
      </c>
      <c r="X666" s="52" t="str">
        <f t="shared" si="98"/>
        <v/>
      </c>
    </row>
    <row r="667" spans="1:24" x14ac:dyDescent="0.25">
      <c r="A667" s="2"/>
      <c r="B667" s="25"/>
      <c r="C667" s="28"/>
      <c r="D667" s="28"/>
      <c r="E667" s="31"/>
      <c r="F667" s="34" t="str">
        <f t="shared" si="90"/>
        <v/>
      </c>
      <c r="G667" s="37" t="str">
        <f>IF(D667="", "", IF(E667="", "Select Supplier", D667*1.02264*(IF(INDEX('Suppliers &amp; Rates'!$G$7:$G$97, MATCH(E667, 'Suppliers &amp; Rates'!$B$7:$B$97, 0))="", 39.3, INDEX('Suppliers &amp; Rates'!$G$7:$G$97, MATCH(E667, 'Suppliers &amp; Rates'!$B$7:$B$97, 0))))/3.6))</f>
        <v/>
      </c>
      <c r="H667" s="57" t="str">
        <f t="shared" si="91"/>
        <v/>
      </c>
      <c r="I667" s="58" t="str">
        <f t="shared" si="92"/>
        <v/>
      </c>
      <c r="J667" s="58" t="str">
        <f t="shared" si="93"/>
        <v/>
      </c>
      <c r="K667" s="59" t="str">
        <f t="shared" si="94"/>
        <v/>
      </c>
      <c r="L667" s="2"/>
      <c r="N667" s="42" t="str">
        <f>IF($E667="", "", IFERROR(INDEX('Suppliers &amp; Rates'!C$7:C$97, MATCH($E667, 'Suppliers &amp; Rates'!$B$7:$B$97, 0)), ""))</f>
        <v/>
      </c>
      <c r="O667" s="43" t="str">
        <f>IF($E667="", "", IFERROR(INDEX('Suppliers &amp; Rates'!D$7:D$97, MATCH($E667, 'Suppliers &amp; Rates'!$B$7:$B$97, 0)), ""))</f>
        <v/>
      </c>
      <c r="P667" s="43" t="str">
        <f>IF($E667="", "", IFERROR(INDEX('Suppliers &amp; Rates'!E$7:E$97, MATCH($E667, 'Suppliers &amp; Rates'!$B$7:$B$97, 0)), ""))</f>
        <v/>
      </c>
      <c r="Q667" s="44" t="str">
        <f>IF($E667="", "", IFERROR(INDEX('Suppliers &amp; Rates'!F$7:F$97, MATCH($E667, 'Suppliers &amp; Rates'!$B$7:$B$97, 0)), ""))</f>
        <v/>
      </c>
      <c r="S667" s="21" t="str">
        <f t="shared" si="95"/>
        <v/>
      </c>
      <c r="U667" s="21" t="str">
        <f t="shared" si="96"/>
        <v/>
      </c>
      <c r="W667" s="21" t="str">
        <f t="shared" si="97"/>
        <v/>
      </c>
      <c r="X667" s="52" t="str">
        <f t="shared" si="98"/>
        <v/>
      </c>
    </row>
    <row r="668" spans="1:24" x14ac:dyDescent="0.25">
      <c r="A668" s="2"/>
      <c r="B668" s="25"/>
      <c r="C668" s="28"/>
      <c r="D668" s="28"/>
      <c r="E668" s="31"/>
      <c r="F668" s="34" t="str">
        <f t="shared" si="90"/>
        <v/>
      </c>
      <c r="G668" s="37" t="str">
        <f>IF(D668="", "", IF(E668="", "Select Supplier", D668*1.02264*(IF(INDEX('Suppliers &amp; Rates'!$G$7:$G$97, MATCH(E668, 'Suppliers &amp; Rates'!$B$7:$B$97, 0))="", 39.3, INDEX('Suppliers &amp; Rates'!$G$7:$G$97, MATCH(E668, 'Suppliers &amp; Rates'!$B$7:$B$97, 0))))/3.6))</f>
        <v/>
      </c>
      <c r="H668" s="57" t="str">
        <f t="shared" si="91"/>
        <v/>
      </c>
      <c r="I668" s="58" t="str">
        <f t="shared" si="92"/>
        <v/>
      </c>
      <c r="J668" s="58" t="str">
        <f t="shared" si="93"/>
        <v/>
      </c>
      <c r="K668" s="59" t="str">
        <f t="shared" si="94"/>
        <v/>
      </c>
      <c r="L668" s="2"/>
      <c r="N668" s="42" t="str">
        <f>IF($E668="", "", IFERROR(INDEX('Suppliers &amp; Rates'!C$7:C$97, MATCH($E668, 'Suppliers &amp; Rates'!$B$7:$B$97, 0)), ""))</f>
        <v/>
      </c>
      <c r="O668" s="43" t="str">
        <f>IF($E668="", "", IFERROR(INDEX('Suppliers &amp; Rates'!D$7:D$97, MATCH($E668, 'Suppliers &amp; Rates'!$B$7:$B$97, 0)), ""))</f>
        <v/>
      </c>
      <c r="P668" s="43" t="str">
        <f>IF($E668="", "", IFERROR(INDEX('Suppliers &amp; Rates'!E$7:E$97, MATCH($E668, 'Suppliers &amp; Rates'!$B$7:$B$97, 0)), ""))</f>
        <v/>
      </c>
      <c r="Q668" s="44" t="str">
        <f>IF($E668="", "", IFERROR(INDEX('Suppliers &amp; Rates'!F$7:F$97, MATCH($E668, 'Suppliers &amp; Rates'!$B$7:$B$97, 0)), ""))</f>
        <v/>
      </c>
      <c r="S668" s="21" t="str">
        <f t="shared" si="95"/>
        <v/>
      </c>
      <c r="U668" s="21" t="str">
        <f t="shared" si="96"/>
        <v/>
      </c>
      <c r="W668" s="21" t="str">
        <f t="shared" si="97"/>
        <v/>
      </c>
      <c r="X668" s="52" t="str">
        <f t="shared" si="98"/>
        <v/>
      </c>
    </row>
    <row r="669" spans="1:24" x14ac:dyDescent="0.25">
      <c r="A669" s="2"/>
      <c r="B669" s="25"/>
      <c r="C669" s="28"/>
      <c r="D669" s="28"/>
      <c r="E669" s="31"/>
      <c r="F669" s="34" t="str">
        <f t="shared" si="90"/>
        <v/>
      </c>
      <c r="G669" s="37" t="str">
        <f>IF(D669="", "", IF(E669="", "Select Supplier", D669*1.02264*(IF(INDEX('Suppliers &amp; Rates'!$G$7:$G$97, MATCH(E669, 'Suppliers &amp; Rates'!$B$7:$B$97, 0))="", 39.3, INDEX('Suppliers &amp; Rates'!$G$7:$G$97, MATCH(E669, 'Suppliers &amp; Rates'!$B$7:$B$97, 0))))/3.6))</f>
        <v/>
      </c>
      <c r="H669" s="57" t="str">
        <f t="shared" si="91"/>
        <v/>
      </c>
      <c r="I669" s="58" t="str">
        <f t="shared" si="92"/>
        <v/>
      </c>
      <c r="J669" s="58" t="str">
        <f t="shared" si="93"/>
        <v/>
      </c>
      <c r="K669" s="59" t="str">
        <f t="shared" si="94"/>
        <v/>
      </c>
      <c r="L669" s="2"/>
      <c r="N669" s="42" t="str">
        <f>IF($E669="", "", IFERROR(INDEX('Suppliers &amp; Rates'!C$7:C$97, MATCH($E669, 'Suppliers &amp; Rates'!$B$7:$B$97, 0)), ""))</f>
        <v/>
      </c>
      <c r="O669" s="43" t="str">
        <f>IF($E669="", "", IFERROR(INDEX('Suppliers &amp; Rates'!D$7:D$97, MATCH($E669, 'Suppliers &amp; Rates'!$B$7:$B$97, 0)), ""))</f>
        <v/>
      </c>
      <c r="P669" s="43" t="str">
        <f>IF($E669="", "", IFERROR(INDEX('Suppliers &amp; Rates'!E$7:E$97, MATCH($E669, 'Suppliers &amp; Rates'!$B$7:$B$97, 0)), ""))</f>
        <v/>
      </c>
      <c r="Q669" s="44" t="str">
        <f>IF($E669="", "", IFERROR(INDEX('Suppliers &amp; Rates'!F$7:F$97, MATCH($E669, 'Suppliers &amp; Rates'!$B$7:$B$97, 0)), ""))</f>
        <v/>
      </c>
      <c r="S669" s="21" t="str">
        <f t="shared" si="95"/>
        <v/>
      </c>
      <c r="U669" s="21" t="str">
        <f t="shared" si="96"/>
        <v/>
      </c>
      <c r="W669" s="21" t="str">
        <f t="shared" si="97"/>
        <v/>
      </c>
      <c r="X669" s="52" t="str">
        <f t="shared" si="98"/>
        <v/>
      </c>
    </row>
    <row r="670" spans="1:24" x14ac:dyDescent="0.25">
      <c r="A670" s="2"/>
      <c r="B670" s="25"/>
      <c r="C670" s="28"/>
      <c r="D670" s="28"/>
      <c r="E670" s="31"/>
      <c r="F670" s="34" t="str">
        <f t="shared" si="90"/>
        <v/>
      </c>
      <c r="G670" s="37" t="str">
        <f>IF(D670="", "", IF(E670="", "Select Supplier", D670*1.02264*(IF(INDEX('Suppliers &amp; Rates'!$G$7:$G$97, MATCH(E670, 'Suppliers &amp; Rates'!$B$7:$B$97, 0))="", 39.3, INDEX('Suppliers &amp; Rates'!$G$7:$G$97, MATCH(E670, 'Suppliers &amp; Rates'!$B$7:$B$97, 0))))/3.6))</f>
        <v/>
      </c>
      <c r="H670" s="57" t="str">
        <f t="shared" si="91"/>
        <v/>
      </c>
      <c r="I670" s="58" t="str">
        <f t="shared" si="92"/>
        <v/>
      </c>
      <c r="J670" s="58" t="str">
        <f t="shared" si="93"/>
        <v/>
      </c>
      <c r="K670" s="59" t="str">
        <f t="shared" si="94"/>
        <v/>
      </c>
      <c r="L670" s="2"/>
      <c r="N670" s="42" t="str">
        <f>IF($E670="", "", IFERROR(INDEX('Suppliers &amp; Rates'!C$7:C$97, MATCH($E670, 'Suppliers &amp; Rates'!$B$7:$B$97, 0)), ""))</f>
        <v/>
      </c>
      <c r="O670" s="43" t="str">
        <f>IF($E670="", "", IFERROR(INDEX('Suppliers &amp; Rates'!D$7:D$97, MATCH($E670, 'Suppliers &amp; Rates'!$B$7:$B$97, 0)), ""))</f>
        <v/>
      </c>
      <c r="P670" s="43" t="str">
        <f>IF($E670="", "", IFERROR(INDEX('Suppliers &amp; Rates'!E$7:E$97, MATCH($E670, 'Suppliers &amp; Rates'!$B$7:$B$97, 0)), ""))</f>
        <v/>
      </c>
      <c r="Q670" s="44" t="str">
        <f>IF($E670="", "", IFERROR(INDEX('Suppliers &amp; Rates'!F$7:F$97, MATCH($E670, 'Suppliers &amp; Rates'!$B$7:$B$97, 0)), ""))</f>
        <v/>
      </c>
      <c r="S670" s="21" t="str">
        <f t="shared" si="95"/>
        <v/>
      </c>
      <c r="U670" s="21" t="str">
        <f t="shared" si="96"/>
        <v/>
      </c>
      <c r="W670" s="21" t="str">
        <f t="shared" si="97"/>
        <v/>
      </c>
      <c r="X670" s="52" t="str">
        <f t="shared" si="98"/>
        <v/>
      </c>
    </row>
    <row r="671" spans="1:24" x14ac:dyDescent="0.25">
      <c r="A671" s="2"/>
      <c r="B671" s="25"/>
      <c r="C671" s="28"/>
      <c r="D671" s="28"/>
      <c r="E671" s="31"/>
      <c r="F671" s="34" t="str">
        <f t="shared" si="90"/>
        <v/>
      </c>
      <c r="G671" s="37" t="str">
        <f>IF(D671="", "", IF(E671="", "Select Supplier", D671*1.02264*(IF(INDEX('Suppliers &amp; Rates'!$G$7:$G$97, MATCH(E671, 'Suppliers &amp; Rates'!$B$7:$B$97, 0))="", 39.3, INDEX('Suppliers &amp; Rates'!$G$7:$G$97, MATCH(E671, 'Suppliers &amp; Rates'!$B$7:$B$97, 0))))/3.6))</f>
        <v/>
      </c>
      <c r="H671" s="57" t="str">
        <f t="shared" si="91"/>
        <v/>
      </c>
      <c r="I671" s="58" t="str">
        <f t="shared" si="92"/>
        <v/>
      </c>
      <c r="J671" s="58" t="str">
        <f t="shared" si="93"/>
        <v/>
      </c>
      <c r="K671" s="59" t="str">
        <f t="shared" si="94"/>
        <v/>
      </c>
      <c r="L671" s="2"/>
      <c r="N671" s="42" t="str">
        <f>IF($E671="", "", IFERROR(INDEX('Suppliers &amp; Rates'!C$7:C$97, MATCH($E671, 'Suppliers &amp; Rates'!$B$7:$B$97, 0)), ""))</f>
        <v/>
      </c>
      <c r="O671" s="43" t="str">
        <f>IF($E671="", "", IFERROR(INDEX('Suppliers &amp; Rates'!D$7:D$97, MATCH($E671, 'Suppliers &amp; Rates'!$B$7:$B$97, 0)), ""))</f>
        <v/>
      </c>
      <c r="P671" s="43" t="str">
        <f>IF($E671="", "", IFERROR(INDEX('Suppliers &amp; Rates'!E$7:E$97, MATCH($E671, 'Suppliers &amp; Rates'!$B$7:$B$97, 0)), ""))</f>
        <v/>
      </c>
      <c r="Q671" s="44" t="str">
        <f>IF($E671="", "", IFERROR(INDEX('Suppliers &amp; Rates'!F$7:F$97, MATCH($E671, 'Suppliers &amp; Rates'!$B$7:$B$97, 0)), ""))</f>
        <v/>
      </c>
      <c r="S671" s="21" t="str">
        <f t="shared" si="95"/>
        <v/>
      </c>
      <c r="U671" s="21" t="str">
        <f t="shared" si="96"/>
        <v/>
      </c>
      <c r="W671" s="21" t="str">
        <f t="shared" si="97"/>
        <v/>
      </c>
      <c r="X671" s="52" t="str">
        <f t="shared" si="98"/>
        <v/>
      </c>
    </row>
    <row r="672" spans="1:24" x14ac:dyDescent="0.25">
      <c r="A672" s="2"/>
      <c r="B672" s="25"/>
      <c r="C672" s="28"/>
      <c r="D672" s="28"/>
      <c r="E672" s="31"/>
      <c r="F672" s="34" t="str">
        <f t="shared" si="90"/>
        <v/>
      </c>
      <c r="G672" s="37" t="str">
        <f>IF(D672="", "", IF(E672="", "Select Supplier", D672*1.02264*(IF(INDEX('Suppliers &amp; Rates'!$G$7:$G$97, MATCH(E672, 'Suppliers &amp; Rates'!$B$7:$B$97, 0))="", 39.3, INDEX('Suppliers &amp; Rates'!$G$7:$G$97, MATCH(E672, 'Suppliers &amp; Rates'!$B$7:$B$97, 0))))/3.6))</f>
        <v/>
      </c>
      <c r="H672" s="57" t="str">
        <f t="shared" si="91"/>
        <v/>
      </c>
      <c r="I672" s="58" t="str">
        <f t="shared" si="92"/>
        <v/>
      </c>
      <c r="J672" s="58" t="str">
        <f t="shared" si="93"/>
        <v/>
      </c>
      <c r="K672" s="59" t="str">
        <f t="shared" si="94"/>
        <v/>
      </c>
      <c r="L672" s="2"/>
      <c r="N672" s="42" t="str">
        <f>IF($E672="", "", IFERROR(INDEX('Suppliers &amp; Rates'!C$7:C$97, MATCH($E672, 'Suppliers &amp; Rates'!$B$7:$B$97, 0)), ""))</f>
        <v/>
      </c>
      <c r="O672" s="43" t="str">
        <f>IF($E672="", "", IFERROR(INDEX('Suppliers &amp; Rates'!D$7:D$97, MATCH($E672, 'Suppliers &amp; Rates'!$B$7:$B$97, 0)), ""))</f>
        <v/>
      </c>
      <c r="P672" s="43" t="str">
        <f>IF($E672="", "", IFERROR(INDEX('Suppliers &amp; Rates'!E$7:E$97, MATCH($E672, 'Suppliers &amp; Rates'!$B$7:$B$97, 0)), ""))</f>
        <v/>
      </c>
      <c r="Q672" s="44" t="str">
        <f>IF($E672="", "", IFERROR(INDEX('Suppliers &amp; Rates'!F$7:F$97, MATCH($E672, 'Suppliers &amp; Rates'!$B$7:$B$97, 0)), ""))</f>
        <v/>
      </c>
      <c r="S672" s="21" t="str">
        <f t="shared" si="95"/>
        <v/>
      </c>
      <c r="U672" s="21" t="str">
        <f t="shared" si="96"/>
        <v/>
      </c>
      <c r="W672" s="21" t="str">
        <f t="shared" si="97"/>
        <v/>
      </c>
      <c r="X672" s="52" t="str">
        <f t="shared" si="98"/>
        <v/>
      </c>
    </row>
    <row r="673" spans="1:24" x14ac:dyDescent="0.25">
      <c r="A673" s="2"/>
      <c r="B673" s="25"/>
      <c r="C673" s="28"/>
      <c r="D673" s="28"/>
      <c r="E673" s="31"/>
      <c r="F673" s="34" t="str">
        <f t="shared" si="90"/>
        <v/>
      </c>
      <c r="G673" s="37" t="str">
        <f>IF(D673="", "", IF(E673="", "Select Supplier", D673*1.02264*(IF(INDEX('Suppliers &amp; Rates'!$G$7:$G$97, MATCH(E673, 'Suppliers &amp; Rates'!$B$7:$B$97, 0))="", 39.3, INDEX('Suppliers &amp; Rates'!$G$7:$G$97, MATCH(E673, 'Suppliers &amp; Rates'!$B$7:$B$97, 0))))/3.6))</f>
        <v/>
      </c>
      <c r="H673" s="57" t="str">
        <f t="shared" si="91"/>
        <v/>
      </c>
      <c r="I673" s="58" t="str">
        <f t="shared" si="92"/>
        <v/>
      </c>
      <c r="J673" s="58" t="str">
        <f t="shared" si="93"/>
        <v/>
      </c>
      <c r="K673" s="59" t="str">
        <f t="shared" si="94"/>
        <v/>
      </c>
      <c r="L673" s="2"/>
      <c r="N673" s="42" t="str">
        <f>IF($E673="", "", IFERROR(INDEX('Suppliers &amp; Rates'!C$7:C$97, MATCH($E673, 'Suppliers &amp; Rates'!$B$7:$B$97, 0)), ""))</f>
        <v/>
      </c>
      <c r="O673" s="43" t="str">
        <f>IF($E673="", "", IFERROR(INDEX('Suppliers &amp; Rates'!D$7:D$97, MATCH($E673, 'Suppliers &amp; Rates'!$B$7:$B$97, 0)), ""))</f>
        <v/>
      </c>
      <c r="P673" s="43" t="str">
        <f>IF($E673="", "", IFERROR(INDEX('Suppliers &amp; Rates'!E$7:E$97, MATCH($E673, 'Suppliers &amp; Rates'!$B$7:$B$97, 0)), ""))</f>
        <v/>
      </c>
      <c r="Q673" s="44" t="str">
        <f>IF($E673="", "", IFERROR(INDEX('Suppliers &amp; Rates'!F$7:F$97, MATCH($E673, 'Suppliers &amp; Rates'!$B$7:$B$97, 0)), ""))</f>
        <v/>
      </c>
      <c r="S673" s="21" t="str">
        <f t="shared" si="95"/>
        <v/>
      </c>
      <c r="U673" s="21" t="str">
        <f t="shared" si="96"/>
        <v/>
      </c>
      <c r="W673" s="21" t="str">
        <f t="shared" si="97"/>
        <v/>
      </c>
      <c r="X673" s="52" t="str">
        <f t="shared" si="98"/>
        <v/>
      </c>
    </row>
    <row r="674" spans="1:24" x14ac:dyDescent="0.25">
      <c r="A674" s="2"/>
      <c r="B674" s="25"/>
      <c r="C674" s="28"/>
      <c r="D674" s="28"/>
      <c r="E674" s="31"/>
      <c r="F674" s="34" t="str">
        <f t="shared" si="90"/>
        <v/>
      </c>
      <c r="G674" s="37" t="str">
        <f>IF(D674="", "", IF(E674="", "Select Supplier", D674*1.02264*(IF(INDEX('Suppliers &amp; Rates'!$G$7:$G$97, MATCH(E674, 'Suppliers &amp; Rates'!$B$7:$B$97, 0))="", 39.3, INDEX('Suppliers &amp; Rates'!$G$7:$G$97, MATCH(E674, 'Suppliers &amp; Rates'!$B$7:$B$97, 0))))/3.6))</f>
        <v/>
      </c>
      <c r="H674" s="57" t="str">
        <f t="shared" si="91"/>
        <v/>
      </c>
      <c r="I674" s="58" t="str">
        <f t="shared" si="92"/>
        <v/>
      </c>
      <c r="J674" s="58" t="str">
        <f t="shared" si="93"/>
        <v/>
      </c>
      <c r="K674" s="59" t="str">
        <f t="shared" si="94"/>
        <v/>
      </c>
      <c r="L674" s="2"/>
      <c r="N674" s="42" t="str">
        <f>IF($E674="", "", IFERROR(INDEX('Suppliers &amp; Rates'!C$7:C$97, MATCH($E674, 'Suppliers &amp; Rates'!$B$7:$B$97, 0)), ""))</f>
        <v/>
      </c>
      <c r="O674" s="43" t="str">
        <f>IF($E674="", "", IFERROR(INDEX('Suppliers &amp; Rates'!D$7:D$97, MATCH($E674, 'Suppliers &amp; Rates'!$B$7:$B$97, 0)), ""))</f>
        <v/>
      </c>
      <c r="P674" s="43" t="str">
        <f>IF($E674="", "", IFERROR(INDEX('Suppliers &amp; Rates'!E$7:E$97, MATCH($E674, 'Suppliers &amp; Rates'!$B$7:$B$97, 0)), ""))</f>
        <v/>
      </c>
      <c r="Q674" s="44" t="str">
        <f>IF($E674="", "", IFERROR(INDEX('Suppliers &amp; Rates'!F$7:F$97, MATCH($E674, 'Suppliers &amp; Rates'!$B$7:$B$97, 0)), ""))</f>
        <v/>
      </c>
      <c r="S674" s="21" t="str">
        <f t="shared" si="95"/>
        <v/>
      </c>
      <c r="U674" s="21" t="str">
        <f t="shared" si="96"/>
        <v/>
      </c>
      <c r="W674" s="21" t="str">
        <f t="shared" si="97"/>
        <v/>
      </c>
      <c r="X674" s="52" t="str">
        <f t="shared" si="98"/>
        <v/>
      </c>
    </row>
    <row r="675" spans="1:24" x14ac:dyDescent="0.25">
      <c r="A675" s="2"/>
      <c r="B675" s="25"/>
      <c r="C675" s="28"/>
      <c r="D675" s="28"/>
      <c r="E675" s="31"/>
      <c r="F675" s="34" t="str">
        <f t="shared" si="90"/>
        <v/>
      </c>
      <c r="G675" s="37" t="str">
        <f>IF(D675="", "", IF(E675="", "Select Supplier", D675*1.02264*(IF(INDEX('Suppliers &amp; Rates'!$G$7:$G$97, MATCH(E675, 'Suppliers &amp; Rates'!$B$7:$B$97, 0))="", 39.3, INDEX('Suppliers &amp; Rates'!$G$7:$G$97, MATCH(E675, 'Suppliers &amp; Rates'!$B$7:$B$97, 0))))/3.6))</f>
        <v/>
      </c>
      <c r="H675" s="57" t="str">
        <f t="shared" si="91"/>
        <v/>
      </c>
      <c r="I675" s="58" t="str">
        <f t="shared" si="92"/>
        <v/>
      </c>
      <c r="J675" s="58" t="str">
        <f t="shared" si="93"/>
        <v/>
      </c>
      <c r="K675" s="59" t="str">
        <f t="shared" si="94"/>
        <v/>
      </c>
      <c r="L675" s="2"/>
      <c r="N675" s="42" t="str">
        <f>IF($E675="", "", IFERROR(INDEX('Suppliers &amp; Rates'!C$7:C$97, MATCH($E675, 'Suppliers &amp; Rates'!$B$7:$B$97, 0)), ""))</f>
        <v/>
      </c>
      <c r="O675" s="43" t="str">
        <f>IF($E675="", "", IFERROR(INDEX('Suppliers &amp; Rates'!D$7:D$97, MATCH($E675, 'Suppliers &amp; Rates'!$B$7:$B$97, 0)), ""))</f>
        <v/>
      </c>
      <c r="P675" s="43" t="str">
        <f>IF($E675="", "", IFERROR(INDEX('Suppliers &amp; Rates'!E$7:E$97, MATCH($E675, 'Suppliers &amp; Rates'!$B$7:$B$97, 0)), ""))</f>
        <v/>
      </c>
      <c r="Q675" s="44" t="str">
        <f>IF($E675="", "", IFERROR(INDEX('Suppliers &amp; Rates'!F$7:F$97, MATCH($E675, 'Suppliers &amp; Rates'!$B$7:$B$97, 0)), ""))</f>
        <v/>
      </c>
      <c r="S675" s="21" t="str">
        <f t="shared" si="95"/>
        <v/>
      </c>
      <c r="U675" s="21" t="str">
        <f t="shared" si="96"/>
        <v/>
      </c>
      <c r="W675" s="21" t="str">
        <f t="shared" si="97"/>
        <v/>
      </c>
      <c r="X675" s="52" t="str">
        <f t="shared" si="98"/>
        <v/>
      </c>
    </row>
    <row r="676" spans="1:24" x14ac:dyDescent="0.25">
      <c r="A676" s="2"/>
      <c r="B676" s="25"/>
      <c r="C676" s="28"/>
      <c r="D676" s="28"/>
      <c r="E676" s="31"/>
      <c r="F676" s="34" t="str">
        <f t="shared" si="90"/>
        <v/>
      </c>
      <c r="G676" s="37" t="str">
        <f>IF(D676="", "", IF(E676="", "Select Supplier", D676*1.02264*(IF(INDEX('Suppliers &amp; Rates'!$G$7:$G$97, MATCH(E676, 'Suppliers &amp; Rates'!$B$7:$B$97, 0))="", 39.3, INDEX('Suppliers &amp; Rates'!$G$7:$G$97, MATCH(E676, 'Suppliers &amp; Rates'!$B$7:$B$97, 0))))/3.6))</f>
        <v/>
      </c>
      <c r="H676" s="57" t="str">
        <f t="shared" si="91"/>
        <v/>
      </c>
      <c r="I676" s="58" t="str">
        <f t="shared" si="92"/>
        <v/>
      </c>
      <c r="J676" s="58" t="str">
        <f t="shared" si="93"/>
        <v/>
      </c>
      <c r="K676" s="59" t="str">
        <f t="shared" si="94"/>
        <v/>
      </c>
      <c r="L676" s="2"/>
      <c r="N676" s="42" t="str">
        <f>IF($E676="", "", IFERROR(INDEX('Suppliers &amp; Rates'!C$7:C$97, MATCH($E676, 'Suppliers &amp; Rates'!$B$7:$B$97, 0)), ""))</f>
        <v/>
      </c>
      <c r="O676" s="43" t="str">
        <f>IF($E676="", "", IFERROR(INDEX('Suppliers &amp; Rates'!D$7:D$97, MATCH($E676, 'Suppliers &amp; Rates'!$B$7:$B$97, 0)), ""))</f>
        <v/>
      </c>
      <c r="P676" s="43" t="str">
        <f>IF($E676="", "", IFERROR(INDEX('Suppliers &amp; Rates'!E$7:E$97, MATCH($E676, 'Suppliers &amp; Rates'!$B$7:$B$97, 0)), ""))</f>
        <v/>
      </c>
      <c r="Q676" s="44" t="str">
        <f>IF($E676="", "", IFERROR(INDEX('Suppliers &amp; Rates'!F$7:F$97, MATCH($E676, 'Suppliers &amp; Rates'!$B$7:$B$97, 0)), ""))</f>
        <v/>
      </c>
      <c r="S676" s="21" t="str">
        <f t="shared" si="95"/>
        <v/>
      </c>
      <c r="U676" s="21" t="str">
        <f t="shared" si="96"/>
        <v/>
      </c>
      <c r="W676" s="21" t="str">
        <f t="shared" si="97"/>
        <v/>
      </c>
      <c r="X676" s="52" t="str">
        <f t="shared" si="98"/>
        <v/>
      </c>
    </row>
    <row r="677" spans="1:24" x14ac:dyDescent="0.25">
      <c r="A677" s="2"/>
      <c r="B677" s="25"/>
      <c r="C677" s="28"/>
      <c r="D677" s="28"/>
      <c r="E677" s="31"/>
      <c r="F677" s="34" t="str">
        <f t="shared" si="90"/>
        <v/>
      </c>
      <c r="G677" s="37" t="str">
        <f>IF(D677="", "", IF(E677="", "Select Supplier", D677*1.02264*(IF(INDEX('Suppliers &amp; Rates'!$G$7:$G$97, MATCH(E677, 'Suppliers &amp; Rates'!$B$7:$B$97, 0))="", 39.3, INDEX('Suppliers &amp; Rates'!$G$7:$G$97, MATCH(E677, 'Suppliers &amp; Rates'!$B$7:$B$97, 0))))/3.6))</f>
        <v/>
      </c>
      <c r="H677" s="57" t="str">
        <f t="shared" si="91"/>
        <v/>
      </c>
      <c r="I677" s="58" t="str">
        <f t="shared" si="92"/>
        <v/>
      </c>
      <c r="J677" s="58" t="str">
        <f t="shared" si="93"/>
        <v/>
      </c>
      <c r="K677" s="59" t="str">
        <f t="shared" si="94"/>
        <v/>
      </c>
      <c r="L677" s="2"/>
      <c r="N677" s="42" t="str">
        <f>IF($E677="", "", IFERROR(INDEX('Suppliers &amp; Rates'!C$7:C$97, MATCH($E677, 'Suppliers &amp; Rates'!$B$7:$B$97, 0)), ""))</f>
        <v/>
      </c>
      <c r="O677" s="43" t="str">
        <f>IF($E677="", "", IFERROR(INDEX('Suppliers &amp; Rates'!D$7:D$97, MATCH($E677, 'Suppliers &amp; Rates'!$B$7:$B$97, 0)), ""))</f>
        <v/>
      </c>
      <c r="P677" s="43" t="str">
        <f>IF($E677="", "", IFERROR(INDEX('Suppliers &amp; Rates'!E$7:E$97, MATCH($E677, 'Suppliers &amp; Rates'!$B$7:$B$97, 0)), ""))</f>
        <v/>
      </c>
      <c r="Q677" s="44" t="str">
        <f>IF($E677="", "", IFERROR(INDEX('Suppliers &amp; Rates'!F$7:F$97, MATCH($E677, 'Suppliers &amp; Rates'!$B$7:$B$97, 0)), ""))</f>
        <v/>
      </c>
      <c r="S677" s="21" t="str">
        <f t="shared" si="95"/>
        <v/>
      </c>
      <c r="U677" s="21" t="str">
        <f t="shared" si="96"/>
        <v/>
      </c>
      <c r="W677" s="21" t="str">
        <f t="shared" si="97"/>
        <v/>
      </c>
      <c r="X677" s="52" t="str">
        <f t="shared" si="98"/>
        <v/>
      </c>
    </row>
    <row r="678" spans="1:24" x14ac:dyDescent="0.25">
      <c r="A678" s="2"/>
      <c r="B678" s="25"/>
      <c r="C678" s="28"/>
      <c r="D678" s="28"/>
      <c r="E678" s="31"/>
      <c r="F678" s="34" t="str">
        <f t="shared" si="90"/>
        <v/>
      </c>
      <c r="G678" s="37" t="str">
        <f>IF(D678="", "", IF(E678="", "Select Supplier", D678*1.02264*(IF(INDEX('Suppliers &amp; Rates'!$G$7:$G$97, MATCH(E678, 'Suppliers &amp; Rates'!$B$7:$B$97, 0))="", 39.3, INDEX('Suppliers &amp; Rates'!$G$7:$G$97, MATCH(E678, 'Suppliers &amp; Rates'!$B$7:$B$97, 0))))/3.6))</f>
        <v/>
      </c>
      <c r="H678" s="57" t="str">
        <f t="shared" si="91"/>
        <v/>
      </c>
      <c r="I678" s="58" t="str">
        <f t="shared" si="92"/>
        <v/>
      </c>
      <c r="J678" s="58" t="str">
        <f t="shared" si="93"/>
        <v/>
      </c>
      <c r="K678" s="59" t="str">
        <f t="shared" si="94"/>
        <v/>
      </c>
      <c r="L678" s="2"/>
      <c r="N678" s="42" t="str">
        <f>IF($E678="", "", IFERROR(INDEX('Suppliers &amp; Rates'!C$7:C$97, MATCH($E678, 'Suppliers &amp; Rates'!$B$7:$B$97, 0)), ""))</f>
        <v/>
      </c>
      <c r="O678" s="43" t="str">
        <f>IF($E678="", "", IFERROR(INDEX('Suppliers &amp; Rates'!D$7:D$97, MATCH($E678, 'Suppliers &amp; Rates'!$B$7:$B$97, 0)), ""))</f>
        <v/>
      </c>
      <c r="P678" s="43" t="str">
        <f>IF($E678="", "", IFERROR(INDEX('Suppliers &amp; Rates'!E$7:E$97, MATCH($E678, 'Suppliers &amp; Rates'!$B$7:$B$97, 0)), ""))</f>
        <v/>
      </c>
      <c r="Q678" s="44" t="str">
        <f>IF($E678="", "", IFERROR(INDEX('Suppliers &amp; Rates'!F$7:F$97, MATCH($E678, 'Suppliers &amp; Rates'!$B$7:$B$97, 0)), ""))</f>
        <v/>
      </c>
      <c r="S678" s="21" t="str">
        <f t="shared" si="95"/>
        <v/>
      </c>
      <c r="U678" s="21" t="str">
        <f t="shared" si="96"/>
        <v/>
      </c>
      <c r="W678" s="21" t="str">
        <f t="shared" si="97"/>
        <v/>
      </c>
      <c r="X678" s="52" t="str">
        <f t="shared" si="98"/>
        <v/>
      </c>
    </row>
    <row r="679" spans="1:24" x14ac:dyDescent="0.25">
      <c r="A679" s="2"/>
      <c r="B679" s="25"/>
      <c r="C679" s="28"/>
      <c r="D679" s="28"/>
      <c r="E679" s="31"/>
      <c r="F679" s="34" t="str">
        <f t="shared" si="90"/>
        <v/>
      </c>
      <c r="G679" s="37" t="str">
        <f>IF(D679="", "", IF(E679="", "Select Supplier", D679*1.02264*(IF(INDEX('Suppliers &amp; Rates'!$G$7:$G$97, MATCH(E679, 'Suppliers &amp; Rates'!$B$7:$B$97, 0))="", 39.3, INDEX('Suppliers &amp; Rates'!$G$7:$G$97, MATCH(E679, 'Suppliers &amp; Rates'!$B$7:$B$97, 0))))/3.6))</f>
        <v/>
      </c>
      <c r="H679" s="57" t="str">
        <f t="shared" si="91"/>
        <v/>
      </c>
      <c r="I679" s="58" t="str">
        <f t="shared" si="92"/>
        <v/>
      </c>
      <c r="J679" s="58" t="str">
        <f t="shared" si="93"/>
        <v/>
      </c>
      <c r="K679" s="59" t="str">
        <f t="shared" si="94"/>
        <v/>
      </c>
      <c r="L679" s="2"/>
      <c r="N679" s="42" t="str">
        <f>IF($E679="", "", IFERROR(INDEX('Suppliers &amp; Rates'!C$7:C$97, MATCH($E679, 'Suppliers &amp; Rates'!$B$7:$B$97, 0)), ""))</f>
        <v/>
      </c>
      <c r="O679" s="43" t="str">
        <f>IF($E679="", "", IFERROR(INDEX('Suppliers &amp; Rates'!D$7:D$97, MATCH($E679, 'Suppliers &amp; Rates'!$B$7:$B$97, 0)), ""))</f>
        <v/>
      </c>
      <c r="P679" s="43" t="str">
        <f>IF($E679="", "", IFERROR(INDEX('Suppliers &amp; Rates'!E$7:E$97, MATCH($E679, 'Suppliers &amp; Rates'!$B$7:$B$97, 0)), ""))</f>
        <v/>
      </c>
      <c r="Q679" s="44" t="str">
        <f>IF($E679="", "", IFERROR(INDEX('Suppliers &amp; Rates'!F$7:F$97, MATCH($E679, 'Suppliers &amp; Rates'!$B$7:$B$97, 0)), ""))</f>
        <v/>
      </c>
      <c r="S679" s="21" t="str">
        <f t="shared" si="95"/>
        <v/>
      </c>
      <c r="U679" s="21" t="str">
        <f t="shared" si="96"/>
        <v/>
      </c>
      <c r="W679" s="21" t="str">
        <f t="shared" si="97"/>
        <v/>
      </c>
      <c r="X679" s="52" t="str">
        <f t="shared" si="98"/>
        <v/>
      </c>
    </row>
    <row r="680" spans="1:24" x14ac:dyDescent="0.25">
      <c r="A680" s="2"/>
      <c r="B680" s="25"/>
      <c r="C680" s="28"/>
      <c r="D680" s="28"/>
      <c r="E680" s="31"/>
      <c r="F680" s="34" t="str">
        <f t="shared" si="90"/>
        <v/>
      </c>
      <c r="G680" s="37" t="str">
        <f>IF(D680="", "", IF(E680="", "Select Supplier", D680*1.02264*(IF(INDEX('Suppliers &amp; Rates'!$G$7:$G$97, MATCH(E680, 'Suppliers &amp; Rates'!$B$7:$B$97, 0))="", 39.3, INDEX('Suppliers &amp; Rates'!$G$7:$G$97, MATCH(E680, 'Suppliers &amp; Rates'!$B$7:$B$97, 0))))/3.6))</f>
        <v/>
      </c>
      <c r="H680" s="57" t="str">
        <f t="shared" si="91"/>
        <v/>
      </c>
      <c r="I680" s="58" t="str">
        <f t="shared" si="92"/>
        <v/>
      </c>
      <c r="J680" s="58" t="str">
        <f t="shared" si="93"/>
        <v/>
      </c>
      <c r="K680" s="59" t="str">
        <f t="shared" si="94"/>
        <v/>
      </c>
      <c r="L680" s="2"/>
      <c r="N680" s="42" t="str">
        <f>IF($E680="", "", IFERROR(INDEX('Suppliers &amp; Rates'!C$7:C$97, MATCH($E680, 'Suppliers &amp; Rates'!$B$7:$B$97, 0)), ""))</f>
        <v/>
      </c>
      <c r="O680" s="43" t="str">
        <f>IF($E680="", "", IFERROR(INDEX('Suppliers &amp; Rates'!D$7:D$97, MATCH($E680, 'Suppliers &amp; Rates'!$B$7:$B$97, 0)), ""))</f>
        <v/>
      </c>
      <c r="P680" s="43" t="str">
        <f>IF($E680="", "", IFERROR(INDEX('Suppliers &amp; Rates'!E$7:E$97, MATCH($E680, 'Suppliers &amp; Rates'!$B$7:$B$97, 0)), ""))</f>
        <v/>
      </c>
      <c r="Q680" s="44" t="str">
        <f>IF($E680="", "", IFERROR(INDEX('Suppliers &amp; Rates'!F$7:F$97, MATCH($E680, 'Suppliers &amp; Rates'!$B$7:$B$97, 0)), ""))</f>
        <v/>
      </c>
      <c r="S680" s="21" t="str">
        <f t="shared" si="95"/>
        <v/>
      </c>
      <c r="U680" s="21" t="str">
        <f t="shared" si="96"/>
        <v/>
      </c>
      <c r="W680" s="21" t="str">
        <f t="shared" si="97"/>
        <v/>
      </c>
      <c r="X680" s="52" t="str">
        <f t="shared" si="98"/>
        <v/>
      </c>
    </row>
    <row r="681" spans="1:24" x14ac:dyDescent="0.25">
      <c r="A681" s="2"/>
      <c r="B681" s="25"/>
      <c r="C681" s="28"/>
      <c r="D681" s="28"/>
      <c r="E681" s="31"/>
      <c r="F681" s="34" t="str">
        <f t="shared" si="90"/>
        <v/>
      </c>
      <c r="G681" s="37" t="str">
        <f>IF(D681="", "", IF(E681="", "Select Supplier", D681*1.02264*(IF(INDEX('Suppliers &amp; Rates'!$G$7:$G$97, MATCH(E681, 'Suppliers &amp; Rates'!$B$7:$B$97, 0))="", 39.3, INDEX('Suppliers &amp; Rates'!$G$7:$G$97, MATCH(E681, 'Suppliers &amp; Rates'!$B$7:$B$97, 0))))/3.6))</f>
        <v/>
      </c>
      <c r="H681" s="57" t="str">
        <f t="shared" si="91"/>
        <v/>
      </c>
      <c r="I681" s="58" t="str">
        <f t="shared" si="92"/>
        <v/>
      </c>
      <c r="J681" s="58" t="str">
        <f t="shared" si="93"/>
        <v/>
      </c>
      <c r="K681" s="59" t="str">
        <f t="shared" si="94"/>
        <v/>
      </c>
      <c r="L681" s="2"/>
      <c r="N681" s="42" t="str">
        <f>IF($E681="", "", IFERROR(INDEX('Suppliers &amp; Rates'!C$7:C$97, MATCH($E681, 'Suppliers &amp; Rates'!$B$7:$B$97, 0)), ""))</f>
        <v/>
      </c>
      <c r="O681" s="43" t="str">
        <f>IF($E681="", "", IFERROR(INDEX('Suppliers &amp; Rates'!D$7:D$97, MATCH($E681, 'Suppliers &amp; Rates'!$B$7:$B$97, 0)), ""))</f>
        <v/>
      </c>
      <c r="P681" s="43" t="str">
        <f>IF($E681="", "", IFERROR(INDEX('Suppliers &amp; Rates'!E$7:E$97, MATCH($E681, 'Suppliers &amp; Rates'!$B$7:$B$97, 0)), ""))</f>
        <v/>
      </c>
      <c r="Q681" s="44" t="str">
        <f>IF($E681="", "", IFERROR(INDEX('Suppliers &amp; Rates'!F$7:F$97, MATCH($E681, 'Suppliers &amp; Rates'!$B$7:$B$97, 0)), ""))</f>
        <v/>
      </c>
      <c r="S681" s="21" t="str">
        <f t="shared" si="95"/>
        <v/>
      </c>
      <c r="U681" s="21" t="str">
        <f t="shared" si="96"/>
        <v/>
      </c>
      <c r="W681" s="21" t="str">
        <f t="shared" si="97"/>
        <v/>
      </c>
      <c r="X681" s="52" t="str">
        <f t="shared" si="98"/>
        <v/>
      </c>
    </row>
    <row r="682" spans="1:24" x14ac:dyDescent="0.25">
      <c r="A682" s="2"/>
      <c r="B682" s="25"/>
      <c r="C682" s="28"/>
      <c r="D682" s="28"/>
      <c r="E682" s="31"/>
      <c r="F682" s="34" t="str">
        <f t="shared" si="90"/>
        <v/>
      </c>
      <c r="G682" s="37" t="str">
        <f>IF(D682="", "", IF(E682="", "Select Supplier", D682*1.02264*(IF(INDEX('Suppliers &amp; Rates'!$G$7:$G$97, MATCH(E682, 'Suppliers &amp; Rates'!$B$7:$B$97, 0))="", 39.3, INDEX('Suppliers &amp; Rates'!$G$7:$G$97, MATCH(E682, 'Suppliers &amp; Rates'!$B$7:$B$97, 0))))/3.6))</f>
        <v/>
      </c>
      <c r="H682" s="57" t="str">
        <f t="shared" si="91"/>
        <v/>
      </c>
      <c r="I682" s="58" t="str">
        <f t="shared" si="92"/>
        <v/>
      </c>
      <c r="J682" s="58" t="str">
        <f t="shared" si="93"/>
        <v/>
      </c>
      <c r="K682" s="59" t="str">
        <f t="shared" si="94"/>
        <v/>
      </c>
      <c r="L682" s="2"/>
      <c r="N682" s="42" t="str">
        <f>IF($E682="", "", IFERROR(INDEX('Suppliers &amp; Rates'!C$7:C$97, MATCH($E682, 'Suppliers &amp; Rates'!$B$7:$B$97, 0)), ""))</f>
        <v/>
      </c>
      <c r="O682" s="43" t="str">
        <f>IF($E682="", "", IFERROR(INDEX('Suppliers &amp; Rates'!D$7:D$97, MATCH($E682, 'Suppliers &amp; Rates'!$B$7:$B$97, 0)), ""))</f>
        <v/>
      </c>
      <c r="P682" s="43" t="str">
        <f>IF($E682="", "", IFERROR(INDEX('Suppliers &amp; Rates'!E$7:E$97, MATCH($E682, 'Suppliers &amp; Rates'!$B$7:$B$97, 0)), ""))</f>
        <v/>
      </c>
      <c r="Q682" s="44" t="str">
        <f>IF($E682="", "", IFERROR(INDEX('Suppliers &amp; Rates'!F$7:F$97, MATCH($E682, 'Suppliers &amp; Rates'!$B$7:$B$97, 0)), ""))</f>
        <v/>
      </c>
      <c r="S682" s="21" t="str">
        <f t="shared" si="95"/>
        <v/>
      </c>
      <c r="U682" s="21" t="str">
        <f t="shared" si="96"/>
        <v/>
      </c>
      <c r="W682" s="21" t="str">
        <f t="shared" si="97"/>
        <v/>
      </c>
      <c r="X682" s="52" t="str">
        <f t="shared" si="98"/>
        <v/>
      </c>
    </row>
    <row r="683" spans="1:24" x14ac:dyDescent="0.25">
      <c r="A683" s="2"/>
      <c r="B683" s="25"/>
      <c r="C683" s="28"/>
      <c r="D683" s="28"/>
      <c r="E683" s="31"/>
      <c r="F683" s="34" t="str">
        <f t="shared" si="90"/>
        <v/>
      </c>
      <c r="G683" s="37" t="str">
        <f>IF(D683="", "", IF(E683="", "Select Supplier", D683*1.02264*(IF(INDEX('Suppliers &amp; Rates'!$G$7:$G$97, MATCH(E683, 'Suppliers &amp; Rates'!$B$7:$B$97, 0))="", 39.3, INDEX('Suppliers &amp; Rates'!$G$7:$G$97, MATCH(E683, 'Suppliers &amp; Rates'!$B$7:$B$97, 0))))/3.6))</f>
        <v/>
      </c>
      <c r="H683" s="57" t="str">
        <f t="shared" si="91"/>
        <v/>
      </c>
      <c r="I683" s="58" t="str">
        <f t="shared" si="92"/>
        <v/>
      </c>
      <c r="J683" s="58" t="str">
        <f t="shared" si="93"/>
        <v/>
      </c>
      <c r="K683" s="59" t="str">
        <f t="shared" si="94"/>
        <v/>
      </c>
      <c r="L683" s="2"/>
      <c r="N683" s="42" t="str">
        <f>IF($E683="", "", IFERROR(INDEX('Suppliers &amp; Rates'!C$7:C$97, MATCH($E683, 'Suppliers &amp; Rates'!$B$7:$B$97, 0)), ""))</f>
        <v/>
      </c>
      <c r="O683" s="43" t="str">
        <f>IF($E683="", "", IFERROR(INDEX('Suppliers &amp; Rates'!D$7:D$97, MATCH($E683, 'Suppliers &amp; Rates'!$B$7:$B$97, 0)), ""))</f>
        <v/>
      </c>
      <c r="P683" s="43" t="str">
        <f>IF($E683="", "", IFERROR(INDEX('Suppliers &amp; Rates'!E$7:E$97, MATCH($E683, 'Suppliers &amp; Rates'!$B$7:$B$97, 0)), ""))</f>
        <v/>
      </c>
      <c r="Q683" s="44" t="str">
        <f>IF($E683="", "", IFERROR(INDEX('Suppliers &amp; Rates'!F$7:F$97, MATCH($E683, 'Suppliers &amp; Rates'!$B$7:$B$97, 0)), ""))</f>
        <v/>
      </c>
      <c r="S683" s="21" t="str">
        <f t="shared" si="95"/>
        <v/>
      </c>
      <c r="U683" s="21" t="str">
        <f t="shared" si="96"/>
        <v/>
      </c>
      <c r="W683" s="21" t="str">
        <f t="shared" si="97"/>
        <v/>
      </c>
      <c r="X683" s="52" t="str">
        <f t="shared" si="98"/>
        <v/>
      </c>
    </row>
    <row r="684" spans="1:24" x14ac:dyDescent="0.25">
      <c r="A684" s="2"/>
      <c r="B684" s="25"/>
      <c r="C684" s="28"/>
      <c r="D684" s="28"/>
      <c r="E684" s="31"/>
      <c r="F684" s="34" t="str">
        <f t="shared" si="90"/>
        <v/>
      </c>
      <c r="G684" s="37" t="str">
        <f>IF(D684="", "", IF(E684="", "Select Supplier", D684*1.02264*(IF(INDEX('Suppliers &amp; Rates'!$G$7:$G$97, MATCH(E684, 'Suppliers &amp; Rates'!$B$7:$B$97, 0))="", 39.3, INDEX('Suppliers &amp; Rates'!$G$7:$G$97, MATCH(E684, 'Suppliers &amp; Rates'!$B$7:$B$97, 0))))/3.6))</f>
        <v/>
      </c>
      <c r="H684" s="57" t="str">
        <f t="shared" si="91"/>
        <v/>
      </c>
      <c r="I684" s="58" t="str">
        <f t="shared" si="92"/>
        <v/>
      </c>
      <c r="J684" s="58" t="str">
        <f t="shared" si="93"/>
        <v/>
      </c>
      <c r="K684" s="59" t="str">
        <f t="shared" si="94"/>
        <v/>
      </c>
      <c r="L684" s="2"/>
      <c r="N684" s="42" t="str">
        <f>IF($E684="", "", IFERROR(INDEX('Suppliers &amp; Rates'!C$7:C$97, MATCH($E684, 'Suppliers &amp; Rates'!$B$7:$B$97, 0)), ""))</f>
        <v/>
      </c>
      <c r="O684" s="43" t="str">
        <f>IF($E684="", "", IFERROR(INDEX('Suppliers &amp; Rates'!D$7:D$97, MATCH($E684, 'Suppliers &amp; Rates'!$B$7:$B$97, 0)), ""))</f>
        <v/>
      </c>
      <c r="P684" s="43" t="str">
        <f>IF($E684="", "", IFERROR(INDEX('Suppliers &amp; Rates'!E$7:E$97, MATCH($E684, 'Suppliers &amp; Rates'!$B$7:$B$97, 0)), ""))</f>
        <v/>
      </c>
      <c r="Q684" s="44" t="str">
        <f>IF($E684="", "", IFERROR(INDEX('Suppliers &amp; Rates'!F$7:F$97, MATCH($E684, 'Suppliers &amp; Rates'!$B$7:$B$97, 0)), ""))</f>
        <v/>
      </c>
      <c r="S684" s="21" t="str">
        <f t="shared" si="95"/>
        <v/>
      </c>
      <c r="U684" s="21" t="str">
        <f t="shared" si="96"/>
        <v/>
      </c>
      <c r="W684" s="21" t="str">
        <f t="shared" si="97"/>
        <v/>
      </c>
      <c r="X684" s="52" t="str">
        <f t="shared" si="98"/>
        <v/>
      </c>
    </row>
    <row r="685" spans="1:24" x14ac:dyDescent="0.25">
      <c r="A685" s="2"/>
      <c r="B685" s="25"/>
      <c r="C685" s="28"/>
      <c r="D685" s="28"/>
      <c r="E685" s="31"/>
      <c r="F685" s="34" t="str">
        <f t="shared" si="90"/>
        <v/>
      </c>
      <c r="G685" s="37" t="str">
        <f>IF(D685="", "", IF(E685="", "Select Supplier", D685*1.02264*(IF(INDEX('Suppliers &amp; Rates'!$G$7:$G$97, MATCH(E685, 'Suppliers &amp; Rates'!$B$7:$B$97, 0))="", 39.3, INDEX('Suppliers &amp; Rates'!$G$7:$G$97, MATCH(E685, 'Suppliers &amp; Rates'!$B$7:$B$97, 0))))/3.6))</f>
        <v/>
      </c>
      <c r="H685" s="57" t="str">
        <f t="shared" si="91"/>
        <v/>
      </c>
      <c r="I685" s="58" t="str">
        <f t="shared" si="92"/>
        <v/>
      </c>
      <c r="J685" s="58" t="str">
        <f t="shared" si="93"/>
        <v/>
      </c>
      <c r="K685" s="59" t="str">
        <f t="shared" si="94"/>
        <v/>
      </c>
      <c r="L685" s="2"/>
      <c r="N685" s="42" t="str">
        <f>IF($E685="", "", IFERROR(INDEX('Suppliers &amp; Rates'!C$7:C$97, MATCH($E685, 'Suppliers &amp; Rates'!$B$7:$B$97, 0)), ""))</f>
        <v/>
      </c>
      <c r="O685" s="43" t="str">
        <f>IF($E685="", "", IFERROR(INDEX('Suppliers &amp; Rates'!D$7:D$97, MATCH($E685, 'Suppliers &amp; Rates'!$B$7:$B$97, 0)), ""))</f>
        <v/>
      </c>
      <c r="P685" s="43" t="str">
        <f>IF($E685="", "", IFERROR(INDEX('Suppliers &amp; Rates'!E$7:E$97, MATCH($E685, 'Suppliers &amp; Rates'!$B$7:$B$97, 0)), ""))</f>
        <v/>
      </c>
      <c r="Q685" s="44" t="str">
        <f>IF($E685="", "", IFERROR(INDEX('Suppliers &amp; Rates'!F$7:F$97, MATCH($E685, 'Suppliers &amp; Rates'!$B$7:$B$97, 0)), ""))</f>
        <v/>
      </c>
      <c r="S685" s="21" t="str">
        <f t="shared" si="95"/>
        <v/>
      </c>
      <c r="U685" s="21" t="str">
        <f t="shared" si="96"/>
        <v/>
      </c>
      <c r="W685" s="21" t="str">
        <f t="shared" si="97"/>
        <v/>
      </c>
      <c r="X685" s="52" t="str">
        <f t="shared" si="98"/>
        <v/>
      </c>
    </row>
    <row r="686" spans="1:24" x14ac:dyDescent="0.25">
      <c r="A686" s="2"/>
      <c r="B686" s="25"/>
      <c r="C686" s="28"/>
      <c r="D686" s="28"/>
      <c r="E686" s="31"/>
      <c r="F686" s="34" t="str">
        <f t="shared" si="90"/>
        <v/>
      </c>
      <c r="G686" s="37" t="str">
        <f>IF(D686="", "", IF(E686="", "Select Supplier", D686*1.02264*(IF(INDEX('Suppliers &amp; Rates'!$G$7:$G$97, MATCH(E686, 'Suppliers &amp; Rates'!$B$7:$B$97, 0))="", 39.3, INDEX('Suppliers &amp; Rates'!$G$7:$G$97, MATCH(E686, 'Suppliers &amp; Rates'!$B$7:$B$97, 0))))/3.6))</f>
        <v/>
      </c>
      <c r="H686" s="57" t="str">
        <f t="shared" si="91"/>
        <v/>
      </c>
      <c r="I686" s="58" t="str">
        <f t="shared" si="92"/>
        <v/>
      </c>
      <c r="J686" s="58" t="str">
        <f t="shared" si="93"/>
        <v/>
      </c>
      <c r="K686" s="59" t="str">
        <f t="shared" si="94"/>
        <v/>
      </c>
      <c r="L686" s="2"/>
      <c r="N686" s="42" t="str">
        <f>IF($E686="", "", IFERROR(INDEX('Suppliers &amp; Rates'!C$7:C$97, MATCH($E686, 'Suppliers &amp; Rates'!$B$7:$B$97, 0)), ""))</f>
        <v/>
      </c>
      <c r="O686" s="43" t="str">
        <f>IF($E686="", "", IFERROR(INDEX('Suppliers &amp; Rates'!D$7:D$97, MATCH($E686, 'Suppliers &amp; Rates'!$B$7:$B$97, 0)), ""))</f>
        <v/>
      </c>
      <c r="P686" s="43" t="str">
        <f>IF($E686="", "", IFERROR(INDEX('Suppliers &amp; Rates'!E$7:E$97, MATCH($E686, 'Suppliers &amp; Rates'!$B$7:$B$97, 0)), ""))</f>
        <v/>
      </c>
      <c r="Q686" s="44" t="str">
        <f>IF($E686="", "", IFERROR(INDEX('Suppliers &amp; Rates'!F$7:F$97, MATCH($E686, 'Suppliers &amp; Rates'!$B$7:$B$97, 0)), ""))</f>
        <v/>
      </c>
      <c r="S686" s="21" t="str">
        <f t="shared" si="95"/>
        <v/>
      </c>
      <c r="U686" s="21" t="str">
        <f t="shared" si="96"/>
        <v/>
      </c>
      <c r="W686" s="21" t="str">
        <f t="shared" si="97"/>
        <v/>
      </c>
      <c r="X686" s="52" t="str">
        <f t="shared" si="98"/>
        <v/>
      </c>
    </row>
    <row r="687" spans="1:24" x14ac:dyDescent="0.25">
      <c r="A687" s="2"/>
      <c r="B687" s="25"/>
      <c r="C687" s="28"/>
      <c r="D687" s="28"/>
      <c r="E687" s="31"/>
      <c r="F687" s="34" t="str">
        <f t="shared" si="90"/>
        <v/>
      </c>
      <c r="G687" s="37" t="str">
        <f>IF(D687="", "", IF(E687="", "Select Supplier", D687*1.02264*(IF(INDEX('Suppliers &amp; Rates'!$G$7:$G$97, MATCH(E687, 'Suppliers &amp; Rates'!$B$7:$B$97, 0))="", 39.3, INDEX('Suppliers &amp; Rates'!$G$7:$G$97, MATCH(E687, 'Suppliers &amp; Rates'!$B$7:$B$97, 0))))/3.6))</f>
        <v/>
      </c>
      <c r="H687" s="57" t="str">
        <f t="shared" si="91"/>
        <v/>
      </c>
      <c r="I687" s="58" t="str">
        <f t="shared" si="92"/>
        <v/>
      </c>
      <c r="J687" s="58" t="str">
        <f t="shared" si="93"/>
        <v/>
      </c>
      <c r="K687" s="59" t="str">
        <f t="shared" si="94"/>
        <v/>
      </c>
      <c r="L687" s="2"/>
      <c r="N687" s="42" t="str">
        <f>IF($E687="", "", IFERROR(INDEX('Suppliers &amp; Rates'!C$7:C$97, MATCH($E687, 'Suppliers &amp; Rates'!$B$7:$B$97, 0)), ""))</f>
        <v/>
      </c>
      <c r="O687" s="43" t="str">
        <f>IF($E687="", "", IFERROR(INDEX('Suppliers &amp; Rates'!D$7:D$97, MATCH($E687, 'Suppliers &amp; Rates'!$B$7:$B$97, 0)), ""))</f>
        <v/>
      </c>
      <c r="P687" s="43" t="str">
        <f>IF($E687="", "", IFERROR(INDEX('Suppliers &amp; Rates'!E$7:E$97, MATCH($E687, 'Suppliers &amp; Rates'!$B$7:$B$97, 0)), ""))</f>
        <v/>
      </c>
      <c r="Q687" s="44" t="str">
        <f>IF($E687="", "", IFERROR(INDEX('Suppliers &amp; Rates'!F$7:F$97, MATCH($E687, 'Suppliers &amp; Rates'!$B$7:$B$97, 0)), ""))</f>
        <v/>
      </c>
      <c r="S687" s="21" t="str">
        <f t="shared" si="95"/>
        <v/>
      </c>
      <c r="U687" s="21" t="str">
        <f t="shared" si="96"/>
        <v/>
      </c>
      <c r="W687" s="21" t="str">
        <f t="shared" si="97"/>
        <v/>
      </c>
      <c r="X687" s="52" t="str">
        <f t="shared" si="98"/>
        <v/>
      </c>
    </row>
    <row r="688" spans="1:24" x14ac:dyDescent="0.25">
      <c r="A688" s="2"/>
      <c r="B688" s="25"/>
      <c r="C688" s="28"/>
      <c r="D688" s="28"/>
      <c r="E688" s="31"/>
      <c r="F688" s="34" t="str">
        <f t="shared" si="90"/>
        <v/>
      </c>
      <c r="G688" s="37" t="str">
        <f>IF(D688="", "", IF(E688="", "Select Supplier", D688*1.02264*(IF(INDEX('Suppliers &amp; Rates'!$G$7:$G$97, MATCH(E688, 'Suppliers &amp; Rates'!$B$7:$B$97, 0))="", 39.3, INDEX('Suppliers &amp; Rates'!$G$7:$G$97, MATCH(E688, 'Suppliers &amp; Rates'!$B$7:$B$97, 0))))/3.6))</f>
        <v/>
      </c>
      <c r="H688" s="57" t="str">
        <f t="shared" si="91"/>
        <v/>
      </c>
      <c r="I688" s="58" t="str">
        <f t="shared" si="92"/>
        <v/>
      </c>
      <c r="J688" s="58" t="str">
        <f t="shared" si="93"/>
        <v/>
      </c>
      <c r="K688" s="59" t="str">
        <f t="shared" si="94"/>
        <v/>
      </c>
      <c r="L688" s="2"/>
      <c r="N688" s="42" t="str">
        <f>IF($E688="", "", IFERROR(INDEX('Suppliers &amp; Rates'!C$7:C$97, MATCH($E688, 'Suppliers &amp; Rates'!$B$7:$B$97, 0)), ""))</f>
        <v/>
      </c>
      <c r="O688" s="43" t="str">
        <f>IF($E688="", "", IFERROR(INDEX('Suppliers &amp; Rates'!D$7:D$97, MATCH($E688, 'Suppliers &amp; Rates'!$B$7:$B$97, 0)), ""))</f>
        <v/>
      </c>
      <c r="P688" s="43" t="str">
        <f>IF($E688="", "", IFERROR(INDEX('Suppliers &amp; Rates'!E$7:E$97, MATCH($E688, 'Suppliers &amp; Rates'!$B$7:$B$97, 0)), ""))</f>
        <v/>
      </c>
      <c r="Q688" s="44" t="str">
        <f>IF($E688="", "", IFERROR(INDEX('Suppliers &amp; Rates'!F$7:F$97, MATCH($E688, 'Suppliers &amp; Rates'!$B$7:$B$97, 0)), ""))</f>
        <v/>
      </c>
      <c r="S688" s="21" t="str">
        <f t="shared" si="95"/>
        <v/>
      </c>
      <c r="U688" s="21" t="str">
        <f t="shared" si="96"/>
        <v/>
      </c>
      <c r="W688" s="21" t="str">
        <f t="shared" si="97"/>
        <v/>
      </c>
      <c r="X688" s="52" t="str">
        <f t="shared" si="98"/>
        <v/>
      </c>
    </row>
    <row r="689" spans="1:24" x14ac:dyDescent="0.25">
      <c r="A689" s="2"/>
      <c r="B689" s="25"/>
      <c r="C689" s="28"/>
      <c r="D689" s="28"/>
      <c r="E689" s="31"/>
      <c r="F689" s="34" t="str">
        <f t="shared" si="90"/>
        <v/>
      </c>
      <c r="G689" s="37" t="str">
        <f>IF(D689="", "", IF(E689="", "Select Supplier", D689*1.02264*(IF(INDEX('Suppliers &amp; Rates'!$G$7:$G$97, MATCH(E689, 'Suppliers &amp; Rates'!$B$7:$B$97, 0))="", 39.3, INDEX('Suppliers &amp; Rates'!$G$7:$G$97, MATCH(E689, 'Suppliers &amp; Rates'!$B$7:$B$97, 0))))/3.6))</f>
        <v/>
      </c>
      <c r="H689" s="57" t="str">
        <f t="shared" si="91"/>
        <v/>
      </c>
      <c r="I689" s="58" t="str">
        <f t="shared" si="92"/>
        <v/>
      </c>
      <c r="J689" s="58" t="str">
        <f t="shared" si="93"/>
        <v/>
      </c>
      <c r="K689" s="59" t="str">
        <f t="shared" si="94"/>
        <v/>
      </c>
      <c r="L689" s="2"/>
      <c r="N689" s="42" t="str">
        <f>IF($E689="", "", IFERROR(INDEX('Suppliers &amp; Rates'!C$7:C$97, MATCH($E689, 'Suppliers &amp; Rates'!$B$7:$B$97, 0)), ""))</f>
        <v/>
      </c>
      <c r="O689" s="43" t="str">
        <f>IF($E689="", "", IFERROR(INDEX('Suppliers &amp; Rates'!D$7:D$97, MATCH($E689, 'Suppliers &amp; Rates'!$B$7:$B$97, 0)), ""))</f>
        <v/>
      </c>
      <c r="P689" s="43" t="str">
        <f>IF($E689="", "", IFERROR(INDEX('Suppliers &amp; Rates'!E$7:E$97, MATCH($E689, 'Suppliers &amp; Rates'!$B$7:$B$97, 0)), ""))</f>
        <v/>
      </c>
      <c r="Q689" s="44" t="str">
        <f>IF($E689="", "", IFERROR(INDEX('Suppliers &amp; Rates'!F$7:F$97, MATCH($E689, 'Suppliers &amp; Rates'!$B$7:$B$97, 0)), ""))</f>
        <v/>
      </c>
      <c r="S689" s="21" t="str">
        <f t="shared" si="95"/>
        <v/>
      </c>
      <c r="U689" s="21" t="str">
        <f t="shared" si="96"/>
        <v/>
      </c>
      <c r="W689" s="21" t="str">
        <f t="shared" si="97"/>
        <v/>
      </c>
      <c r="X689" s="52" t="str">
        <f t="shared" si="98"/>
        <v/>
      </c>
    </row>
    <row r="690" spans="1:24" x14ac:dyDescent="0.25">
      <c r="A690" s="2"/>
      <c r="B690" s="25"/>
      <c r="C690" s="28"/>
      <c r="D690" s="28"/>
      <c r="E690" s="31"/>
      <c r="F690" s="34" t="str">
        <f t="shared" si="90"/>
        <v/>
      </c>
      <c r="G690" s="37" t="str">
        <f>IF(D690="", "", IF(E690="", "Select Supplier", D690*1.02264*(IF(INDEX('Suppliers &amp; Rates'!$G$7:$G$97, MATCH(E690, 'Suppliers &amp; Rates'!$B$7:$B$97, 0))="", 39.3, INDEX('Suppliers &amp; Rates'!$G$7:$G$97, MATCH(E690, 'Suppliers &amp; Rates'!$B$7:$B$97, 0))))/3.6))</f>
        <v/>
      </c>
      <c r="H690" s="57" t="str">
        <f t="shared" si="91"/>
        <v/>
      </c>
      <c r="I690" s="58" t="str">
        <f t="shared" si="92"/>
        <v/>
      </c>
      <c r="J690" s="58" t="str">
        <f t="shared" si="93"/>
        <v/>
      </c>
      <c r="K690" s="59" t="str">
        <f t="shared" si="94"/>
        <v/>
      </c>
      <c r="L690" s="2"/>
      <c r="N690" s="42" t="str">
        <f>IF($E690="", "", IFERROR(INDEX('Suppliers &amp; Rates'!C$7:C$97, MATCH($E690, 'Suppliers &amp; Rates'!$B$7:$B$97, 0)), ""))</f>
        <v/>
      </c>
      <c r="O690" s="43" t="str">
        <f>IF($E690="", "", IFERROR(INDEX('Suppliers &amp; Rates'!D$7:D$97, MATCH($E690, 'Suppliers &amp; Rates'!$B$7:$B$97, 0)), ""))</f>
        <v/>
      </c>
      <c r="P690" s="43" t="str">
        <f>IF($E690="", "", IFERROR(INDEX('Suppliers &amp; Rates'!E$7:E$97, MATCH($E690, 'Suppliers &amp; Rates'!$B$7:$B$97, 0)), ""))</f>
        <v/>
      </c>
      <c r="Q690" s="44" t="str">
        <f>IF($E690="", "", IFERROR(INDEX('Suppliers &amp; Rates'!F$7:F$97, MATCH($E690, 'Suppliers &amp; Rates'!$B$7:$B$97, 0)), ""))</f>
        <v/>
      </c>
      <c r="S690" s="21" t="str">
        <f t="shared" si="95"/>
        <v/>
      </c>
      <c r="U690" s="21" t="str">
        <f t="shared" si="96"/>
        <v/>
      </c>
      <c r="W690" s="21" t="str">
        <f t="shared" si="97"/>
        <v/>
      </c>
      <c r="X690" s="52" t="str">
        <f t="shared" si="98"/>
        <v/>
      </c>
    </row>
    <row r="691" spans="1:24" x14ac:dyDescent="0.25">
      <c r="A691" s="2"/>
      <c r="B691" s="25"/>
      <c r="C691" s="28"/>
      <c r="D691" s="28"/>
      <c r="E691" s="31"/>
      <c r="F691" s="34" t="str">
        <f t="shared" si="90"/>
        <v/>
      </c>
      <c r="G691" s="37" t="str">
        <f>IF(D691="", "", IF(E691="", "Select Supplier", D691*1.02264*(IF(INDEX('Suppliers &amp; Rates'!$G$7:$G$97, MATCH(E691, 'Suppliers &amp; Rates'!$B$7:$B$97, 0))="", 39.3, INDEX('Suppliers &amp; Rates'!$G$7:$G$97, MATCH(E691, 'Suppliers &amp; Rates'!$B$7:$B$97, 0))))/3.6))</f>
        <v/>
      </c>
      <c r="H691" s="57" t="str">
        <f t="shared" si="91"/>
        <v/>
      </c>
      <c r="I691" s="58" t="str">
        <f t="shared" si="92"/>
        <v/>
      </c>
      <c r="J691" s="58" t="str">
        <f t="shared" si="93"/>
        <v/>
      </c>
      <c r="K691" s="59" t="str">
        <f t="shared" si="94"/>
        <v/>
      </c>
      <c r="L691" s="2"/>
      <c r="N691" s="42" t="str">
        <f>IF($E691="", "", IFERROR(INDEX('Suppliers &amp; Rates'!C$7:C$97, MATCH($E691, 'Suppliers &amp; Rates'!$B$7:$B$97, 0)), ""))</f>
        <v/>
      </c>
      <c r="O691" s="43" t="str">
        <f>IF($E691="", "", IFERROR(INDEX('Suppliers &amp; Rates'!D$7:D$97, MATCH($E691, 'Suppliers &amp; Rates'!$B$7:$B$97, 0)), ""))</f>
        <v/>
      </c>
      <c r="P691" s="43" t="str">
        <f>IF($E691="", "", IFERROR(INDEX('Suppliers &amp; Rates'!E$7:E$97, MATCH($E691, 'Suppliers &amp; Rates'!$B$7:$B$97, 0)), ""))</f>
        <v/>
      </c>
      <c r="Q691" s="44" t="str">
        <f>IF($E691="", "", IFERROR(INDEX('Suppliers &amp; Rates'!F$7:F$97, MATCH($E691, 'Suppliers &amp; Rates'!$B$7:$B$97, 0)), ""))</f>
        <v/>
      </c>
      <c r="S691" s="21" t="str">
        <f t="shared" si="95"/>
        <v/>
      </c>
      <c r="U691" s="21" t="str">
        <f t="shared" si="96"/>
        <v/>
      </c>
      <c r="W691" s="21" t="str">
        <f t="shared" si="97"/>
        <v/>
      </c>
      <c r="X691" s="52" t="str">
        <f t="shared" si="98"/>
        <v/>
      </c>
    </row>
    <row r="692" spans="1:24" x14ac:dyDescent="0.25">
      <c r="A692" s="2"/>
      <c r="B692" s="25"/>
      <c r="C692" s="28"/>
      <c r="D692" s="28"/>
      <c r="E692" s="31"/>
      <c r="F692" s="34" t="str">
        <f t="shared" si="90"/>
        <v/>
      </c>
      <c r="G692" s="37" t="str">
        <f>IF(D692="", "", IF(E692="", "Select Supplier", D692*1.02264*(IF(INDEX('Suppliers &amp; Rates'!$G$7:$G$97, MATCH(E692, 'Suppliers &amp; Rates'!$B$7:$B$97, 0))="", 39.3, INDEX('Suppliers &amp; Rates'!$G$7:$G$97, MATCH(E692, 'Suppliers &amp; Rates'!$B$7:$B$97, 0))))/3.6))</f>
        <v/>
      </c>
      <c r="H692" s="57" t="str">
        <f t="shared" si="91"/>
        <v/>
      </c>
      <c r="I692" s="58" t="str">
        <f t="shared" si="92"/>
        <v/>
      </c>
      <c r="J692" s="58" t="str">
        <f t="shared" si="93"/>
        <v/>
      </c>
      <c r="K692" s="59" t="str">
        <f t="shared" si="94"/>
        <v/>
      </c>
      <c r="L692" s="2"/>
      <c r="N692" s="42" t="str">
        <f>IF($E692="", "", IFERROR(INDEX('Suppliers &amp; Rates'!C$7:C$97, MATCH($E692, 'Suppliers &amp; Rates'!$B$7:$B$97, 0)), ""))</f>
        <v/>
      </c>
      <c r="O692" s="43" t="str">
        <f>IF($E692="", "", IFERROR(INDEX('Suppliers &amp; Rates'!D$7:D$97, MATCH($E692, 'Suppliers &amp; Rates'!$B$7:$B$97, 0)), ""))</f>
        <v/>
      </c>
      <c r="P692" s="43" t="str">
        <f>IF($E692="", "", IFERROR(INDEX('Suppliers &amp; Rates'!E$7:E$97, MATCH($E692, 'Suppliers &amp; Rates'!$B$7:$B$97, 0)), ""))</f>
        <v/>
      </c>
      <c r="Q692" s="44" t="str">
        <f>IF($E692="", "", IFERROR(INDEX('Suppliers &amp; Rates'!F$7:F$97, MATCH($E692, 'Suppliers &amp; Rates'!$B$7:$B$97, 0)), ""))</f>
        <v/>
      </c>
      <c r="S692" s="21" t="str">
        <f t="shared" si="95"/>
        <v/>
      </c>
      <c r="U692" s="21" t="str">
        <f t="shared" si="96"/>
        <v/>
      </c>
      <c r="W692" s="21" t="str">
        <f t="shared" si="97"/>
        <v/>
      </c>
      <c r="X692" s="52" t="str">
        <f t="shared" si="98"/>
        <v/>
      </c>
    </row>
    <row r="693" spans="1:24" x14ac:dyDescent="0.25">
      <c r="A693" s="2"/>
      <c r="B693" s="25"/>
      <c r="C693" s="28"/>
      <c r="D693" s="28"/>
      <c r="E693" s="31"/>
      <c r="F693" s="34" t="str">
        <f t="shared" si="90"/>
        <v/>
      </c>
      <c r="G693" s="37" t="str">
        <f>IF(D693="", "", IF(E693="", "Select Supplier", D693*1.02264*(IF(INDEX('Suppliers &amp; Rates'!$G$7:$G$97, MATCH(E693, 'Suppliers &amp; Rates'!$B$7:$B$97, 0))="", 39.3, INDEX('Suppliers &amp; Rates'!$G$7:$G$97, MATCH(E693, 'Suppliers &amp; Rates'!$B$7:$B$97, 0))))/3.6))</f>
        <v/>
      </c>
      <c r="H693" s="57" t="str">
        <f t="shared" si="91"/>
        <v/>
      </c>
      <c r="I693" s="58" t="str">
        <f t="shared" si="92"/>
        <v/>
      </c>
      <c r="J693" s="58" t="str">
        <f t="shared" si="93"/>
        <v/>
      </c>
      <c r="K693" s="59" t="str">
        <f t="shared" si="94"/>
        <v/>
      </c>
      <c r="L693" s="2"/>
      <c r="N693" s="42" t="str">
        <f>IF($E693="", "", IFERROR(INDEX('Suppliers &amp; Rates'!C$7:C$97, MATCH($E693, 'Suppliers &amp; Rates'!$B$7:$B$97, 0)), ""))</f>
        <v/>
      </c>
      <c r="O693" s="43" t="str">
        <f>IF($E693="", "", IFERROR(INDEX('Suppliers &amp; Rates'!D$7:D$97, MATCH($E693, 'Suppliers &amp; Rates'!$B$7:$B$97, 0)), ""))</f>
        <v/>
      </c>
      <c r="P693" s="43" t="str">
        <f>IF($E693="", "", IFERROR(INDEX('Suppliers &amp; Rates'!E$7:E$97, MATCH($E693, 'Suppliers &amp; Rates'!$B$7:$B$97, 0)), ""))</f>
        <v/>
      </c>
      <c r="Q693" s="44" t="str">
        <f>IF($E693="", "", IFERROR(INDEX('Suppliers &amp; Rates'!F$7:F$97, MATCH($E693, 'Suppliers &amp; Rates'!$B$7:$B$97, 0)), ""))</f>
        <v/>
      </c>
      <c r="S693" s="21" t="str">
        <f t="shared" si="95"/>
        <v/>
      </c>
      <c r="U693" s="21" t="str">
        <f t="shared" si="96"/>
        <v/>
      </c>
      <c r="W693" s="21" t="str">
        <f t="shared" si="97"/>
        <v/>
      </c>
      <c r="X693" s="52" t="str">
        <f t="shared" si="98"/>
        <v/>
      </c>
    </row>
    <row r="694" spans="1:24" x14ac:dyDescent="0.25">
      <c r="A694" s="2"/>
      <c r="B694" s="25"/>
      <c r="C694" s="28"/>
      <c r="D694" s="28"/>
      <c r="E694" s="31"/>
      <c r="F694" s="34" t="str">
        <f t="shared" si="90"/>
        <v/>
      </c>
      <c r="G694" s="37" t="str">
        <f>IF(D694="", "", IF(E694="", "Select Supplier", D694*1.02264*(IF(INDEX('Suppliers &amp; Rates'!$G$7:$G$97, MATCH(E694, 'Suppliers &amp; Rates'!$B$7:$B$97, 0))="", 39.3, INDEX('Suppliers &amp; Rates'!$G$7:$G$97, MATCH(E694, 'Suppliers &amp; Rates'!$B$7:$B$97, 0))))/3.6))</f>
        <v/>
      </c>
      <c r="H694" s="57" t="str">
        <f t="shared" si="91"/>
        <v/>
      </c>
      <c r="I694" s="58" t="str">
        <f t="shared" si="92"/>
        <v/>
      </c>
      <c r="J694" s="58" t="str">
        <f t="shared" si="93"/>
        <v/>
      </c>
      <c r="K694" s="59" t="str">
        <f t="shared" si="94"/>
        <v/>
      </c>
      <c r="L694" s="2"/>
      <c r="N694" s="42" t="str">
        <f>IF($E694="", "", IFERROR(INDEX('Suppliers &amp; Rates'!C$7:C$97, MATCH($E694, 'Suppliers &amp; Rates'!$B$7:$B$97, 0)), ""))</f>
        <v/>
      </c>
      <c r="O694" s="43" t="str">
        <f>IF($E694="", "", IFERROR(INDEX('Suppliers &amp; Rates'!D$7:D$97, MATCH($E694, 'Suppliers &amp; Rates'!$B$7:$B$97, 0)), ""))</f>
        <v/>
      </c>
      <c r="P694" s="43" t="str">
        <f>IF($E694="", "", IFERROR(INDEX('Suppliers &amp; Rates'!E$7:E$97, MATCH($E694, 'Suppliers &amp; Rates'!$B$7:$B$97, 0)), ""))</f>
        <v/>
      </c>
      <c r="Q694" s="44" t="str">
        <f>IF($E694="", "", IFERROR(INDEX('Suppliers &amp; Rates'!F$7:F$97, MATCH($E694, 'Suppliers &amp; Rates'!$B$7:$B$97, 0)), ""))</f>
        <v/>
      </c>
      <c r="S694" s="21" t="str">
        <f t="shared" si="95"/>
        <v/>
      </c>
      <c r="U694" s="21" t="str">
        <f t="shared" si="96"/>
        <v/>
      </c>
      <c r="W694" s="21" t="str">
        <f t="shared" si="97"/>
        <v/>
      </c>
      <c r="X694" s="52" t="str">
        <f t="shared" si="98"/>
        <v/>
      </c>
    </row>
    <row r="695" spans="1:24" x14ac:dyDescent="0.25">
      <c r="A695" s="2"/>
      <c r="B695" s="25"/>
      <c r="C695" s="28"/>
      <c r="D695" s="28"/>
      <c r="E695" s="31"/>
      <c r="F695" s="34" t="str">
        <f t="shared" si="90"/>
        <v/>
      </c>
      <c r="G695" s="37" t="str">
        <f>IF(D695="", "", IF(E695="", "Select Supplier", D695*1.02264*(IF(INDEX('Suppliers &amp; Rates'!$G$7:$G$97, MATCH(E695, 'Suppliers &amp; Rates'!$B$7:$B$97, 0))="", 39.3, INDEX('Suppliers &amp; Rates'!$G$7:$G$97, MATCH(E695, 'Suppliers &amp; Rates'!$B$7:$B$97, 0))))/3.6))</f>
        <v/>
      </c>
      <c r="H695" s="57" t="str">
        <f t="shared" si="91"/>
        <v/>
      </c>
      <c r="I695" s="58" t="str">
        <f t="shared" si="92"/>
        <v/>
      </c>
      <c r="J695" s="58" t="str">
        <f t="shared" si="93"/>
        <v/>
      </c>
      <c r="K695" s="59" t="str">
        <f t="shared" si="94"/>
        <v/>
      </c>
      <c r="L695" s="2"/>
      <c r="N695" s="42" t="str">
        <f>IF($E695="", "", IFERROR(INDEX('Suppliers &amp; Rates'!C$7:C$97, MATCH($E695, 'Suppliers &amp; Rates'!$B$7:$B$97, 0)), ""))</f>
        <v/>
      </c>
      <c r="O695" s="43" t="str">
        <f>IF($E695="", "", IFERROR(INDEX('Suppliers &amp; Rates'!D$7:D$97, MATCH($E695, 'Suppliers &amp; Rates'!$B$7:$B$97, 0)), ""))</f>
        <v/>
      </c>
      <c r="P695" s="43" t="str">
        <f>IF($E695="", "", IFERROR(INDEX('Suppliers &amp; Rates'!E$7:E$97, MATCH($E695, 'Suppliers &amp; Rates'!$B$7:$B$97, 0)), ""))</f>
        <v/>
      </c>
      <c r="Q695" s="44" t="str">
        <f>IF($E695="", "", IFERROR(INDEX('Suppliers &amp; Rates'!F$7:F$97, MATCH($E695, 'Suppliers &amp; Rates'!$B$7:$B$97, 0)), ""))</f>
        <v/>
      </c>
      <c r="S695" s="21" t="str">
        <f t="shared" si="95"/>
        <v/>
      </c>
      <c r="U695" s="21" t="str">
        <f t="shared" si="96"/>
        <v/>
      </c>
      <c r="W695" s="21" t="str">
        <f t="shared" si="97"/>
        <v/>
      </c>
      <c r="X695" s="52" t="str">
        <f t="shared" si="98"/>
        <v/>
      </c>
    </row>
    <row r="696" spans="1:24" x14ac:dyDescent="0.25">
      <c r="A696" s="2"/>
      <c r="B696" s="25"/>
      <c r="C696" s="28"/>
      <c r="D696" s="28"/>
      <c r="E696" s="31"/>
      <c r="F696" s="34" t="str">
        <f t="shared" si="90"/>
        <v/>
      </c>
      <c r="G696" s="37" t="str">
        <f>IF(D696="", "", IF(E696="", "Select Supplier", D696*1.02264*(IF(INDEX('Suppliers &amp; Rates'!$G$7:$G$97, MATCH(E696, 'Suppliers &amp; Rates'!$B$7:$B$97, 0))="", 39.3, INDEX('Suppliers &amp; Rates'!$G$7:$G$97, MATCH(E696, 'Suppliers &amp; Rates'!$B$7:$B$97, 0))))/3.6))</f>
        <v/>
      </c>
      <c r="H696" s="57" t="str">
        <f t="shared" si="91"/>
        <v/>
      </c>
      <c r="I696" s="58" t="str">
        <f t="shared" si="92"/>
        <v/>
      </c>
      <c r="J696" s="58" t="str">
        <f t="shared" si="93"/>
        <v/>
      </c>
      <c r="K696" s="59" t="str">
        <f t="shared" si="94"/>
        <v/>
      </c>
      <c r="L696" s="2"/>
      <c r="N696" s="42" t="str">
        <f>IF($E696="", "", IFERROR(INDEX('Suppliers &amp; Rates'!C$7:C$97, MATCH($E696, 'Suppliers &amp; Rates'!$B$7:$B$97, 0)), ""))</f>
        <v/>
      </c>
      <c r="O696" s="43" t="str">
        <f>IF($E696="", "", IFERROR(INDEX('Suppliers &amp; Rates'!D$7:D$97, MATCH($E696, 'Suppliers &amp; Rates'!$B$7:$B$97, 0)), ""))</f>
        <v/>
      </c>
      <c r="P696" s="43" t="str">
        <f>IF($E696="", "", IFERROR(INDEX('Suppliers &amp; Rates'!E$7:E$97, MATCH($E696, 'Suppliers &amp; Rates'!$B$7:$B$97, 0)), ""))</f>
        <v/>
      </c>
      <c r="Q696" s="44" t="str">
        <f>IF($E696="", "", IFERROR(INDEX('Suppliers &amp; Rates'!F$7:F$97, MATCH($E696, 'Suppliers &amp; Rates'!$B$7:$B$97, 0)), ""))</f>
        <v/>
      </c>
      <c r="S696" s="21" t="str">
        <f t="shared" si="95"/>
        <v/>
      </c>
      <c r="U696" s="21" t="str">
        <f t="shared" si="96"/>
        <v/>
      </c>
      <c r="W696" s="21" t="str">
        <f t="shared" si="97"/>
        <v/>
      </c>
      <c r="X696" s="52" t="str">
        <f t="shared" si="98"/>
        <v/>
      </c>
    </row>
    <row r="697" spans="1:24" x14ac:dyDescent="0.25">
      <c r="A697" s="2"/>
      <c r="B697" s="25"/>
      <c r="C697" s="28"/>
      <c r="D697" s="28"/>
      <c r="E697" s="31"/>
      <c r="F697" s="34" t="str">
        <f t="shared" si="90"/>
        <v/>
      </c>
      <c r="G697" s="37" t="str">
        <f>IF(D697="", "", IF(E697="", "Select Supplier", D697*1.02264*(IF(INDEX('Suppliers &amp; Rates'!$G$7:$G$97, MATCH(E697, 'Suppliers &amp; Rates'!$B$7:$B$97, 0))="", 39.3, INDEX('Suppliers &amp; Rates'!$G$7:$G$97, MATCH(E697, 'Suppliers &amp; Rates'!$B$7:$B$97, 0))))/3.6))</f>
        <v/>
      </c>
      <c r="H697" s="57" t="str">
        <f t="shared" si="91"/>
        <v/>
      </c>
      <c r="I697" s="58" t="str">
        <f t="shared" si="92"/>
        <v/>
      </c>
      <c r="J697" s="58" t="str">
        <f t="shared" si="93"/>
        <v/>
      </c>
      <c r="K697" s="59" t="str">
        <f t="shared" si="94"/>
        <v/>
      </c>
      <c r="L697" s="2"/>
      <c r="N697" s="42" t="str">
        <f>IF($E697="", "", IFERROR(INDEX('Suppliers &amp; Rates'!C$7:C$97, MATCH($E697, 'Suppliers &amp; Rates'!$B$7:$B$97, 0)), ""))</f>
        <v/>
      </c>
      <c r="O697" s="43" t="str">
        <f>IF($E697="", "", IFERROR(INDEX('Suppliers &amp; Rates'!D$7:D$97, MATCH($E697, 'Suppliers &amp; Rates'!$B$7:$B$97, 0)), ""))</f>
        <v/>
      </c>
      <c r="P697" s="43" t="str">
        <f>IF($E697="", "", IFERROR(INDEX('Suppliers &amp; Rates'!E$7:E$97, MATCH($E697, 'Suppliers &amp; Rates'!$B$7:$B$97, 0)), ""))</f>
        <v/>
      </c>
      <c r="Q697" s="44" t="str">
        <f>IF($E697="", "", IFERROR(INDEX('Suppliers &amp; Rates'!F$7:F$97, MATCH($E697, 'Suppliers &amp; Rates'!$B$7:$B$97, 0)), ""))</f>
        <v/>
      </c>
      <c r="S697" s="21" t="str">
        <f t="shared" si="95"/>
        <v/>
      </c>
      <c r="U697" s="21" t="str">
        <f t="shared" si="96"/>
        <v/>
      </c>
      <c r="W697" s="21" t="str">
        <f t="shared" si="97"/>
        <v/>
      </c>
      <c r="X697" s="52" t="str">
        <f t="shared" si="98"/>
        <v/>
      </c>
    </row>
    <row r="698" spans="1:24" x14ac:dyDescent="0.25">
      <c r="A698" s="2"/>
      <c r="B698" s="25"/>
      <c r="C698" s="28"/>
      <c r="D698" s="28"/>
      <c r="E698" s="31"/>
      <c r="F698" s="34" t="str">
        <f t="shared" si="90"/>
        <v/>
      </c>
      <c r="G698" s="37" t="str">
        <f>IF(D698="", "", IF(E698="", "Select Supplier", D698*1.02264*(IF(INDEX('Suppliers &amp; Rates'!$G$7:$G$97, MATCH(E698, 'Suppliers &amp; Rates'!$B$7:$B$97, 0))="", 39.3, INDEX('Suppliers &amp; Rates'!$G$7:$G$97, MATCH(E698, 'Suppliers &amp; Rates'!$B$7:$B$97, 0))))/3.6))</f>
        <v/>
      </c>
      <c r="H698" s="57" t="str">
        <f t="shared" si="91"/>
        <v/>
      </c>
      <c r="I698" s="58" t="str">
        <f t="shared" si="92"/>
        <v/>
      </c>
      <c r="J698" s="58" t="str">
        <f t="shared" si="93"/>
        <v/>
      </c>
      <c r="K698" s="59" t="str">
        <f t="shared" si="94"/>
        <v/>
      </c>
      <c r="L698" s="2"/>
      <c r="N698" s="42" t="str">
        <f>IF($E698="", "", IFERROR(INDEX('Suppliers &amp; Rates'!C$7:C$97, MATCH($E698, 'Suppliers &amp; Rates'!$B$7:$B$97, 0)), ""))</f>
        <v/>
      </c>
      <c r="O698" s="43" t="str">
        <f>IF($E698="", "", IFERROR(INDEX('Suppliers &amp; Rates'!D$7:D$97, MATCH($E698, 'Suppliers &amp; Rates'!$B$7:$B$97, 0)), ""))</f>
        <v/>
      </c>
      <c r="P698" s="43" t="str">
        <f>IF($E698="", "", IFERROR(INDEX('Suppliers &amp; Rates'!E$7:E$97, MATCH($E698, 'Suppliers &amp; Rates'!$B$7:$B$97, 0)), ""))</f>
        <v/>
      </c>
      <c r="Q698" s="44" t="str">
        <f>IF($E698="", "", IFERROR(INDEX('Suppliers &amp; Rates'!F$7:F$97, MATCH($E698, 'Suppliers &amp; Rates'!$B$7:$B$97, 0)), ""))</f>
        <v/>
      </c>
      <c r="S698" s="21" t="str">
        <f t="shared" si="95"/>
        <v/>
      </c>
      <c r="U698" s="21" t="str">
        <f t="shared" si="96"/>
        <v/>
      </c>
      <c r="W698" s="21" t="str">
        <f t="shared" si="97"/>
        <v/>
      </c>
      <c r="X698" s="52" t="str">
        <f t="shared" si="98"/>
        <v/>
      </c>
    </row>
    <row r="699" spans="1:24" x14ac:dyDescent="0.25">
      <c r="A699" s="2"/>
      <c r="B699" s="25"/>
      <c r="C699" s="28"/>
      <c r="D699" s="28"/>
      <c r="E699" s="31"/>
      <c r="F699" s="34" t="str">
        <f t="shared" si="90"/>
        <v/>
      </c>
      <c r="G699" s="37" t="str">
        <f>IF(D699="", "", IF(E699="", "Select Supplier", D699*1.02264*(IF(INDEX('Suppliers &amp; Rates'!$G$7:$G$97, MATCH(E699, 'Suppliers &amp; Rates'!$B$7:$B$97, 0))="", 39.3, INDEX('Suppliers &amp; Rates'!$G$7:$G$97, MATCH(E699, 'Suppliers &amp; Rates'!$B$7:$B$97, 0))))/3.6))</f>
        <v/>
      </c>
      <c r="H699" s="57" t="str">
        <f t="shared" si="91"/>
        <v/>
      </c>
      <c r="I699" s="58" t="str">
        <f t="shared" si="92"/>
        <v/>
      </c>
      <c r="J699" s="58" t="str">
        <f t="shared" si="93"/>
        <v/>
      </c>
      <c r="K699" s="59" t="str">
        <f t="shared" si="94"/>
        <v/>
      </c>
      <c r="L699" s="2"/>
      <c r="N699" s="42" t="str">
        <f>IF($E699="", "", IFERROR(INDEX('Suppliers &amp; Rates'!C$7:C$97, MATCH($E699, 'Suppliers &amp; Rates'!$B$7:$B$97, 0)), ""))</f>
        <v/>
      </c>
      <c r="O699" s="43" t="str">
        <f>IF($E699="", "", IFERROR(INDEX('Suppliers &amp; Rates'!D$7:D$97, MATCH($E699, 'Suppliers &amp; Rates'!$B$7:$B$97, 0)), ""))</f>
        <v/>
      </c>
      <c r="P699" s="43" t="str">
        <f>IF($E699="", "", IFERROR(INDEX('Suppliers &amp; Rates'!E$7:E$97, MATCH($E699, 'Suppliers &amp; Rates'!$B$7:$B$97, 0)), ""))</f>
        <v/>
      </c>
      <c r="Q699" s="44" t="str">
        <f>IF($E699="", "", IFERROR(INDEX('Suppliers &amp; Rates'!F$7:F$97, MATCH($E699, 'Suppliers &amp; Rates'!$B$7:$B$97, 0)), ""))</f>
        <v/>
      </c>
      <c r="S699" s="21" t="str">
        <f t="shared" si="95"/>
        <v/>
      </c>
      <c r="U699" s="21" t="str">
        <f t="shared" si="96"/>
        <v/>
      </c>
      <c r="W699" s="21" t="str">
        <f t="shared" si="97"/>
        <v/>
      </c>
      <c r="X699" s="52" t="str">
        <f t="shared" si="98"/>
        <v/>
      </c>
    </row>
    <row r="700" spans="1:24" x14ac:dyDescent="0.25">
      <c r="A700" s="2"/>
      <c r="B700" s="25"/>
      <c r="C700" s="28"/>
      <c r="D700" s="28"/>
      <c r="E700" s="31"/>
      <c r="F700" s="34" t="str">
        <f t="shared" si="90"/>
        <v/>
      </c>
      <c r="G700" s="37" t="str">
        <f>IF(D700="", "", IF(E700="", "Select Supplier", D700*1.02264*(IF(INDEX('Suppliers &amp; Rates'!$G$7:$G$97, MATCH(E700, 'Suppliers &amp; Rates'!$B$7:$B$97, 0))="", 39.3, INDEX('Suppliers &amp; Rates'!$G$7:$G$97, MATCH(E700, 'Suppliers &amp; Rates'!$B$7:$B$97, 0))))/3.6))</f>
        <v/>
      </c>
      <c r="H700" s="57" t="str">
        <f t="shared" si="91"/>
        <v/>
      </c>
      <c r="I700" s="58" t="str">
        <f t="shared" si="92"/>
        <v/>
      </c>
      <c r="J700" s="58" t="str">
        <f t="shared" si="93"/>
        <v/>
      </c>
      <c r="K700" s="59" t="str">
        <f t="shared" si="94"/>
        <v/>
      </c>
      <c r="L700" s="2"/>
      <c r="N700" s="42" t="str">
        <f>IF($E700="", "", IFERROR(INDEX('Suppliers &amp; Rates'!C$7:C$97, MATCH($E700, 'Suppliers &amp; Rates'!$B$7:$B$97, 0)), ""))</f>
        <v/>
      </c>
      <c r="O700" s="43" t="str">
        <f>IF($E700="", "", IFERROR(INDEX('Suppliers &amp; Rates'!D$7:D$97, MATCH($E700, 'Suppliers &amp; Rates'!$B$7:$B$97, 0)), ""))</f>
        <v/>
      </c>
      <c r="P700" s="43" t="str">
        <f>IF($E700="", "", IFERROR(INDEX('Suppliers &amp; Rates'!E$7:E$97, MATCH($E700, 'Suppliers &amp; Rates'!$B$7:$B$97, 0)), ""))</f>
        <v/>
      </c>
      <c r="Q700" s="44" t="str">
        <f>IF($E700="", "", IFERROR(INDEX('Suppliers &amp; Rates'!F$7:F$97, MATCH($E700, 'Suppliers &amp; Rates'!$B$7:$B$97, 0)), ""))</f>
        <v/>
      </c>
      <c r="S700" s="21" t="str">
        <f t="shared" si="95"/>
        <v/>
      </c>
      <c r="U700" s="21" t="str">
        <f t="shared" si="96"/>
        <v/>
      </c>
      <c r="W700" s="21" t="str">
        <f t="shared" si="97"/>
        <v/>
      </c>
      <c r="X700" s="52" t="str">
        <f t="shared" si="98"/>
        <v/>
      </c>
    </row>
    <row r="701" spans="1:24" x14ac:dyDescent="0.25">
      <c r="A701" s="2"/>
      <c r="B701" s="25"/>
      <c r="C701" s="28"/>
      <c r="D701" s="28"/>
      <c r="E701" s="31"/>
      <c r="F701" s="34" t="str">
        <f t="shared" si="90"/>
        <v/>
      </c>
      <c r="G701" s="37" t="str">
        <f>IF(D701="", "", IF(E701="", "Select Supplier", D701*1.02264*(IF(INDEX('Suppliers &amp; Rates'!$G$7:$G$97, MATCH(E701, 'Suppliers &amp; Rates'!$B$7:$B$97, 0))="", 39.3, INDEX('Suppliers &amp; Rates'!$G$7:$G$97, MATCH(E701, 'Suppliers &amp; Rates'!$B$7:$B$97, 0))))/3.6))</f>
        <v/>
      </c>
      <c r="H701" s="57" t="str">
        <f t="shared" si="91"/>
        <v/>
      </c>
      <c r="I701" s="58" t="str">
        <f t="shared" si="92"/>
        <v/>
      </c>
      <c r="J701" s="58" t="str">
        <f t="shared" si="93"/>
        <v/>
      </c>
      <c r="K701" s="59" t="str">
        <f t="shared" si="94"/>
        <v/>
      </c>
      <c r="L701" s="2"/>
      <c r="N701" s="42" t="str">
        <f>IF($E701="", "", IFERROR(INDEX('Suppliers &amp; Rates'!C$7:C$97, MATCH($E701, 'Suppliers &amp; Rates'!$B$7:$B$97, 0)), ""))</f>
        <v/>
      </c>
      <c r="O701" s="43" t="str">
        <f>IF($E701="", "", IFERROR(INDEX('Suppliers &amp; Rates'!D$7:D$97, MATCH($E701, 'Suppliers &amp; Rates'!$B$7:$B$97, 0)), ""))</f>
        <v/>
      </c>
      <c r="P701" s="43" t="str">
        <f>IF($E701="", "", IFERROR(INDEX('Suppliers &amp; Rates'!E$7:E$97, MATCH($E701, 'Suppliers &amp; Rates'!$B$7:$B$97, 0)), ""))</f>
        <v/>
      </c>
      <c r="Q701" s="44" t="str">
        <f>IF($E701="", "", IFERROR(INDEX('Suppliers &amp; Rates'!F$7:F$97, MATCH($E701, 'Suppliers &amp; Rates'!$B$7:$B$97, 0)), ""))</f>
        <v/>
      </c>
      <c r="S701" s="21" t="str">
        <f t="shared" si="95"/>
        <v/>
      </c>
      <c r="U701" s="21" t="str">
        <f t="shared" si="96"/>
        <v/>
      </c>
      <c r="W701" s="21" t="str">
        <f t="shared" si="97"/>
        <v/>
      </c>
      <c r="X701" s="52" t="str">
        <f t="shared" si="98"/>
        <v/>
      </c>
    </row>
    <row r="702" spans="1:24" x14ac:dyDescent="0.25">
      <c r="A702" s="2"/>
      <c r="B702" s="25"/>
      <c r="C702" s="28"/>
      <c r="D702" s="28"/>
      <c r="E702" s="31"/>
      <c r="F702" s="34" t="str">
        <f t="shared" si="90"/>
        <v/>
      </c>
      <c r="G702" s="37" t="str">
        <f>IF(D702="", "", IF(E702="", "Select Supplier", D702*1.02264*(IF(INDEX('Suppliers &amp; Rates'!$G$7:$G$97, MATCH(E702, 'Suppliers &amp; Rates'!$B$7:$B$97, 0))="", 39.3, INDEX('Suppliers &amp; Rates'!$G$7:$G$97, MATCH(E702, 'Suppliers &amp; Rates'!$B$7:$B$97, 0))))/3.6))</f>
        <v/>
      </c>
      <c r="H702" s="57" t="str">
        <f t="shared" si="91"/>
        <v/>
      </c>
      <c r="I702" s="58" t="str">
        <f t="shared" si="92"/>
        <v/>
      </c>
      <c r="J702" s="58" t="str">
        <f t="shared" si="93"/>
        <v/>
      </c>
      <c r="K702" s="59" t="str">
        <f t="shared" si="94"/>
        <v/>
      </c>
      <c r="L702" s="2"/>
      <c r="N702" s="42" t="str">
        <f>IF($E702="", "", IFERROR(INDEX('Suppliers &amp; Rates'!C$7:C$97, MATCH($E702, 'Suppliers &amp; Rates'!$B$7:$B$97, 0)), ""))</f>
        <v/>
      </c>
      <c r="O702" s="43" t="str">
        <f>IF($E702="", "", IFERROR(INDEX('Suppliers &amp; Rates'!D$7:D$97, MATCH($E702, 'Suppliers &amp; Rates'!$B$7:$B$97, 0)), ""))</f>
        <v/>
      </c>
      <c r="P702" s="43" t="str">
        <f>IF($E702="", "", IFERROR(INDEX('Suppliers &amp; Rates'!E$7:E$97, MATCH($E702, 'Suppliers &amp; Rates'!$B$7:$B$97, 0)), ""))</f>
        <v/>
      </c>
      <c r="Q702" s="44" t="str">
        <f>IF($E702="", "", IFERROR(INDEX('Suppliers &amp; Rates'!F$7:F$97, MATCH($E702, 'Suppliers &amp; Rates'!$B$7:$B$97, 0)), ""))</f>
        <v/>
      </c>
      <c r="S702" s="21" t="str">
        <f t="shared" si="95"/>
        <v/>
      </c>
      <c r="U702" s="21" t="str">
        <f t="shared" si="96"/>
        <v/>
      </c>
      <c r="W702" s="21" t="str">
        <f t="shared" si="97"/>
        <v/>
      </c>
      <c r="X702" s="52" t="str">
        <f t="shared" si="98"/>
        <v/>
      </c>
    </row>
    <row r="703" spans="1:24" x14ac:dyDescent="0.25">
      <c r="A703" s="2"/>
      <c r="B703" s="25"/>
      <c r="C703" s="28"/>
      <c r="D703" s="28"/>
      <c r="E703" s="31"/>
      <c r="F703" s="34" t="str">
        <f t="shared" si="90"/>
        <v/>
      </c>
      <c r="G703" s="37" t="str">
        <f>IF(D703="", "", IF(E703="", "Select Supplier", D703*1.02264*(IF(INDEX('Suppliers &amp; Rates'!$G$7:$G$97, MATCH(E703, 'Suppliers &amp; Rates'!$B$7:$B$97, 0))="", 39.3, INDEX('Suppliers &amp; Rates'!$G$7:$G$97, MATCH(E703, 'Suppliers &amp; Rates'!$B$7:$B$97, 0))))/3.6))</f>
        <v/>
      </c>
      <c r="H703" s="57" t="str">
        <f t="shared" si="91"/>
        <v/>
      </c>
      <c r="I703" s="58" t="str">
        <f t="shared" si="92"/>
        <v/>
      </c>
      <c r="J703" s="58" t="str">
        <f t="shared" si="93"/>
        <v/>
      </c>
      <c r="K703" s="59" t="str">
        <f t="shared" si="94"/>
        <v/>
      </c>
      <c r="L703" s="2"/>
      <c r="N703" s="42" t="str">
        <f>IF($E703="", "", IFERROR(INDEX('Suppliers &amp; Rates'!C$7:C$97, MATCH($E703, 'Suppliers &amp; Rates'!$B$7:$B$97, 0)), ""))</f>
        <v/>
      </c>
      <c r="O703" s="43" t="str">
        <f>IF($E703="", "", IFERROR(INDEX('Suppliers &amp; Rates'!D$7:D$97, MATCH($E703, 'Suppliers &amp; Rates'!$B$7:$B$97, 0)), ""))</f>
        <v/>
      </c>
      <c r="P703" s="43" t="str">
        <f>IF($E703="", "", IFERROR(INDEX('Suppliers &amp; Rates'!E$7:E$97, MATCH($E703, 'Suppliers &amp; Rates'!$B$7:$B$97, 0)), ""))</f>
        <v/>
      </c>
      <c r="Q703" s="44" t="str">
        <f>IF($E703="", "", IFERROR(INDEX('Suppliers &amp; Rates'!F$7:F$97, MATCH($E703, 'Suppliers &amp; Rates'!$B$7:$B$97, 0)), ""))</f>
        <v/>
      </c>
      <c r="S703" s="21" t="str">
        <f t="shared" si="95"/>
        <v/>
      </c>
      <c r="U703" s="21" t="str">
        <f t="shared" si="96"/>
        <v/>
      </c>
      <c r="W703" s="21" t="str">
        <f t="shared" si="97"/>
        <v/>
      </c>
      <c r="X703" s="52" t="str">
        <f t="shared" si="98"/>
        <v/>
      </c>
    </row>
    <row r="704" spans="1:24" x14ac:dyDescent="0.25">
      <c r="A704" s="2"/>
      <c r="B704" s="25"/>
      <c r="C704" s="28"/>
      <c r="D704" s="28"/>
      <c r="E704" s="31"/>
      <c r="F704" s="34" t="str">
        <f t="shared" si="90"/>
        <v/>
      </c>
      <c r="G704" s="37" t="str">
        <f>IF(D704="", "", IF(E704="", "Select Supplier", D704*1.02264*(IF(INDEX('Suppliers &amp; Rates'!$G$7:$G$97, MATCH(E704, 'Suppliers &amp; Rates'!$B$7:$B$97, 0))="", 39.3, INDEX('Suppliers &amp; Rates'!$G$7:$G$97, MATCH(E704, 'Suppliers &amp; Rates'!$B$7:$B$97, 0))))/3.6))</f>
        <v/>
      </c>
      <c r="H704" s="57" t="str">
        <f t="shared" si="91"/>
        <v/>
      </c>
      <c r="I704" s="58" t="str">
        <f t="shared" si="92"/>
        <v/>
      </c>
      <c r="J704" s="58" t="str">
        <f t="shared" si="93"/>
        <v/>
      </c>
      <c r="K704" s="59" t="str">
        <f t="shared" si="94"/>
        <v/>
      </c>
      <c r="L704" s="2"/>
      <c r="N704" s="42" t="str">
        <f>IF($E704="", "", IFERROR(INDEX('Suppliers &amp; Rates'!C$7:C$97, MATCH($E704, 'Suppliers &amp; Rates'!$B$7:$B$97, 0)), ""))</f>
        <v/>
      </c>
      <c r="O704" s="43" t="str">
        <f>IF($E704="", "", IFERROR(INDEX('Suppliers &amp; Rates'!D$7:D$97, MATCH($E704, 'Suppliers &amp; Rates'!$B$7:$B$97, 0)), ""))</f>
        <v/>
      </c>
      <c r="P704" s="43" t="str">
        <f>IF($E704="", "", IFERROR(INDEX('Suppliers &amp; Rates'!E$7:E$97, MATCH($E704, 'Suppliers &amp; Rates'!$B$7:$B$97, 0)), ""))</f>
        <v/>
      </c>
      <c r="Q704" s="44" t="str">
        <f>IF($E704="", "", IFERROR(INDEX('Suppliers &amp; Rates'!F$7:F$97, MATCH($E704, 'Suppliers &amp; Rates'!$B$7:$B$97, 0)), ""))</f>
        <v/>
      </c>
      <c r="S704" s="21" t="str">
        <f t="shared" si="95"/>
        <v/>
      </c>
      <c r="U704" s="21" t="str">
        <f t="shared" si="96"/>
        <v/>
      </c>
      <c r="W704" s="21" t="str">
        <f t="shared" si="97"/>
        <v/>
      </c>
      <c r="X704" s="52" t="str">
        <f t="shared" si="98"/>
        <v/>
      </c>
    </row>
    <row r="705" spans="1:24" x14ac:dyDescent="0.25">
      <c r="A705" s="2"/>
      <c r="B705" s="25"/>
      <c r="C705" s="28"/>
      <c r="D705" s="28"/>
      <c r="E705" s="31"/>
      <c r="F705" s="34" t="str">
        <f t="shared" si="90"/>
        <v/>
      </c>
      <c r="G705" s="37" t="str">
        <f>IF(D705="", "", IF(E705="", "Select Supplier", D705*1.02264*(IF(INDEX('Suppliers &amp; Rates'!$G$7:$G$97, MATCH(E705, 'Suppliers &amp; Rates'!$B$7:$B$97, 0))="", 39.3, INDEX('Suppliers &amp; Rates'!$G$7:$G$97, MATCH(E705, 'Suppliers &amp; Rates'!$B$7:$B$97, 0))))/3.6))</f>
        <v/>
      </c>
      <c r="H705" s="57" t="str">
        <f t="shared" si="91"/>
        <v/>
      </c>
      <c r="I705" s="58" t="str">
        <f t="shared" si="92"/>
        <v/>
      </c>
      <c r="J705" s="58" t="str">
        <f t="shared" si="93"/>
        <v/>
      </c>
      <c r="K705" s="59" t="str">
        <f t="shared" si="94"/>
        <v/>
      </c>
      <c r="L705" s="2"/>
      <c r="N705" s="42" t="str">
        <f>IF($E705="", "", IFERROR(INDEX('Suppliers &amp; Rates'!C$7:C$97, MATCH($E705, 'Suppliers &amp; Rates'!$B$7:$B$97, 0)), ""))</f>
        <v/>
      </c>
      <c r="O705" s="43" t="str">
        <f>IF($E705="", "", IFERROR(INDEX('Suppliers &amp; Rates'!D$7:D$97, MATCH($E705, 'Suppliers &amp; Rates'!$B$7:$B$97, 0)), ""))</f>
        <v/>
      </c>
      <c r="P705" s="43" t="str">
        <f>IF($E705="", "", IFERROR(INDEX('Suppliers &amp; Rates'!E$7:E$97, MATCH($E705, 'Suppliers &amp; Rates'!$B$7:$B$97, 0)), ""))</f>
        <v/>
      </c>
      <c r="Q705" s="44" t="str">
        <f>IF($E705="", "", IFERROR(INDEX('Suppliers &amp; Rates'!F$7:F$97, MATCH($E705, 'Suppliers &amp; Rates'!$B$7:$B$97, 0)), ""))</f>
        <v/>
      </c>
      <c r="S705" s="21" t="str">
        <f t="shared" si="95"/>
        <v/>
      </c>
      <c r="U705" s="21" t="str">
        <f t="shared" si="96"/>
        <v/>
      </c>
      <c r="W705" s="21" t="str">
        <f t="shared" si="97"/>
        <v/>
      </c>
      <c r="X705" s="52" t="str">
        <f t="shared" si="98"/>
        <v/>
      </c>
    </row>
    <row r="706" spans="1:24" x14ac:dyDescent="0.25">
      <c r="A706" s="2"/>
      <c r="B706" s="25"/>
      <c r="C706" s="28"/>
      <c r="D706" s="28"/>
      <c r="E706" s="31"/>
      <c r="F706" s="34" t="str">
        <f t="shared" si="90"/>
        <v/>
      </c>
      <c r="G706" s="37" t="str">
        <f>IF(D706="", "", IF(E706="", "Select Supplier", D706*1.02264*(IF(INDEX('Suppliers &amp; Rates'!$G$7:$G$97, MATCH(E706, 'Suppliers &amp; Rates'!$B$7:$B$97, 0))="", 39.3, INDEX('Suppliers &amp; Rates'!$G$7:$G$97, MATCH(E706, 'Suppliers &amp; Rates'!$B$7:$B$97, 0))))/3.6))</f>
        <v/>
      </c>
      <c r="H706" s="57" t="str">
        <f t="shared" si="91"/>
        <v/>
      </c>
      <c r="I706" s="58" t="str">
        <f t="shared" si="92"/>
        <v/>
      </c>
      <c r="J706" s="58" t="str">
        <f t="shared" si="93"/>
        <v/>
      </c>
      <c r="K706" s="59" t="str">
        <f t="shared" si="94"/>
        <v/>
      </c>
      <c r="L706" s="2"/>
      <c r="N706" s="42" t="str">
        <f>IF($E706="", "", IFERROR(INDEX('Suppliers &amp; Rates'!C$7:C$97, MATCH($E706, 'Suppliers &amp; Rates'!$B$7:$B$97, 0)), ""))</f>
        <v/>
      </c>
      <c r="O706" s="43" t="str">
        <f>IF($E706="", "", IFERROR(INDEX('Suppliers &amp; Rates'!D$7:D$97, MATCH($E706, 'Suppliers &amp; Rates'!$B$7:$B$97, 0)), ""))</f>
        <v/>
      </c>
      <c r="P706" s="43" t="str">
        <f>IF($E706="", "", IFERROR(INDEX('Suppliers &amp; Rates'!E$7:E$97, MATCH($E706, 'Suppliers &amp; Rates'!$B$7:$B$97, 0)), ""))</f>
        <v/>
      </c>
      <c r="Q706" s="44" t="str">
        <f>IF($E706="", "", IFERROR(INDEX('Suppliers &amp; Rates'!F$7:F$97, MATCH($E706, 'Suppliers &amp; Rates'!$B$7:$B$97, 0)), ""))</f>
        <v/>
      </c>
      <c r="S706" s="21" t="str">
        <f t="shared" si="95"/>
        <v/>
      </c>
      <c r="U706" s="21" t="str">
        <f t="shared" si="96"/>
        <v/>
      </c>
      <c r="W706" s="21" t="str">
        <f t="shared" si="97"/>
        <v/>
      </c>
      <c r="X706" s="52" t="str">
        <f t="shared" si="98"/>
        <v/>
      </c>
    </row>
    <row r="707" spans="1:24" x14ac:dyDescent="0.25">
      <c r="A707" s="2"/>
      <c r="B707" s="25"/>
      <c r="C707" s="28"/>
      <c r="D707" s="28"/>
      <c r="E707" s="31"/>
      <c r="F707" s="34" t="str">
        <f t="shared" si="90"/>
        <v/>
      </c>
      <c r="G707" s="37" t="str">
        <f>IF(D707="", "", IF(E707="", "Select Supplier", D707*1.02264*(IF(INDEX('Suppliers &amp; Rates'!$G$7:$G$97, MATCH(E707, 'Suppliers &amp; Rates'!$B$7:$B$97, 0))="", 39.3, INDEX('Suppliers &amp; Rates'!$G$7:$G$97, MATCH(E707, 'Suppliers &amp; Rates'!$B$7:$B$97, 0))))/3.6))</f>
        <v/>
      </c>
      <c r="H707" s="57" t="str">
        <f t="shared" si="91"/>
        <v/>
      </c>
      <c r="I707" s="58" t="str">
        <f t="shared" si="92"/>
        <v/>
      </c>
      <c r="J707" s="58" t="str">
        <f t="shared" si="93"/>
        <v/>
      </c>
      <c r="K707" s="59" t="str">
        <f t="shared" si="94"/>
        <v/>
      </c>
      <c r="L707" s="2"/>
      <c r="N707" s="42" t="str">
        <f>IF($E707="", "", IFERROR(INDEX('Suppliers &amp; Rates'!C$7:C$97, MATCH($E707, 'Suppliers &amp; Rates'!$B$7:$B$97, 0)), ""))</f>
        <v/>
      </c>
      <c r="O707" s="43" t="str">
        <f>IF($E707="", "", IFERROR(INDEX('Suppliers &amp; Rates'!D$7:D$97, MATCH($E707, 'Suppliers &amp; Rates'!$B$7:$B$97, 0)), ""))</f>
        <v/>
      </c>
      <c r="P707" s="43" t="str">
        <f>IF($E707="", "", IFERROR(INDEX('Suppliers &amp; Rates'!E$7:E$97, MATCH($E707, 'Suppliers &amp; Rates'!$B$7:$B$97, 0)), ""))</f>
        <v/>
      </c>
      <c r="Q707" s="44" t="str">
        <f>IF($E707="", "", IFERROR(INDEX('Suppliers &amp; Rates'!F$7:F$97, MATCH($E707, 'Suppliers &amp; Rates'!$B$7:$B$97, 0)), ""))</f>
        <v/>
      </c>
      <c r="S707" s="21" t="str">
        <f t="shared" si="95"/>
        <v/>
      </c>
      <c r="U707" s="21" t="str">
        <f t="shared" si="96"/>
        <v/>
      </c>
      <c r="W707" s="21" t="str">
        <f t="shared" si="97"/>
        <v/>
      </c>
      <c r="X707" s="52" t="str">
        <f t="shared" si="98"/>
        <v/>
      </c>
    </row>
    <row r="708" spans="1:24" x14ac:dyDescent="0.25">
      <c r="A708" s="2"/>
      <c r="B708" s="25"/>
      <c r="C708" s="28"/>
      <c r="D708" s="28"/>
      <c r="E708" s="31"/>
      <c r="F708" s="34" t="str">
        <f t="shared" si="90"/>
        <v/>
      </c>
      <c r="G708" s="37" t="str">
        <f>IF(D708="", "", IF(E708="", "Select Supplier", D708*1.02264*(IF(INDEX('Suppliers &amp; Rates'!$G$7:$G$97, MATCH(E708, 'Suppliers &amp; Rates'!$B$7:$B$97, 0))="", 39.3, INDEX('Suppliers &amp; Rates'!$G$7:$G$97, MATCH(E708, 'Suppliers &amp; Rates'!$B$7:$B$97, 0))))/3.6))</f>
        <v/>
      </c>
      <c r="H708" s="57" t="str">
        <f t="shared" si="91"/>
        <v/>
      </c>
      <c r="I708" s="58" t="str">
        <f t="shared" si="92"/>
        <v/>
      </c>
      <c r="J708" s="58" t="str">
        <f t="shared" si="93"/>
        <v/>
      </c>
      <c r="K708" s="59" t="str">
        <f t="shared" si="94"/>
        <v/>
      </c>
      <c r="L708" s="2"/>
      <c r="N708" s="42" t="str">
        <f>IF($E708="", "", IFERROR(INDEX('Suppliers &amp; Rates'!C$7:C$97, MATCH($E708, 'Suppliers &amp; Rates'!$B$7:$B$97, 0)), ""))</f>
        <v/>
      </c>
      <c r="O708" s="43" t="str">
        <f>IF($E708="", "", IFERROR(INDEX('Suppliers &amp; Rates'!D$7:D$97, MATCH($E708, 'Suppliers &amp; Rates'!$B$7:$B$97, 0)), ""))</f>
        <v/>
      </c>
      <c r="P708" s="43" t="str">
        <f>IF($E708="", "", IFERROR(INDEX('Suppliers &amp; Rates'!E$7:E$97, MATCH($E708, 'Suppliers &amp; Rates'!$B$7:$B$97, 0)), ""))</f>
        <v/>
      </c>
      <c r="Q708" s="44" t="str">
        <f>IF($E708="", "", IFERROR(INDEX('Suppliers &amp; Rates'!F$7:F$97, MATCH($E708, 'Suppliers &amp; Rates'!$B$7:$B$97, 0)), ""))</f>
        <v/>
      </c>
      <c r="S708" s="21" t="str">
        <f t="shared" si="95"/>
        <v/>
      </c>
      <c r="U708" s="21" t="str">
        <f t="shared" si="96"/>
        <v/>
      </c>
      <c r="W708" s="21" t="str">
        <f t="shared" si="97"/>
        <v/>
      </c>
      <c r="X708" s="52" t="str">
        <f t="shared" si="98"/>
        <v/>
      </c>
    </row>
    <row r="709" spans="1:24" x14ac:dyDescent="0.25">
      <c r="A709" s="2"/>
      <c r="B709" s="25"/>
      <c r="C709" s="28"/>
      <c r="D709" s="28"/>
      <c r="E709" s="31"/>
      <c r="F709" s="34" t="str">
        <f t="shared" si="90"/>
        <v/>
      </c>
      <c r="G709" s="37" t="str">
        <f>IF(D709="", "", IF(E709="", "Select Supplier", D709*1.02264*(IF(INDEX('Suppliers &amp; Rates'!$G$7:$G$97, MATCH(E709, 'Suppliers &amp; Rates'!$B$7:$B$97, 0))="", 39.3, INDEX('Suppliers &amp; Rates'!$G$7:$G$97, MATCH(E709, 'Suppliers &amp; Rates'!$B$7:$B$97, 0))))/3.6))</f>
        <v/>
      </c>
      <c r="H709" s="57" t="str">
        <f t="shared" si="91"/>
        <v/>
      </c>
      <c r="I709" s="58" t="str">
        <f t="shared" si="92"/>
        <v/>
      </c>
      <c r="J709" s="58" t="str">
        <f t="shared" si="93"/>
        <v/>
      </c>
      <c r="K709" s="59" t="str">
        <f t="shared" si="94"/>
        <v/>
      </c>
      <c r="L709" s="2"/>
      <c r="N709" s="42" t="str">
        <f>IF($E709="", "", IFERROR(INDEX('Suppliers &amp; Rates'!C$7:C$97, MATCH($E709, 'Suppliers &amp; Rates'!$B$7:$B$97, 0)), ""))</f>
        <v/>
      </c>
      <c r="O709" s="43" t="str">
        <f>IF($E709="", "", IFERROR(INDEX('Suppliers &amp; Rates'!D$7:D$97, MATCH($E709, 'Suppliers &amp; Rates'!$B$7:$B$97, 0)), ""))</f>
        <v/>
      </c>
      <c r="P709" s="43" t="str">
        <f>IF($E709="", "", IFERROR(INDEX('Suppliers &amp; Rates'!E$7:E$97, MATCH($E709, 'Suppliers &amp; Rates'!$B$7:$B$97, 0)), ""))</f>
        <v/>
      </c>
      <c r="Q709" s="44" t="str">
        <f>IF($E709="", "", IFERROR(INDEX('Suppliers &amp; Rates'!F$7:F$97, MATCH($E709, 'Suppliers &amp; Rates'!$B$7:$B$97, 0)), ""))</f>
        <v/>
      </c>
      <c r="S709" s="21" t="str">
        <f t="shared" si="95"/>
        <v/>
      </c>
      <c r="U709" s="21" t="str">
        <f t="shared" si="96"/>
        <v/>
      </c>
      <c r="W709" s="21" t="str">
        <f t="shared" si="97"/>
        <v/>
      </c>
      <c r="X709" s="52" t="str">
        <f t="shared" si="98"/>
        <v/>
      </c>
    </row>
    <row r="710" spans="1:24" x14ac:dyDescent="0.25">
      <c r="A710" s="2"/>
      <c r="B710" s="25"/>
      <c r="C710" s="28"/>
      <c r="D710" s="28"/>
      <c r="E710" s="31"/>
      <c r="F710" s="34" t="str">
        <f t="shared" si="90"/>
        <v/>
      </c>
      <c r="G710" s="37" t="str">
        <f>IF(D710="", "", IF(E710="", "Select Supplier", D710*1.02264*(IF(INDEX('Suppliers &amp; Rates'!$G$7:$G$97, MATCH(E710, 'Suppliers &amp; Rates'!$B$7:$B$97, 0))="", 39.3, INDEX('Suppliers &amp; Rates'!$G$7:$G$97, MATCH(E710, 'Suppliers &amp; Rates'!$B$7:$B$97, 0))))/3.6))</f>
        <v/>
      </c>
      <c r="H710" s="57" t="str">
        <f t="shared" si="91"/>
        <v/>
      </c>
      <c r="I710" s="58" t="str">
        <f t="shared" si="92"/>
        <v/>
      </c>
      <c r="J710" s="58" t="str">
        <f t="shared" si="93"/>
        <v/>
      </c>
      <c r="K710" s="59" t="str">
        <f t="shared" si="94"/>
        <v/>
      </c>
      <c r="L710" s="2"/>
      <c r="N710" s="42" t="str">
        <f>IF($E710="", "", IFERROR(INDEX('Suppliers &amp; Rates'!C$7:C$97, MATCH($E710, 'Suppliers &amp; Rates'!$B$7:$B$97, 0)), ""))</f>
        <v/>
      </c>
      <c r="O710" s="43" t="str">
        <f>IF($E710="", "", IFERROR(INDEX('Suppliers &amp; Rates'!D$7:D$97, MATCH($E710, 'Suppliers &amp; Rates'!$B$7:$B$97, 0)), ""))</f>
        <v/>
      </c>
      <c r="P710" s="43" t="str">
        <f>IF($E710="", "", IFERROR(INDEX('Suppliers &amp; Rates'!E$7:E$97, MATCH($E710, 'Suppliers &amp; Rates'!$B$7:$B$97, 0)), ""))</f>
        <v/>
      </c>
      <c r="Q710" s="44" t="str">
        <f>IF($E710="", "", IFERROR(INDEX('Suppliers &amp; Rates'!F$7:F$97, MATCH($E710, 'Suppliers &amp; Rates'!$B$7:$B$97, 0)), ""))</f>
        <v/>
      </c>
      <c r="S710" s="21" t="str">
        <f t="shared" si="95"/>
        <v/>
      </c>
      <c r="U710" s="21" t="str">
        <f t="shared" si="96"/>
        <v/>
      </c>
      <c r="W710" s="21" t="str">
        <f t="shared" si="97"/>
        <v/>
      </c>
      <c r="X710" s="52" t="str">
        <f t="shared" si="98"/>
        <v/>
      </c>
    </row>
    <row r="711" spans="1:24" x14ac:dyDescent="0.25">
      <c r="A711" s="2"/>
      <c r="B711" s="25"/>
      <c r="C711" s="28"/>
      <c r="D711" s="28"/>
      <c r="E711" s="31"/>
      <c r="F711" s="34" t="str">
        <f t="shared" si="90"/>
        <v/>
      </c>
      <c r="G711" s="37" t="str">
        <f>IF(D711="", "", IF(E711="", "Select Supplier", D711*1.02264*(IF(INDEX('Suppliers &amp; Rates'!$G$7:$G$97, MATCH(E711, 'Suppliers &amp; Rates'!$B$7:$B$97, 0))="", 39.3, INDEX('Suppliers &amp; Rates'!$G$7:$G$97, MATCH(E711, 'Suppliers &amp; Rates'!$B$7:$B$97, 0))))/3.6))</f>
        <v/>
      </c>
      <c r="H711" s="57" t="str">
        <f t="shared" si="91"/>
        <v/>
      </c>
      <c r="I711" s="58" t="str">
        <f t="shared" si="92"/>
        <v/>
      </c>
      <c r="J711" s="58" t="str">
        <f t="shared" si="93"/>
        <v/>
      </c>
      <c r="K711" s="59" t="str">
        <f t="shared" si="94"/>
        <v/>
      </c>
      <c r="L711" s="2"/>
      <c r="N711" s="42" t="str">
        <f>IF($E711="", "", IFERROR(INDEX('Suppliers &amp; Rates'!C$7:C$97, MATCH($E711, 'Suppliers &amp; Rates'!$B$7:$B$97, 0)), ""))</f>
        <v/>
      </c>
      <c r="O711" s="43" t="str">
        <f>IF($E711="", "", IFERROR(INDEX('Suppliers &amp; Rates'!D$7:D$97, MATCH($E711, 'Suppliers &amp; Rates'!$B$7:$B$97, 0)), ""))</f>
        <v/>
      </c>
      <c r="P711" s="43" t="str">
        <f>IF($E711="", "", IFERROR(INDEX('Suppliers &amp; Rates'!E$7:E$97, MATCH($E711, 'Suppliers &amp; Rates'!$B$7:$B$97, 0)), ""))</f>
        <v/>
      </c>
      <c r="Q711" s="44" t="str">
        <f>IF($E711="", "", IFERROR(INDEX('Suppliers &amp; Rates'!F$7:F$97, MATCH($E711, 'Suppliers &amp; Rates'!$B$7:$B$97, 0)), ""))</f>
        <v/>
      </c>
      <c r="S711" s="21" t="str">
        <f t="shared" si="95"/>
        <v/>
      </c>
      <c r="U711" s="21" t="str">
        <f t="shared" si="96"/>
        <v/>
      </c>
      <c r="W711" s="21" t="str">
        <f t="shared" si="97"/>
        <v/>
      </c>
      <c r="X711" s="52" t="str">
        <f t="shared" si="98"/>
        <v/>
      </c>
    </row>
    <row r="712" spans="1:24" x14ac:dyDescent="0.25">
      <c r="A712" s="2"/>
      <c r="B712" s="25"/>
      <c r="C712" s="28"/>
      <c r="D712" s="28"/>
      <c r="E712" s="31"/>
      <c r="F712" s="34" t="str">
        <f t="shared" si="90"/>
        <v/>
      </c>
      <c r="G712" s="37" t="str">
        <f>IF(D712="", "", IF(E712="", "Select Supplier", D712*1.02264*(IF(INDEX('Suppliers &amp; Rates'!$G$7:$G$97, MATCH(E712, 'Suppliers &amp; Rates'!$B$7:$B$97, 0))="", 39.3, INDEX('Suppliers &amp; Rates'!$G$7:$G$97, MATCH(E712, 'Suppliers &amp; Rates'!$B$7:$B$97, 0))))/3.6))</f>
        <v/>
      </c>
      <c r="H712" s="57" t="str">
        <f t="shared" si="91"/>
        <v/>
      </c>
      <c r="I712" s="58" t="str">
        <f t="shared" si="92"/>
        <v/>
      </c>
      <c r="J712" s="58" t="str">
        <f t="shared" si="93"/>
        <v/>
      </c>
      <c r="K712" s="59" t="str">
        <f t="shared" si="94"/>
        <v/>
      </c>
      <c r="L712" s="2"/>
      <c r="N712" s="42" t="str">
        <f>IF($E712="", "", IFERROR(INDEX('Suppliers &amp; Rates'!C$7:C$97, MATCH($E712, 'Suppliers &amp; Rates'!$B$7:$B$97, 0)), ""))</f>
        <v/>
      </c>
      <c r="O712" s="43" t="str">
        <f>IF($E712="", "", IFERROR(INDEX('Suppliers &amp; Rates'!D$7:D$97, MATCH($E712, 'Suppliers &amp; Rates'!$B$7:$B$97, 0)), ""))</f>
        <v/>
      </c>
      <c r="P712" s="43" t="str">
        <f>IF($E712="", "", IFERROR(INDEX('Suppliers &amp; Rates'!E$7:E$97, MATCH($E712, 'Suppliers &amp; Rates'!$B$7:$B$97, 0)), ""))</f>
        <v/>
      </c>
      <c r="Q712" s="44" t="str">
        <f>IF($E712="", "", IFERROR(INDEX('Suppliers &amp; Rates'!F$7:F$97, MATCH($E712, 'Suppliers &amp; Rates'!$B$7:$B$97, 0)), ""))</f>
        <v/>
      </c>
      <c r="S712" s="21" t="str">
        <f t="shared" si="95"/>
        <v/>
      </c>
      <c r="U712" s="21" t="str">
        <f t="shared" si="96"/>
        <v/>
      </c>
      <c r="W712" s="21" t="str">
        <f t="shared" si="97"/>
        <v/>
      </c>
      <c r="X712" s="52" t="str">
        <f t="shared" si="98"/>
        <v/>
      </c>
    </row>
    <row r="713" spans="1:24" x14ac:dyDescent="0.25">
      <c r="A713" s="2"/>
      <c r="B713" s="25"/>
      <c r="C713" s="28"/>
      <c r="D713" s="28"/>
      <c r="E713" s="31"/>
      <c r="F713" s="34" t="str">
        <f t="shared" ref="F713:F776" si="99">IF(C713="", "", C713)</f>
        <v/>
      </c>
      <c r="G713" s="37" t="str">
        <f>IF(D713="", "", IF(E713="", "Select Supplier", D713*1.02264*(IF(INDEX('Suppliers &amp; Rates'!$G$7:$G$97, MATCH(E713, 'Suppliers &amp; Rates'!$B$7:$B$97, 0))="", 39.3, INDEX('Suppliers &amp; Rates'!$G$7:$G$97, MATCH(E713, 'Suppliers &amp; Rates'!$B$7:$B$97, 0))))/3.6))</f>
        <v/>
      </c>
      <c r="H713" s="57" t="str">
        <f t="shared" si="91"/>
        <v/>
      </c>
      <c r="I713" s="58" t="str">
        <f t="shared" si="92"/>
        <v/>
      </c>
      <c r="J713" s="58" t="str">
        <f t="shared" si="93"/>
        <v/>
      </c>
      <c r="K713" s="59" t="str">
        <f t="shared" si="94"/>
        <v/>
      </c>
      <c r="L713" s="2"/>
      <c r="N713" s="42" t="str">
        <f>IF($E713="", "", IFERROR(INDEX('Suppliers &amp; Rates'!C$7:C$97, MATCH($E713, 'Suppliers &amp; Rates'!$B$7:$B$97, 0)), ""))</f>
        <v/>
      </c>
      <c r="O713" s="43" t="str">
        <f>IF($E713="", "", IFERROR(INDEX('Suppliers &amp; Rates'!D$7:D$97, MATCH($E713, 'Suppliers &amp; Rates'!$B$7:$B$97, 0)), ""))</f>
        <v/>
      </c>
      <c r="P713" s="43" t="str">
        <f>IF($E713="", "", IFERROR(INDEX('Suppliers &amp; Rates'!E$7:E$97, MATCH($E713, 'Suppliers &amp; Rates'!$B$7:$B$97, 0)), ""))</f>
        <v/>
      </c>
      <c r="Q713" s="44" t="str">
        <f>IF($E713="", "", IFERROR(INDEX('Suppliers &amp; Rates'!F$7:F$97, MATCH($E713, 'Suppliers &amp; Rates'!$B$7:$B$97, 0)), ""))</f>
        <v/>
      </c>
      <c r="S713" s="21" t="str">
        <f t="shared" si="95"/>
        <v/>
      </c>
      <c r="U713" s="21" t="str">
        <f t="shared" si="96"/>
        <v/>
      </c>
      <c r="W713" s="21" t="str">
        <f t="shared" si="97"/>
        <v/>
      </c>
      <c r="X713" s="52" t="str">
        <f t="shared" si="98"/>
        <v/>
      </c>
    </row>
    <row r="714" spans="1:24" x14ac:dyDescent="0.25">
      <c r="A714" s="2"/>
      <c r="B714" s="25"/>
      <c r="C714" s="28"/>
      <c r="D714" s="28"/>
      <c r="E714" s="31"/>
      <c r="F714" s="34" t="str">
        <f t="shared" si="99"/>
        <v/>
      </c>
      <c r="G714" s="37" t="str">
        <f>IF(D714="", "", IF(E714="", "Select Supplier", D714*1.02264*(IF(INDEX('Suppliers &amp; Rates'!$G$7:$G$97, MATCH(E714, 'Suppliers &amp; Rates'!$B$7:$B$97, 0))="", 39.3, INDEX('Suppliers &amp; Rates'!$G$7:$G$97, MATCH(E714, 'Suppliers &amp; Rates'!$B$7:$B$97, 0))))/3.6))</f>
        <v/>
      </c>
      <c r="H714" s="57" t="str">
        <f t="shared" ref="H714:H777" si="100">IF(OR($U714="", $U714=FALSE), "", ROUND(($N714*$S714)+($O714*$W714), 2)/100)</f>
        <v/>
      </c>
      <c r="I714" s="58" t="str">
        <f t="shared" ref="I714:I777" si="101">IF(OR($U714="", $U714=FALSE), "", ROUND(($P714*$S714)+($Q714*$X714), 2)/100)</f>
        <v/>
      </c>
      <c r="J714" s="58" t="str">
        <f t="shared" ref="J714:J777" si="102">IF(OR(H714="", I714=""), "", H714+I714)</f>
        <v/>
      </c>
      <c r="K714" s="59" t="str">
        <f t="shared" ref="K714:K777" si="103">IF(U714=TRUE, IFERROR(J714/S714, ""), "")</f>
        <v/>
      </c>
      <c r="L714" s="2"/>
      <c r="N714" s="42" t="str">
        <f>IF($E714="", "", IFERROR(INDEX('Suppliers &amp; Rates'!C$7:C$97, MATCH($E714, 'Suppliers &amp; Rates'!$B$7:$B$97, 0)), ""))</f>
        <v/>
      </c>
      <c r="O714" s="43" t="str">
        <f>IF($E714="", "", IFERROR(INDEX('Suppliers &amp; Rates'!D$7:D$97, MATCH($E714, 'Suppliers &amp; Rates'!$B$7:$B$97, 0)), ""))</f>
        <v/>
      </c>
      <c r="P714" s="43" t="str">
        <f>IF($E714="", "", IFERROR(INDEX('Suppliers &amp; Rates'!E$7:E$97, MATCH($E714, 'Suppliers &amp; Rates'!$B$7:$B$97, 0)), ""))</f>
        <v/>
      </c>
      <c r="Q714" s="44" t="str">
        <f>IF($E714="", "", IFERROR(INDEX('Suppliers &amp; Rates'!F$7:F$97, MATCH($E714, 'Suppliers &amp; Rates'!$B$7:$B$97, 0)), ""))</f>
        <v/>
      </c>
      <c r="S714" s="21" t="str">
        <f t="shared" ref="S714:S777" si="104">IF(B714="", "", B714-B713)</f>
        <v/>
      </c>
      <c r="U714" s="21" t="str">
        <f t="shared" ref="U714:U777" si="105">IF(OR(B714="", B713="", C714="", C713="", D714="", D713=""), "", IF($E713=$E714, TRUE, FALSE))</f>
        <v/>
      </c>
      <c r="W714" s="21" t="str">
        <f t="shared" ref="W714:W777" si="106">IF(OR(F713="", F714=""), "", F714-F713)</f>
        <v/>
      </c>
      <c r="X714" s="52" t="str">
        <f t="shared" ref="X714:X777" si="107">IF(OR(G713="", G714=""), "", G714-G713)</f>
        <v/>
      </c>
    </row>
    <row r="715" spans="1:24" x14ac:dyDescent="0.25">
      <c r="A715" s="2"/>
      <c r="B715" s="25"/>
      <c r="C715" s="28"/>
      <c r="D715" s="28"/>
      <c r="E715" s="31"/>
      <c r="F715" s="34" t="str">
        <f t="shared" si="99"/>
        <v/>
      </c>
      <c r="G715" s="37" t="str">
        <f>IF(D715="", "", IF(E715="", "Select Supplier", D715*1.02264*(IF(INDEX('Suppliers &amp; Rates'!$G$7:$G$97, MATCH(E715, 'Suppliers &amp; Rates'!$B$7:$B$97, 0))="", 39.3, INDEX('Suppliers &amp; Rates'!$G$7:$G$97, MATCH(E715, 'Suppliers &amp; Rates'!$B$7:$B$97, 0))))/3.6))</f>
        <v/>
      </c>
      <c r="H715" s="57" t="str">
        <f t="shared" si="100"/>
        <v/>
      </c>
      <c r="I715" s="58" t="str">
        <f t="shared" si="101"/>
        <v/>
      </c>
      <c r="J715" s="58" t="str">
        <f t="shared" si="102"/>
        <v/>
      </c>
      <c r="K715" s="59" t="str">
        <f t="shared" si="103"/>
        <v/>
      </c>
      <c r="L715" s="2"/>
      <c r="N715" s="42" t="str">
        <f>IF($E715="", "", IFERROR(INDEX('Suppliers &amp; Rates'!C$7:C$97, MATCH($E715, 'Suppliers &amp; Rates'!$B$7:$B$97, 0)), ""))</f>
        <v/>
      </c>
      <c r="O715" s="43" t="str">
        <f>IF($E715="", "", IFERROR(INDEX('Suppliers &amp; Rates'!D$7:D$97, MATCH($E715, 'Suppliers &amp; Rates'!$B$7:$B$97, 0)), ""))</f>
        <v/>
      </c>
      <c r="P715" s="43" t="str">
        <f>IF($E715="", "", IFERROR(INDEX('Suppliers &amp; Rates'!E$7:E$97, MATCH($E715, 'Suppliers &amp; Rates'!$B$7:$B$97, 0)), ""))</f>
        <v/>
      </c>
      <c r="Q715" s="44" t="str">
        <f>IF($E715="", "", IFERROR(INDEX('Suppliers &amp; Rates'!F$7:F$97, MATCH($E715, 'Suppliers &amp; Rates'!$B$7:$B$97, 0)), ""))</f>
        <v/>
      </c>
      <c r="S715" s="21" t="str">
        <f t="shared" si="104"/>
        <v/>
      </c>
      <c r="U715" s="21" t="str">
        <f t="shared" si="105"/>
        <v/>
      </c>
      <c r="W715" s="21" t="str">
        <f t="shared" si="106"/>
        <v/>
      </c>
      <c r="X715" s="52" t="str">
        <f t="shared" si="107"/>
        <v/>
      </c>
    </row>
    <row r="716" spans="1:24" x14ac:dyDescent="0.25">
      <c r="A716" s="2"/>
      <c r="B716" s="25"/>
      <c r="C716" s="28"/>
      <c r="D716" s="28"/>
      <c r="E716" s="31"/>
      <c r="F716" s="34" t="str">
        <f t="shared" si="99"/>
        <v/>
      </c>
      <c r="G716" s="37" t="str">
        <f>IF(D716="", "", IF(E716="", "Select Supplier", D716*1.02264*(IF(INDEX('Suppliers &amp; Rates'!$G$7:$G$97, MATCH(E716, 'Suppliers &amp; Rates'!$B$7:$B$97, 0))="", 39.3, INDEX('Suppliers &amp; Rates'!$G$7:$G$97, MATCH(E716, 'Suppliers &amp; Rates'!$B$7:$B$97, 0))))/3.6))</f>
        <v/>
      </c>
      <c r="H716" s="57" t="str">
        <f t="shared" si="100"/>
        <v/>
      </c>
      <c r="I716" s="58" t="str">
        <f t="shared" si="101"/>
        <v/>
      </c>
      <c r="J716" s="58" t="str">
        <f t="shared" si="102"/>
        <v/>
      </c>
      <c r="K716" s="59" t="str">
        <f t="shared" si="103"/>
        <v/>
      </c>
      <c r="L716" s="2"/>
      <c r="N716" s="42" t="str">
        <f>IF($E716="", "", IFERROR(INDEX('Suppliers &amp; Rates'!C$7:C$97, MATCH($E716, 'Suppliers &amp; Rates'!$B$7:$B$97, 0)), ""))</f>
        <v/>
      </c>
      <c r="O716" s="43" t="str">
        <f>IF($E716="", "", IFERROR(INDEX('Suppliers &amp; Rates'!D$7:D$97, MATCH($E716, 'Suppliers &amp; Rates'!$B$7:$B$97, 0)), ""))</f>
        <v/>
      </c>
      <c r="P716" s="43" t="str">
        <f>IF($E716="", "", IFERROR(INDEX('Suppliers &amp; Rates'!E$7:E$97, MATCH($E716, 'Suppliers &amp; Rates'!$B$7:$B$97, 0)), ""))</f>
        <v/>
      </c>
      <c r="Q716" s="44" t="str">
        <f>IF($E716="", "", IFERROR(INDEX('Suppliers &amp; Rates'!F$7:F$97, MATCH($E716, 'Suppliers &amp; Rates'!$B$7:$B$97, 0)), ""))</f>
        <v/>
      </c>
      <c r="S716" s="21" t="str">
        <f t="shared" si="104"/>
        <v/>
      </c>
      <c r="U716" s="21" t="str">
        <f t="shared" si="105"/>
        <v/>
      </c>
      <c r="W716" s="21" t="str">
        <f t="shared" si="106"/>
        <v/>
      </c>
      <c r="X716" s="52" t="str">
        <f t="shared" si="107"/>
        <v/>
      </c>
    </row>
    <row r="717" spans="1:24" x14ac:dyDescent="0.25">
      <c r="A717" s="2"/>
      <c r="B717" s="25"/>
      <c r="C717" s="28"/>
      <c r="D717" s="28"/>
      <c r="E717" s="31"/>
      <c r="F717" s="34" t="str">
        <f t="shared" si="99"/>
        <v/>
      </c>
      <c r="G717" s="37" t="str">
        <f>IF(D717="", "", IF(E717="", "Select Supplier", D717*1.02264*(IF(INDEX('Suppliers &amp; Rates'!$G$7:$G$97, MATCH(E717, 'Suppliers &amp; Rates'!$B$7:$B$97, 0))="", 39.3, INDEX('Suppliers &amp; Rates'!$G$7:$G$97, MATCH(E717, 'Suppliers &amp; Rates'!$B$7:$B$97, 0))))/3.6))</f>
        <v/>
      </c>
      <c r="H717" s="57" t="str">
        <f t="shared" si="100"/>
        <v/>
      </c>
      <c r="I717" s="58" t="str">
        <f t="shared" si="101"/>
        <v/>
      </c>
      <c r="J717" s="58" t="str">
        <f t="shared" si="102"/>
        <v/>
      </c>
      <c r="K717" s="59" t="str">
        <f t="shared" si="103"/>
        <v/>
      </c>
      <c r="L717" s="2"/>
      <c r="N717" s="42" t="str">
        <f>IF($E717="", "", IFERROR(INDEX('Suppliers &amp; Rates'!C$7:C$97, MATCH($E717, 'Suppliers &amp; Rates'!$B$7:$B$97, 0)), ""))</f>
        <v/>
      </c>
      <c r="O717" s="43" t="str">
        <f>IF($E717="", "", IFERROR(INDEX('Suppliers &amp; Rates'!D$7:D$97, MATCH($E717, 'Suppliers &amp; Rates'!$B$7:$B$97, 0)), ""))</f>
        <v/>
      </c>
      <c r="P717" s="43" t="str">
        <f>IF($E717="", "", IFERROR(INDEX('Suppliers &amp; Rates'!E$7:E$97, MATCH($E717, 'Suppliers &amp; Rates'!$B$7:$B$97, 0)), ""))</f>
        <v/>
      </c>
      <c r="Q717" s="44" t="str">
        <f>IF($E717="", "", IFERROR(INDEX('Suppliers &amp; Rates'!F$7:F$97, MATCH($E717, 'Suppliers &amp; Rates'!$B$7:$B$97, 0)), ""))</f>
        <v/>
      </c>
      <c r="S717" s="21" t="str">
        <f t="shared" si="104"/>
        <v/>
      </c>
      <c r="U717" s="21" t="str">
        <f t="shared" si="105"/>
        <v/>
      </c>
      <c r="W717" s="21" t="str">
        <f t="shared" si="106"/>
        <v/>
      </c>
      <c r="X717" s="52" t="str">
        <f t="shared" si="107"/>
        <v/>
      </c>
    </row>
    <row r="718" spans="1:24" x14ac:dyDescent="0.25">
      <c r="A718" s="2"/>
      <c r="B718" s="25"/>
      <c r="C718" s="28"/>
      <c r="D718" s="28"/>
      <c r="E718" s="31"/>
      <c r="F718" s="34" t="str">
        <f t="shared" si="99"/>
        <v/>
      </c>
      <c r="G718" s="37" t="str">
        <f>IF(D718="", "", IF(E718="", "Select Supplier", D718*1.02264*(IF(INDEX('Suppliers &amp; Rates'!$G$7:$G$97, MATCH(E718, 'Suppliers &amp; Rates'!$B$7:$B$97, 0))="", 39.3, INDEX('Suppliers &amp; Rates'!$G$7:$G$97, MATCH(E718, 'Suppliers &amp; Rates'!$B$7:$B$97, 0))))/3.6))</f>
        <v/>
      </c>
      <c r="H718" s="57" t="str">
        <f t="shared" si="100"/>
        <v/>
      </c>
      <c r="I718" s="58" t="str">
        <f t="shared" si="101"/>
        <v/>
      </c>
      <c r="J718" s="58" t="str">
        <f t="shared" si="102"/>
        <v/>
      </c>
      <c r="K718" s="59" t="str">
        <f t="shared" si="103"/>
        <v/>
      </c>
      <c r="L718" s="2"/>
      <c r="N718" s="42" t="str">
        <f>IF($E718="", "", IFERROR(INDEX('Suppliers &amp; Rates'!C$7:C$97, MATCH($E718, 'Suppliers &amp; Rates'!$B$7:$B$97, 0)), ""))</f>
        <v/>
      </c>
      <c r="O718" s="43" t="str">
        <f>IF($E718="", "", IFERROR(INDEX('Suppliers &amp; Rates'!D$7:D$97, MATCH($E718, 'Suppliers &amp; Rates'!$B$7:$B$97, 0)), ""))</f>
        <v/>
      </c>
      <c r="P718" s="43" t="str">
        <f>IF($E718="", "", IFERROR(INDEX('Suppliers &amp; Rates'!E$7:E$97, MATCH($E718, 'Suppliers &amp; Rates'!$B$7:$B$97, 0)), ""))</f>
        <v/>
      </c>
      <c r="Q718" s="44" t="str">
        <f>IF($E718="", "", IFERROR(INDEX('Suppliers &amp; Rates'!F$7:F$97, MATCH($E718, 'Suppliers &amp; Rates'!$B$7:$B$97, 0)), ""))</f>
        <v/>
      </c>
      <c r="S718" s="21" t="str">
        <f t="shared" si="104"/>
        <v/>
      </c>
      <c r="U718" s="21" t="str">
        <f t="shared" si="105"/>
        <v/>
      </c>
      <c r="W718" s="21" t="str">
        <f t="shared" si="106"/>
        <v/>
      </c>
      <c r="X718" s="52" t="str">
        <f t="shared" si="107"/>
        <v/>
      </c>
    </row>
    <row r="719" spans="1:24" x14ac:dyDescent="0.25">
      <c r="A719" s="2"/>
      <c r="B719" s="25"/>
      <c r="C719" s="28"/>
      <c r="D719" s="28"/>
      <c r="E719" s="31"/>
      <c r="F719" s="34" t="str">
        <f t="shared" si="99"/>
        <v/>
      </c>
      <c r="G719" s="37" t="str">
        <f>IF(D719="", "", IF(E719="", "Select Supplier", D719*1.02264*(IF(INDEX('Suppliers &amp; Rates'!$G$7:$G$97, MATCH(E719, 'Suppliers &amp; Rates'!$B$7:$B$97, 0))="", 39.3, INDEX('Suppliers &amp; Rates'!$G$7:$G$97, MATCH(E719, 'Suppliers &amp; Rates'!$B$7:$B$97, 0))))/3.6))</f>
        <v/>
      </c>
      <c r="H719" s="57" t="str">
        <f t="shared" si="100"/>
        <v/>
      </c>
      <c r="I719" s="58" t="str">
        <f t="shared" si="101"/>
        <v/>
      </c>
      <c r="J719" s="58" t="str">
        <f t="shared" si="102"/>
        <v/>
      </c>
      <c r="K719" s="59" t="str">
        <f t="shared" si="103"/>
        <v/>
      </c>
      <c r="L719" s="2"/>
      <c r="N719" s="42" t="str">
        <f>IF($E719="", "", IFERROR(INDEX('Suppliers &amp; Rates'!C$7:C$97, MATCH($E719, 'Suppliers &amp; Rates'!$B$7:$B$97, 0)), ""))</f>
        <v/>
      </c>
      <c r="O719" s="43" t="str">
        <f>IF($E719="", "", IFERROR(INDEX('Suppliers &amp; Rates'!D$7:D$97, MATCH($E719, 'Suppliers &amp; Rates'!$B$7:$B$97, 0)), ""))</f>
        <v/>
      </c>
      <c r="P719" s="43" t="str">
        <f>IF($E719="", "", IFERROR(INDEX('Suppliers &amp; Rates'!E$7:E$97, MATCH($E719, 'Suppliers &amp; Rates'!$B$7:$B$97, 0)), ""))</f>
        <v/>
      </c>
      <c r="Q719" s="44" t="str">
        <f>IF($E719="", "", IFERROR(INDEX('Suppliers &amp; Rates'!F$7:F$97, MATCH($E719, 'Suppliers &amp; Rates'!$B$7:$B$97, 0)), ""))</f>
        <v/>
      </c>
      <c r="S719" s="21" t="str">
        <f t="shared" si="104"/>
        <v/>
      </c>
      <c r="U719" s="21" t="str">
        <f t="shared" si="105"/>
        <v/>
      </c>
      <c r="W719" s="21" t="str">
        <f t="shared" si="106"/>
        <v/>
      </c>
      <c r="X719" s="52" t="str">
        <f t="shared" si="107"/>
        <v/>
      </c>
    </row>
    <row r="720" spans="1:24" x14ac:dyDescent="0.25">
      <c r="A720" s="2"/>
      <c r="B720" s="25"/>
      <c r="C720" s="28"/>
      <c r="D720" s="28"/>
      <c r="E720" s="31"/>
      <c r="F720" s="34" t="str">
        <f t="shared" si="99"/>
        <v/>
      </c>
      <c r="G720" s="37" t="str">
        <f>IF(D720="", "", IF(E720="", "Select Supplier", D720*1.02264*(IF(INDEX('Suppliers &amp; Rates'!$G$7:$G$97, MATCH(E720, 'Suppliers &amp; Rates'!$B$7:$B$97, 0))="", 39.3, INDEX('Suppliers &amp; Rates'!$G$7:$G$97, MATCH(E720, 'Suppliers &amp; Rates'!$B$7:$B$97, 0))))/3.6))</f>
        <v/>
      </c>
      <c r="H720" s="57" t="str">
        <f t="shared" si="100"/>
        <v/>
      </c>
      <c r="I720" s="58" t="str">
        <f t="shared" si="101"/>
        <v/>
      </c>
      <c r="J720" s="58" t="str">
        <f t="shared" si="102"/>
        <v/>
      </c>
      <c r="K720" s="59" t="str">
        <f t="shared" si="103"/>
        <v/>
      </c>
      <c r="L720" s="2"/>
      <c r="N720" s="42" t="str">
        <f>IF($E720="", "", IFERROR(INDEX('Suppliers &amp; Rates'!C$7:C$97, MATCH($E720, 'Suppliers &amp; Rates'!$B$7:$B$97, 0)), ""))</f>
        <v/>
      </c>
      <c r="O720" s="43" t="str">
        <f>IF($E720="", "", IFERROR(INDEX('Suppliers &amp; Rates'!D$7:D$97, MATCH($E720, 'Suppliers &amp; Rates'!$B$7:$B$97, 0)), ""))</f>
        <v/>
      </c>
      <c r="P720" s="43" t="str">
        <f>IF($E720="", "", IFERROR(INDEX('Suppliers &amp; Rates'!E$7:E$97, MATCH($E720, 'Suppliers &amp; Rates'!$B$7:$B$97, 0)), ""))</f>
        <v/>
      </c>
      <c r="Q720" s="44" t="str">
        <f>IF($E720="", "", IFERROR(INDEX('Suppliers &amp; Rates'!F$7:F$97, MATCH($E720, 'Suppliers &amp; Rates'!$B$7:$B$97, 0)), ""))</f>
        <v/>
      </c>
      <c r="S720" s="21" t="str">
        <f t="shared" si="104"/>
        <v/>
      </c>
      <c r="U720" s="21" t="str">
        <f t="shared" si="105"/>
        <v/>
      </c>
      <c r="W720" s="21" t="str">
        <f t="shared" si="106"/>
        <v/>
      </c>
      <c r="X720" s="52" t="str">
        <f t="shared" si="107"/>
        <v/>
      </c>
    </row>
    <row r="721" spans="1:24" x14ac:dyDescent="0.25">
      <c r="A721" s="2"/>
      <c r="B721" s="25"/>
      <c r="C721" s="28"/>
      <c r="D721" s="28"/>
      <c r="E721" s="31"/>
      <c r="F721" s="34" t="str">
        <f t="shared" si="99"/>
        <v/>
      </c>
      <c r="G721" s="37" t="str">
        <f>IF(D721="", "", IF(E721="", "Select Supplier", D721*1.02264*(IF(INDEX('Suppliers &amp; Rates'!$G$7:$G$97, MATCH(E721, 'Suppliers &amp; Rates'!$B$7:$B$97, 0))="", 39.3, INDEX('Suppliers &amp; Rates'!$G$7:$G$97, MATCH(E721, 'Suppliers &amp; Rates'!$B$7:$B$97, 0))))/3.6))</f>
        <v/>
      </c>
      <c r="H721" s="57" t="str">
        <f t="shared" si="100"/>
        <v/>
      </c>
      <c r="I721" s="58" t="str">
        <f t="shared" si="101"/>
        <v/>
      </c>
      <c r="J721" s="58" t="str">
        <f t="shared" si="102"/>
        <v/>
      </c>
      <c r="K721" s="59" t="str">
        <f t="shared" si="103"/>
        <v/>
      </c>
      <c r="L721" s="2"/>
      <c r="N721" s="42" t="str">
        <f>IF($E721="", "", IFERROR(INDEX('Suppliers &amp; Rates'!C$7:C$97, MATCH($E721, 'Suppliers &amp; Rates'!$B$7:$B$97, 0)), ""))</f>
        <v/>
      </c>
      <c r="O721" s="43" t="str">
        <f>IF($E721="", "", IFERROR(INDEX('Suppliers &amp; Rates'!D$7:D$97, MATCH($E721, 'Suppliers &amp; Rates'!$B$7:$B$97, 0)), ""))</f>
        <v/>
      </c>
      <c r="P721" s="43" t="str">
        <f>IF($E721="", "", IFERROR(INDEX('Suppliers &amp; Rates'!E$7:E$97, MATCH($E721, 'Suppliers &amp; Rates'!$B$7:$B$97, 0)), ""))</f>
        <v/>
      </c>
      <c r="Q721" s="44" t="str">
        <f>IF($E721="", "", IFERROR(INDEX('Suppliers &amp; Rates'!F$7:F$97, MATCH($E721, 'Suppliers &amp; Rates'!$B$7:$B$97, 0)), ""))</f>
        <v/>
      </c>
      <c r="S721" s="21" t="str">
        <f t="shared" si="104"/>
        <v/>
      </c>
      <c r="U721" s="21" t="str">
        <f t="shared" si="105"/>
        <v/>
      </c>
      <c r="W721" s="21" t="str">
        <f t="shared" si="106"/>
        <v/>
      </c>
      <c r="X721" s="52" t="str">
        <f t="shared" si="107"/>
        <v/>
      </c>
    </row>
    <row r="722" spans="1:24" x14ac:dyDescent="0.25">
      <c r="A722" s="2"/>
      <c r="B722" s="25"/>
      <c r="C722" s="28"/>
      <c r="D722" s="28"/>
      <c r="E722" s="31"/>
      <c r="F722" s="34" t="str">
        <f t="shared" si="99"/>
        <v/>
      </c>
      <c r="G722" s="37" t="str">
        <f>IF(D722="", "", IF(E722="", "Select Supplier", D722*1.02264*(IF(INDEX('Suppliers &amp; Rates'!$G$7:$G$97, MATCH(E722, 'Suppliers &amp; Rates'!$B$7:$B$97, 0))="", 39.3, INDEX('Suppliers &amp; Rates'!$G$7:$G$97, MATCH(E722, 'Suppliers &amp; Rates'!$B$7:$B$97, 0))))/3.6))</f>
        <v/>
      </c>
      <c r="H722" s="57" t="str">
        <f t="shared" si="100"/>
        <v/>
      </c>
      <c r="I722" s="58" t="str">
        <f t="shared" si="101"/>
        <v/>
      </c>
      <c r="J722" s="58" t="str">
        <f t="shared" si="102"/>
        <v/>
      </c>
      <c r="K722" s="59" t="str">
        <f t="shared" si="103"/>
        <v/>
      </c>
      <c r="L722" s="2"/>
      <c r="N722" s="42" t="str">
        <f>IF($E722="", "", IFERROR(INDEX('Suppliers &amp; Rates'!C$7:C$97, MATCH($E722, 'Suppliers &amp; Rates'!$B$7:$B$97, 0)), ""))</f>
        <v/>
      </c>
      <c r="O722" s="43" t="str">
        <f>IF($E722="", "", IFERROR(INDEX('Suppliers &amp; Rates'!D$7:D$97, MATCH($E722, 'Suppliers &amp; Rates'!$B$7:$B$97, 0)), ""))</f>
        <v/>
      </c>
      <c r="P722" s="43" t="str">
        <f>IF($E722="", "", IFERROR(INDEX('Suppliers &amp; Rates'!E$7:E$97, MATCH($E722, 'Suppliers &amp; Rates'!$B$7:$B$97, 0)), ""))</f>
        <v/>
      </c>
      <c r="Q722" s="44" t="str">
        <f>IF($E722="", "", IFERROR(INDEX('Suppliers &amp; Rates'!F$7:F$97, MATCH($E722, 'Suppliers &amp; Rates'!$B$7:$B$97, 0)), ""))</f>
        <v/>
      </c>
      <c r="S722" s="21" t="str">
        <f t="shared" si="104"/>
        <v/>
      </c>
      <c r="U722" s="21" t="str">
        <f t="shared" si="105"/>
        <v/>
      </c>
      <c r="W722" s="21" t="str">
        <f t="shared" si="106"/>
        <v/>
      </c>
      <c r="X722" s="52" t="str">
        <f t="shared" si="107"/>
        <v/>
      </c>
    </row>
    <row r="723" spans="1:24" x14ac:dyDescent="0.25">
      <c r="A723" s="2"/>
      <c r="B723" s="25"/>
      <c r="C723" s="28"/>
      <c r="D723" s="28"/>
      <c r="E723" s="31"/>
      <c r="F723" s="34" t="str">
        <f t="shared" si="99"/>
        <v/>
      </c>
      <c r="G723" s="37" t="str">
        <f>IF(D723="", "", IF(E723="", "Select Supplier", D723*1.02264*(IF(INDEX('Suppliers &amp; Rates'!$G$7:$G$97, MATCH(E723, 'Suppliers &amp; Rates'!$B$7:$B$97, 0))="", 39.3, INDEX('Suppliers &amp; Rates'!$G$7:$G$97, MATCH(E723, 'Suppliers &amp; Rates'!$B$7:$B$97, 0))))/3.6))</f>
        <v/>
      </c>
      <c r="H723" s="57" t="str">
        <f t="shared" si="100"/>
        <v/>
      </c>
      <c r="I723" s="58" t="str">
        <f t="shared" si="101"/>
        <v/>
      </c>
      <c r="J723" s="58" t="str">
        <f t="shared" si="102"/>
        <v/>
      </c>
      <c r="K723" s="59" t="str">
        <f t="shared" si="103"/>
        <v/>
      </c>
      <c r="L723" s="2"/>
      <c r="N723" s="42" t="str">
        <f>IF($E723="", "", IFERROR(INDEX('Suppliers &amp; Rates'!C$7:C$97, MATCH($E723, 'Suppliers &amp; Rates'!$B$7:$B$97, 0)), ""))</f>
        <v/>
      </c>
      <c r="O723" s="43" t="str">
        <f>IF($E723="", "", IFERROR(INDEX('Suppliers &amp; Rates'!D$7:D$97, MATCH($E723, 'Suppliers &amp; Rates'!$B$7:$B$97, 0)), ""))</f>
        <v/>
      </c>
      <c r="P723" s="43" t="str">
        <f>IF($E723="", "", IFERROR(INDEX('Suppliers &amp; Rates'!E$7:E$97, MATCH($E723, 'Suppliers &amp; Rates'!$B$7:$B$97, 0)), ""))</f>
        <v/>
      </c>
      <c r="Q723" s="44" t="str">
        <f>IF($E723="", "", IFERROR(INDEX('Suppliers &amp; Rates'!F$7:F$97, MATCH($E723, 'Suppliers &amp; Rates'!$B$7:$B$97, 0)), ""))</f>
        <v/>
      </c>
      <c r="S723" s="21" t="str">
        <f t="shared" si="104"/>
        <v/>
      </c>
      <c r="U723" s="21" t="str">
        <f t="shared" si="105"/>
        <v/>
      </c>
      <c r="W723" s="21" t="str">
        <f t="shared" si="106"/>
        <v/>
      </c>
      <c r="X723" s="52" t="str">
        <f t="shared" si="107"/>
        <v/>
      </c>
    </row>
    <row r="724" spans="1:24" x14ac:dyDescent="0.25">
      <c r="A724" s="2"/>
      <c r="B724" s="25"/>
      <c r="C724" s="28"/>
      <c r="D724" s="28"/>
      <c r="E724" s="31"/>
      <c r="F724" s="34" t="str">
        <f t="shared" si="99"/>
        <v/>
      </c>
      <c r="G724" s="37" t="str">
        <f>IF(D724="", "", IF(E724="", "Select Supplier", D724*1.02264*(IF(INDEX('Suppliers &amp; Rates'!$G$7:$G$97, MATCH(E724, 'Suppliers &amp; Rates'!$B$7:$B$97, 0))="", 39.3, INDEX('Suppliers &amp; Rates'!$G$7:$G$97, MATCH(E724, 'Suppliers &amp; Rates'!$B$7:$B$97, 0))))/3.6))</f>
        <v/>
      </c>
      <c r="H724" s="57" t="str">
        <f t="shared" si="100"/>
        <v/>
      </c>
      <c r="I724" s="58" t="str">
        <f t="shared" si="101"/>
        <v/>
      </c>
      <c r="J724" s="58" t="str">
        <f t="shared" si="102"/>
        <v/>
      </c>
      <c r="K724" s="59" t="str">
        <f t="shared" si="103"/>
        <v/>
      </c>
      <c r="L724" s="2"/>
      <c r="N724" s="42" t="str">
        <f>IF($E724="", "", IFERROR(INDEX('Suppliers &amp; Rates'!C$7:C$97, MATCH($E724, 'Suppliers &amp; Rates'!$B$7:$B$97, 0)), ""))</f>
        <v/>
      </c>
      <c r="O724" s="43" t="str">
        <f>IF($E724="", "", IFERROR(INDEX('Suppliers &amp; Rates'!D$7:D$97, MATCH($E724, 'Suppliers &amp; Rates'!$B$7:$B$97, 0)), ""))</f>
        <v/>
      </c>
      <c r="P724" s="43" t="str">
        <f>IF($E724="", "", IFERROR(INDEX('Suppliers &amp; Rates'!E$7:E$97, MATCH($E724, 'Suppliers &amp; Rates'!$B$7:$B$97, 0)), ""))</f>
        <v/>
      </c>
      <c r="Q724" s="44" t="str">
        <f>IF($E724="", "", IFERROR(INDEX('Suppliers &amp; Rates'!F$7:F$97, MATCH($E724, 'Suppliers &amp; Rates'!$B$7:$B$97, 0)), ""))</f>
        <v/>
      </c>
      <c r="S724" s="21" t="str">
        <f t="shared" si="104"/>
        <v/>
      </c>
      <c r="U724" s="21" t="str">
        <f t="shared" si="105"/>
        <v/>
      </c>
      <c r="W724" s="21" t="str">
        <f t="shared" si="106"/>
        <v/>
      </c>
      <c r="X724" s="52" t="str">
        <f t="shared" si="107"/>
        <v/>
      </c>
    </row>
    <row r="725" spans="1:24" x14ac:dyDescent="0.25">
      <c r="A725" s="2"/>
      <c r="B725" s="25"/>
      <c r="C725" s="28"/>
      <c r="D725" s="28"/>
      <c r="E725" s="31"/>
      <c r="F725" s="34" t="str">
        <f t="shared" si="99"/>
        <v/>
      </c>
      <c r="G725" s="37" t="str">
        <f>IF(D725="", "", IF(E725="", "Select Supplier", D725*1.02264*(IF(INDEX('Suppliers &amp; Rates'!$G$7:$G$97, MATCH(E725, 'Suppliers &amp; Rates'!$B$7:$B$97, 0))="", 39.3, INDEX('Suppliers &amp; Rates'!$G$7:$G$97, MATCH(E725, 'Suppliers &amp; Rates'!$B$7:$B$97, 0))))/3.6))</f>
        <v/>
      </c>
      <c r="H725" s="57" t="str">
        <f t="shared" si="100"/>
        <v/>
      </c>
      <c r="I725" s="58" t="str">
        <f t="shared" si="101"/>
        <v/>
      </c>
      <c r="J725" s="58" t="str">
        <f t="shared" si="102"/>
        <v/>
      </c>
      <c r="K725" s="59" t="str">
        <f t="shared" si="103"/>
        <v/>
      </c>
      <c r="L725" s="2"/>
      <c r="N725" s="42" t="str">
        <f>IF($E725="", "", IFERROR(INDEX('Suppliers &amp; Rates'!C$7:C$97, MATCH($E725, 'Suppliers &amp; Rates'!$B$7:$B$97, 0)), ""))</f>
        <v/>
      </c>
      <c r="O725" s="43" t="str">
        <f>IF($E725="", "", IFERROR(INDEX('Suppliers &amp; Rates'!D$7:D$97, MATCH($E725, 'Suppliers &amp; Rates'!$B$7:$B$97, 0)), ""))</f>
        <v/>
      </c>
      <c r="P725" s="43" t="str">
        <f>IF($E725="", "", IFERROR(INDEX('Suppliers &amp; Rates'!E$7:E$97, MATCH($E725, 'Suppliers &amp; Rates'!$B$7:$B$97, 0)), ""))</f>
        <v/>
      </c>
      <c r="Q725" s="44" t="str">
        <f>IF($E725="", "", IFERROR(INDEX('Suppliers &amp; Rates'!F$7:F$97, MATCH($E725, 'Suppliers &amp; Rates'!$B$7:$B$97, 0)), ""))</f>
        <v/>
      </c>
      <c r="S725" s="21" t="str">
        <f t="shared" si="104"/>
        <v/>
      </c>
      <c r="U725" s="21" t="str">
        <f t="shared" si="105"/>
        <v/>
      </c>
      <c r="W725" s="21" t="str">
        <f t="shared" si="106"/>
        <v/>
      </c>
      <c r="X725" s="52" t="str">
        <f t="shared" si="107"/>
        <v/>
      </c>
    </row>
    <row r="726" spans="1:24" x14ac:dyDescent="0.25">
      <c r="A726" s="2"/>
      <c r="B726" s="25"/>
      <c r="C726" s="28"/>
      <c r="D726" s="28"/>
      <c r="E726" s="31"/>
      <c r="F726" s="34" t="str">
        <f t="shared" si="99"/>
        <v/>
      </c>
      <c r="G726" s="37" t="str">
        <f>IF(D726="", "", IF(E726="", "Select Supplier", D726*1.02264*(IF(INDEX('Suppliers &amp; Rates'!$G$7:$G$97, MATCH(E726, 'Suppliers &amp; Rates'!$B$7:$B$97, 0))="", 39.3, INDEX('Suppliers &amp; Rates'!$G$7:$G$97, MATCH(E726, 'Suppliers &amp; Rates'!$B$7:$B$97, 0))))/3.6))</f>
        <v/>
      </c>
      <c r="H726" s="57" t="str">
        <f t="shared" si="100"/>
        <v/>
      </c>
      <c r="I726" s="58" t="str">
        <f t="shared" si="101"/>
        <v/>
      </c>
      <c r="J726" s="58" t="str">
        <f t="shared" si="102"/>
        <v/>
      </c>
      <c r="K726" s="59" t="str">
        <f t="shared" si="103"/>
        <v/>
      </c>
      <c r="L726" s="2"/>
      <c r="N726" s="42" t="str">
        <f>IF($E726="", "", IFERROR(INDEX('Suppliers &amp; Rates'!C$7:C$97, MATCH($E726, 'Suppliers &amp; Rates'!$B$7:$B$97, 0)), ""))</f>
        <v/>
      </c>
      <c r="O726" s="43" t="str">
        <f>IF($E726="", "", IFERROR(INDEX('Suppliers &amp; Rates'!D$7:D$97, MATCH($E726, 'Suppliers &amp; Rates'!$B$7:$B$97, 0)), ""))</f>
        <v/>
      </c>
      <c r="P726" s="43" t="str">
        <f>IF($E726="", "", IFERROR(INDEX('Suppliers &amp; Rates'!E$7:E$97, MATCH($E726, 'Suppliers &amp; Rates'!$B$7:$B$97, 0)), ""))</f>
        <v/>
      </c>
      <c r="Q726" s="44" t="str">
        <f>IF($E726="", "", IFERROR(INDEX('Suppliers &amp; Rates'!F$7:F$97, MATCH($E726, 'Suppliers &amp; Rates'!$B$7:$B$97, 0)), ""))</f>
        <v/>
      </c>
      <c r="S726" s="21" t="str">
        <f t="shared" si="104"/>
        <v/>
      </c>
      <c r="U726" s="21" t="str">
        <f t="shared" si="105"/>
        <v/>
      </c>
      <c r="W726" s="21" t="str">
        <f t="shared" si="106"/>
        <v/>
      </c>
      <c r="X726" s="52" t="str">
        <f t="shared" si="107"/>
        <v/>
      </c>
    </row>
    <row r="727" spans="1:24" x14ac:dyDescent="0.25">
      <c r="A727" s="2"/>
      <c r="B727" s="25"/>
      <c r="C727" s="28"/>
      <c r="D727" s="28"/>
      <c r="E727" s="31"/>
      <c r="F727" s="34" t="str">
        <f t="shared" si="99"/>
        <v/>
      </c>
      <c r="G727" s="37" t="str">
        <f>IF(D727="", "", IF(E727="", "Select Supplier", D727*1.02264*(IF(INDEX('Suppliers &amp; Rates'!$G$7:$G$97, MATCH(E727, 'Suppliers &amp; Rates'!$B$7:$B$97, 0))="", 39.3, INDEX('Suppliers &amp; Rates'!$G$7:$G$97, MATCH(E727, 'Suppliers &amp; Rates'!$B$7:$B$97, 0))))/3.6))</f>
        <v/>
      </c>
      <c r="H727" s="57" t="str">
        <f t="shared" si="100"/>
        <v/>
      </c>
      <c r="I727" s="58" t="str">
        <f t="shared" si="101"/>
        <v/>
      </c>
      <c r="J727" s="58" t="str">
        <f t="shared" si="102"/>
        <v/>
      </c>
      <c r="K727" s="59" t="str">
        <f t="shared" si="103"/>
        <v/>
      </c>
      <c r="L727" s="2"/>
      <c r="N727" s="42" t="str">
        <f>IF($E727="", "", IFERROR(INDEX('Suppliers &amp; Rates'!C$7:C$97, MATCH($E727, 'Suppliers &amp; Rates'!$B$7:$B$97, 0)), ""))</f>
        <v/>
      </c>
      <c r="O727" s="43" t="str">
        <f>IF($E727="", "", IFERROR(INDEX('Suppliers &amp; Rates'!D$7:D$97, MATCH($E727, 'Suppliers &amp; Rates'!$B$7:$B$97, 0)), ""))</f>
        <v/>
      </c>
      <c r="P727" s="43" t="str">
        <f>IF($E727="", "", IFERROR(INDEX('Suppliers &amp; Rates'!E$7:E$97, MATCH($E727, 'Suppliers &amp; Rates'!$B$7:$B$97, 0)), ""))</f>
        <v/>
      </c>
      <c r="Q727" s="44" t="str">
        <f>IF($E727="", "", IFERROR(INDEX('Suppliers &amp; Rates'!F$7:F$97, MATCH($E727, 'Suppliers &amp; Rates'!$B$7:$B$97, 0)), ""))</f>
        <v/>
      </c>
      <c r="S727" s="21" t="str">
        <f t="shared" si="104"/>
        <v/>
      </c>
      <c r="U727" s="21" t="str">
        <f t="shared" si="105"/>
        <v/>
      </c>
      <c r="W727" s="21" t="str">
        <f t="shared" si="106"/>
        <v/>
      </c>
      <c r="X727" s="52" t="str">
        <f t="shared" si="107"/>
        <v/>
      </c>
    </row>
    <row r="728" spans="1:24" x14ac:dyDescent="0.25">
      <c r="A728" s="2"/>
      <c r="B728" s="25"/>
      <c r="C728" s="28"/>
      <c r="D728" s="28"/>
      <c r="E728" s="31"/>
      <c r="F728" s="34" t="str">
        <f t="shared" si="99"/>
        <v/>
      </c>
      <c r="G728" s="37" t="str">
        <f>IF(D728="", "", IF(E728="", "Select Supplier", D728*1.02264*(IF(INDEX('Suppliers &amp; Rates'!$G$7:$G$97, MATCH(E728, 'Suppliers &amp; Rates'!$B$7:$B$97, 0))="", 39.3, INDEX('Suppliers &amp; Rates'!$G$7:$G$97, MATCH(E728, 'Suppliers &amp; Rates'!$B$7:$B$97, 0))))/3.6))</f>
        <v/>
      </c>
      <c r="H728" s="57" t="str">
        <f t="shared" si="100"/>
        <v/>
      </c>
      <c r="I728" s="58" t="str">
        <f t="shared" si="101"/>
        <v/>
      </c>
      <c r="J728" s="58" t="str">
        <f t="shared" si="102"/>
        <v/>
      </c>
      <c r="K728" s="59" t="str">
        <f t="shared" si="103"/>
        <v/>
      </c>
      <c r="L728" s="2"/>
      <c r="N728" s="42" t="str">
        <f>IF($E728="", "", IFERROR(INDEX('Suppliers &amp; Rates'!C$7:C$97, MATCH($E728, 'Suppliers &amp; Rates'!$B$7:$B$97, 0)), ""))</f>
        <v/>
      </c>
      <c r="O728" s="43" t="str">
        <f>IF($E728="", "", IFERROR(INDEX('Suppliers &amp; Rates'!D$7:D$97, MATCH($E728, 'Suppliers &amp; Rates'!$B$7:$B$97, 0)), ""))</f>
        <v/>
      </c>
      <c r="P728" s="43" t="str">
        <f>IF($E728="", "", IFERROR(INDEX('Suppliers &amp; Rates'!E$7:E$97, MATCH($E728, 'Suppliers &amp; Rates'!$B$7:$B$97, 0)), ""))</f>
        <v/>
      </c>
      <c r="Q728" s="44" t="str">
        <f>IF($E728="", "", IFERROR(INDEX('Suppliers &amp; Rates'!F$7:F$97, MATCH($E728, 'Suppliers &amp; Rates'!$B$7:$B$97, 0)), ""))</f>
        <v/>
      </c>
      <c r="S728" s="21" t="str">
        <f t="shared" si="104"/>
        <v/>
      </c>
      <c r="U728" s="21" t="str">
        <f t="shared" si="105"/>
        <v/>
      </c>
      <c r="W728" s="21" t="str">
        <f t="shared" si="106"/>
        <v/>
      </c>
      <c r="X728" s="52" t="str">
        <f t="shared" si="107"/>
        <v/>
      </c>
    </row>
    <row r="729" spans="1:24" x14ac:dyDescent="0.25">
      <c r="A729" s="2"/>
      <c r="B729" s="25"/>
      <c r="C729" s="28"/>
      <c r="D729" s="28"/>
      <c r="E729" s="31"/>
      <c r="F729" s="34" t="str">
        <f t="shared" si="99"/>
        <v/>
      </c>
      <c r="G729" s="37" t="str">
        <f>IF(D729="", "", IF(E729="", "Select Supplier", D729*1.02264*(IF(INDEX('Suppliers &amp; Rates'!$G$7:$G$97, MATCH(E729, 'Suppliers &amp; Rates'!$B$7:$B$97, 0))="", 39.3, INDEX('Suppliers &amp; Rates'!$G$7:$G$97, MATCH(E729, 'Suppliers &amp; Rates'!$B$7:$B$97, 0))))/3.6))</f>
        <v/>
      </c>
      <c r="H729" s="57" t="str">
        <f t="shared" si="100"/>
        <v/>
      </c>
      <c r="I729" s="58" t="str">
        <f t="shared" si="101"/>
        <v/>
      </c>
      <c r="J729" s="58" t="str">
        <f t="shared" si="102"/>
        <v/>
      </c>
      <c r="K729" s="59" t="str">
        <f t="shared" si="103"/>
        <v/>
      </c>
      <c r="L729" s="2"/>
      <c r="N729" s="42" t="str">
        <f>IF($E729="", "", IFERROR(INDEX('Suppliers &amp; Rates'!C$7:C$97, MATCH($E729, 'Suppliers &amp; Rates'!$B$7:$B$97, 0)), ""))</f>
        <v/>
      </c>
      <c r="O729" s="43" t="str">
        <f>IF($E729="", "", IFERROR(INDEX('Suppliers &amp; Rates'!D$7:D$97, MATCH($E729, 'Suppliers &amp; Rates'!$B$7:$B$97, 0)), ""))</f>
        <v/>
      </c>
      <c r="P729" s="43" t="str">
        <f>IF($E729="", "", IFERROR(INDEX('Suppliers &amp; Rates'!E$7:E$97, MATCH($E729, 'Suppliers &amp; Rates'!$B$7:$B$97, 0)), ""))</f>
        <v/>
      </c>
      <c r="Q729" s="44" t="str">
        <f>IF($E729="", "", IFERROR(INDEX('Suppliers &amp; Rates'!F$7:F$97, MATCH($E729, 'Suppliers &amp; Rates'!$B$7:$B$97, 0)), ""))</f>
        <v/>
      </c>
      <c r="S729" s="21" t="str">
        <f t="shared" si="104"/>
        <v/>
      </c>
      <c r="U729" s="21" t="str">
        <f t="shared" si="105"/>
        <v/>
      </c>
      <c r="W729" s="21" t="str">
        <f t="shared" si="106"/>
        <v/>
      </c>
      <c r="X729" s="52" t="str">
        <f t="shared" si="107"/>
        <v/>
      </c>
    </row>
    <row r="730" spans="1:24" x14ac:dyDescent="0.25">
      <c r="A730" s="2"/>
      <c r="B730" s="25"/>
      <c r="C730" s="28"/>
      <c r="D730" s="28"/>
      <c r="E730" s="31"/>
      <c r="F730" s="34" t="str">
        <f t="shared" si="99"/>
        <v/>
      </c>
      <c r="G730" s="37" t="str">
        <f>IF(D730="", "", IF(E730="", "Select Supplier", D730*1.02264*(IF(INDEX('Suppliers &amp; Rates'!$G$7:$G$97, MATCH(E730, 'Suppliers &amp; Rates'!$B$7:$B$97, 0))="", 39.3, INDEX('Suppliers &amp; Rates'!$G$7:$G$97, MATCH(E730, 'Suppliers &amp; Rates'!$B$7:$B$97, 0))))/3.6))</f>
        <v/>
      </c>
      <c r="H730" s="57" t="str">
        <f t="shared" si="100"/>
        <v/>
      </c>
      <c r="I730" s="58" t="str">
        <f t="shared" si="101"/>
        <v/>
      </c>
      <c r="J730" s="58" t="str">
        <f t="shared" si="102"/>
        <v/>
      </c>
      <c r="K730" s="59" t="str">
        <f t="shared" si="103"/>
        <v/>
      </c>
      <c r="L730" s="2"/>
      <c r="N730" s="42" t="str">
        <f>IF($E730="", "", IFERROR(INDEX('Suppliers &amp; Rates'!C$7:C$97, MATCH($E730, 'Suppliers &amp; Rates'!$B$7:$B$97, 0)), ""))</f>
        <v/>
      </c>
      <c r="O730" s="43" t="str">
        <f>IF($E730="", "", IFERROR(INDEX('Suppliers &amp; Rates'!D$7:D$97, MATCH($E730, 'Suppliers &amp; Rates'!$B$7:$B$97, 0)), ""))</f>
        <v/>
      </c>
      <c r="P730" s="43" t="str">
        <f>IF($E730="", "", IFERROR(INDEX('Suppliers &amp; Rates'!E$7:E$97, MATCH($E730, 'Suppliers &amp; Rates'!$B$7:$B$97, 0)), ""))</f>
        <v/>
      </c>
      <c r="Q730" s="44" t="str">
        <f>IF($E730="", "", IFERROR(INDEX('Suppliers &amp; Rates'!F$7:F$97, MATCH($E730, 'Suppliers &amp; Rates'!$B$7:$B$97, 0)), ""))</f>
        <v/>
      </c>
      <c r="S730" s="21" t="str">
        <f t="shared" si="104"/>
        <v/>
      </c>
      <c r="U730" s="21" t="str">
        <f t="shared" si="105"/>
        <v/>
      </c>
      <c r="W730" s="21" t="str">
        <f t="shared" si="106"/>
        <v/>
      </c>
      <c r="X730" s="52" t="str">
        <f t="shared" si="107"/>
        <v/>
      </c>
    </row>
    <row r="731" spans="1:24" x14ac:dyDescent="0.25">
      <c r="A731" s="2"/>
      <c r="B731" s="25"/>
      <c r="C731" s="28"/>
      <c r="D731" s="28"/>
      <c r="E731" s="31"/>
      <c r="F731" s="34" t="str">
        <f t="shared" si="99"/>
        <v/>
      </c>
      <c r="G731" s="37" t="str">
        <f>IF(D731="", "", IF(E731="", "Select Supplier", D731*1.02264*(IF(INDEX('Suppliers &amp; Rates'!$G$7:$G$97, MATCH(E731, 'Suppliers &amp; Rates'!$B$7:$B$97, 0))="", 39.3, INDEX('Suppliers &amp; Rates'!$G$7:$G$97, MATCH(E731, 'Suppliers &amp; Rates'!$B$7:$B$97, 0))))/3.6))</f>
        <v/>
      </c>
      <c r="H731" s="57" t="str">
        <f t="shared" si="100"/>
        <v/>
      </c>
      <c r="I731" s="58" t="str">
        <f t="shared" si="101"/>
        <v/>
      </c>
      <c r="J731" s="58" t="str">
        <f t="shared" si="102"/>
        <v/>
      </c>
      <c r="K731" s="59" t="str">
        <f t="shared" si="103"/>
        <v/>
      </c>
      <c r="L731" s="2"/>
      <c r="N731" s="42" t="str">
        <f>IF($E731="", "", IFERROR(INDEX('Suppliers &amp; Rates'!C$7:C$97, MATCH($E731, 'Suppliers &amp; Rates'!$B$7:$B$97, 0)), ""))</f>
        <v/>
      </c>
      <c r="O731" s="43" t="str">
        <f>IF($E731="", "", IFERROR(INDEX('Suppliers &amp; Rates'!D$7:D$97, MATCH($E731, 'Suppliers &amp; Rates'!$B$7:$B$97, 0)), ""))</f>
        <v/>
      </c>
      <c r="P731" s="43" t="str">
        <f>IF($E731="", "", IFERROR(INDEX('Suppliers &amp; Rates'!E$7:E$97, MATCH($E731, 'Suppliers &amp; Rates'!$B$7:$B$97, 0)), ""))</f>
        <v/>
      </c>
      <c r="Q731" s="44" t="str">
        <f>IF($E731="", "", IFERROR(INDEX('Suppliers &amp; Rates'!F$7:F$97, MATCH($E731, 'Suppliers &amp; Rates'!$B$7:$B$97, 0)), ""))</f>
        <v/>
      </c>
      <c r="S731" s="21" t="str">
        <f t="shared" si="104"/>
        <v/>
      </c>
      <c r="U731" s="21" t="str">
        <f t="shared" si="105"/>
        <v/>
      </c>
      <c r="W731" s="21" t="str">
        <f t="shared" si="106"/>
        <v/>
      </c>
      <c r="X731" s="52" t="str">
        <f t="shared" si="107"/>
        <v/>
      </c>
    </row>
    <row r="732" spans="1:24" x14ac:dyDescent="0.25">
      <c r="A732" s="2"/>
      <c r="B732" s="25"/>
      <c r="C732" s="28"/>
      <c r="D732" s="28"/>
      <c r="E732" s="31"/>
      <c r="F732" s="34" t="str">
        <f t="shared" si="99"/>
        <v/>
      </c>
      <c r="G732" s="37" t="str">
        <f>IF(D732="", "", IF(E732="", "Select Supplier", D732*1.02264*(IF(INDEX('Suppliers &amp; Rates'!$G$7:$G$97, MATCH(E732, 'Suppliers &amp; Rates'!$B$7:$B$97, 0))="", 39.3, INDEX('Suppliers &amp; Rates'!$G$7:$G$97, MATCH(E732, 'Suppliers &amp; Rates'!$B$7:$B$97, 0))))/3.6))</f>
        <v/>
      </c>
      <c r="H732" s="57" t="str">
        <f t="shared" si="100"/>
        <v/>
      </c>
      <c r="I732" s="58" t="str">
        <f t="shared" si="101"/>
        <v/>
      </c>
      <c r="J732" s="58" t="str">
        <f t="shared" si="102"/>
        <v/>
      </c>
      <c r="K732" s="59" t="str">
        <f t="shared" si="103"/>
        <v/>
      </c>
      <c r="L732" s="2"/>
      <c r="N732" s="42" t="str">
        <f>IF($E732="", "", IFERROR(INDEX('Suppliers &amp; Rates'!C$7:C$97, MATCH($E732, 'Suppliers &amp; Rates'!$B$7:$B$97, 0)), ""))</f>
        <v/>
      </c>
      <c r="O732" s="43" t="str">
        <f>IF($E732="", "", IFERROR(INDEX('Suppliers &amp; Rates'!D$7:D$97, MATCH($E732, 'Suppliers &amp; Rates'!$B$7:$B$97, 0)), ""))</f>
        <v/>
      </c>
      <c r="P732" s="43" t="str">
        <f>IF($E732="", "", IFERROR(INDEX('Suppliers &amp; Rates'!E$7:E$97, MATCH($E732, 'Suppliers &amp; Rates'!$B$7:$B$97, 0)), ""))</f>
        <v/>
      </c>
      <c r="Q732" s="44" t="str">
        <f>IF($E732="", "", IFERROR(INDEX('Suppliers &amp; Rates'!F$7:F$97, MATCH($E732, 'Suppliers &amp; Rates'!$B$7:$B$97, 0)), ""))</f>
        <v/>
      </c>
      <c r="S732" s="21" t="str">
        <f t="shared" si="104"/>
        <v/>
      </c>
      <c r="U732" s="21" t="str">
        <f t="shared" si="105"/>
        <v/>
      </c>
      <c r="W732" s="21" t="str">
        <f t="shared" si="106"/>
        <v/>
      </c>
      <c r="X732" s="52" t="str">
        <f t="shared" si="107"/>
        <v/>
      </c>
    </row>
    <row r="733" spans="1:24" x14ac:dyDescent="0.25">
      <c r="A733" s="2"/>
      <c r="B733" s="25"/>
      <c r="C733" s="28"/>
      <c r="D733" s="28"/>
      <c r="E733" s="31"/>
      <c r="F733" s="34" t="str">
        <f t="shared" si="99"/>
        <v/>
      </c>
      <c r="G733" s="37" t="str">
        <f>IF(D733="", "", IF(E733="", "Select Supplier", D733*1.02264*(IF(INDEX('Suppliers &amp; Rates'!$G$7:$G$97, MATCH(E733, 'Suppliers &amp; Rates'!$B$7:$B$97, 0))="", 39.3, INDEX('Suppliers &amp; Rates'!$G$7:$G$97, MATCH(E733, 'Suppliers &amp; Rates'!$B$7:$B$97, 0))))/3.6))</f>
        <v/>
      </c>
      <c r="H733" s="57" t="str">
        <f t="shared" si="100"/>
        <v/>
      </c>
      <c r="I733" s="58" t="str">
        <f t="shared" si="101"/>
        <v/>
      </c>
      <c r="J733" s="58" t="str">
        <f t="shared" si="102"/>
        <v/>
      </c>
      <c r="K733" s="59" t="str">
        <f t="shared" si="103"/>
        <v/>
      </c>
      <c r="L733" s="2"/>
      <c r="N733" s="42" t="str">
        <f>IF($E733="", "", IFERROR(INDEX('Suppliers &amp; Rates'!C$7:C$97, MATCH($E733, 'Suppliers &amp; Rates'!$B$7:$B$97, 0)), ""))</f>
        <v/>
      </c>
      <c r="O733" s="43" t="str">
        <f>IF($E733="", "", IFERROR(INDEX('Suppliers &amp; Rates'!D$7:D$97, MATCH($E733, 'Suppliers &amp; Rates'!$B$7:$B$97, 0)), ""))</f>
        <v/>
      </c>
      <c r="P733" s="43" t="str">
        <f>IF($E733="", "", IFERROR(INDEX('Suppliers &amp; Rates'!E$7:E$97, MATCH($E733, 'Suppliers &amp; Rates'!$B$7:$B$97, 0)), ""))</f>
        <v/>
      </c>
      <c r="Q733" s="44" t="str">
        <f>IF($E733="", "", IFERROR(INDEX('Suppliers &amp; Rates'!F$7:F$97, MATCH($E733, 'Suppliers &amp; Rates'!$B$7:$B$97, 0)), ""))</f>
        <v/>
      </c>
      <c r="S733" s="21" t="str">
        <f t="shared" si="104"/>
        <v/>
      </c>
      <c r="U733" s="21" t="str">
        <f t="shared" si="105"/>
        <v/>
      </c>
      <c r="W733" s="21" t="str">
        <f t="shared" si="106"/>
        <v/>
      </c>
      <c r="X733" s="52" t="str">
        <f t="shared" si="107"/>
        <v/>
      </c>
    </row>
    <row r="734" spans="1:24" x14ac:dyDescent="0.25">
      <c r="A734" s="2"/>
      <c r="B734" s="25"/>
      <c r="C734" s="28"/>
      <c r="D734" s="28"/>
      <c r="E734" s="31"/>
      <c r="F734" s="34" t="str">
        <f t="shared" si="99"/>
        <v/>
      </c>
      <c r="G734" s="37" t="str">
        <f>IF(D734="", "", IF(E734="", "Select Supplier", D734*1.02264*(IF(INDEX('Suppliers &amp; Rates'!$G$7:$G$97, MATCH(E734, 'Suppliers &amp; Rates'!$B$7:$B$97, 0))="", 39.3, INDEX('Suppliers &amp; Rates'!$G$7:$G$97, MATCH(E734, 'Suppliers &amp; Rates'!$B$7:$B$97, 0))))/3.6))</f>
        <v/>
      </c>
      <c r="H734" s="57" t="str">
        <f t="shared" si="100"/>
        <v/>
      </c>
      <c r="I734" s="58" t="str">
        <f t="shared" si="101"/>
        <v/>
      </c>
      <c r="J734" s="58" t="str">
        <f t="shared" si="102"/>
        <v/>
      </c>
      <c r="K734" s="59" t="str">
        <f t="shared" si="103"/>
        <v/>
      </c>
      <c r="L734" s="2"/>
      <c r="N734" s="42" t="str">
        <f>IF($E734="", "", IFERROR(INDEX('Suppliers &amp; Rates'!C$7:C$97, MATCH($E734, 'Suppliers &amp; Rates'!$B$7:$B$97, 0)), ""))</f>
        <v/>
      </c>
      <c r="O734" s="43" t="str">
        <f>IF($E734="", "", IFERROR(INDEX('Suppliers &amp; Rates'!D$7:D$97, MATCH($E734, 'Suppliers &amp; Rates'!$B$7:$B$97, 0)), ""))</f>
        <v/>
      </c>
      <c r="P734" s="43" t="str">
        <f>IF($E734="", "", IFERROR(INDEX('Suppliers &amp; Rates'!E$7:E$97, MATCH($E734, 'Suppliers &amp; Rates'!$B$7:$B$97, 0)), ""))</f>
        <v/>
      </c>
      <c r="Q734" s="44" t="str">
        <f>IF($E734="", "", IFERROR(INDEX('Suppliers &amp; Rates'!F$7:F$97, MATCH($E734, 'Suppliers &amp; Rates'!$B$7:$B$97, 0)), ""))</f>
        <v/>
      </c>
      <c r="S734" s="21" t="str">
        <f t="shared" si="104"/>
        <v/>
      </c>
      <c r="U734" s="21" t="str">
        <f t="shared" si="105"/>
        <v/>
      </c>
      <c r="W734" s="21" t="str">
        <f t="shared" si="106"/>
        <v/>
      </c>
      <c r="X734" s="52" t="str">
        <f t="shared" si="107"/>
        <v/>
      </c>
    </row>
    <row r="735" spans="1:24" x14ac:dyDescent="0.25">
      <c r="A735" s="2"/>
      <c r="B735" s="25"/>
      <c r="C735" s="28"/>
      <c r="D735" s="28"/>
      <c r="E735" s="31"/>
      <c r="F735" s="34" t="str">
        <f t="shared" si="99"/>
        <v/>
      </c>
      <c r="G735" s="37" t="str">
        <f>IF(D735="", "", IF(E735="", "Select Supplier", D735*1.02264*(IF(INDEX('Suppliers &amp; Rates'!$G$7:$G$97, MATCH(E735, 'Suppliers &amp; Rates'!$B$7:$B$97, 0))="", 39.3, INDEX('Suppliers &amp; Rates'!$G$7:$G$97, MATCH(E735, 'Suppliers &amp; Rates'!$B$7:$B$97, 0))))/3.6))</f>
        <v/>
      </c>
      <c r="H735" s="57" t="str">
        <f t="shared" si="100"/>
        <v/>
      </c>
      <c r="I735" s="58" t="str">
        <f t="shared" si="101"/>
        <v/>
      </c>
      <c r="J735" s="58" t="str">
        <f t="shared" si="102"/>
        <v/>
      </c>
      <c r="K735" s="59" t="str">
        <f t="shared" si="103"/>
        <v/>
      </c>
      <c r="L735" s="2"/>
      <c r="N735" s="42" t="str">
        <f>IF($E735="", "", IFERROR(INDEX('Suppliers &amp; Rates'!C$7:C$97, MATCH($E735, 'Suppliers &amp; Rates'!$B$7:$B$97, 0)), ""))</f>
        <v/>
      </c>
      <c r="O735" s="43" t="str">
        <f>IF($E735="", "", IFERROR(INDEX('Suppliers &amp; Rates'!D$7:D$97, MATCH($E735, 'Suppliers &amp; Rates'!$B$7:$B$97, 0)), ""))</f>
        <v/>
      </c>
      <c r="P735" s="43" t="str">
        <f>IF($E735="", "", IFERROR(INDEX('Suppliers &amp; Rates'!E$7:E$97, MATCH($E735, 'Suppliers &amp; Rates'!$B$7:$B$97, 0)), ""))</f>
        <v/>
      </c>
      <c r="Q735" s="44" t="str">
        <f>IF($E735="", "", IFERROR(INDEX('Suppliers &amp; Rates'!F$7:F$97, MATCH($E735, 'Suppliers &amp; Rates'!$B$7:$B$97, 0)), ""))</f>
        <v/>
      </c>
      <c r="S735" s="21" t="str">
        <f t="shared" si="104"/>
        <v/>
      </c>
      <c r="U735" s="21" t="str">
        <f t="shared" si="105"/>
        <v/>
      </c>
      <c r="W735" s="21" t="str">
        <f t="shared" si="106"/>
        <v/>
      </c>
      <c r="X735" s="52" t="str">
        <f t="shared" si="107"/>
        <v/>
      </c>
    </row>
    <row r="736" spans="1:24" x14ac:dyDescent="0.25">
      <c r="A736" s="2"/>
      <c r="B736" s="25"/>
      <c r="C736" s="28"/>
      <c r="D736" s="28"/>
      <c r="E736" s="31"/>
      <c r="F736" s="34" t="str">
        <f t="shared" si="99"/>
        <v/>
      </c>
      <c r="G736" s="37" t="str">
        <f>IF(D736="", "", IF(E736="", "Select Supplier", D736*1.02264*(IF(INDEX('Suppliers &amp; Rates'!$G$7:$G$97, MATCH(E736, 'Suppliers &amp; Rates'!$B$7:$B$97, 0))="", 39.3, INDEX('Suppliers &amp; Rates'!$G$7:$G$97, MATCH(E736, 'Suppliers &amp; Rates'!$B$7:$B$97, 0))))/3.6))</f>
        <v/>
      </c>
      <c r="H736" s="57" t="str">
        <f t="shared" si="100"/>
        <v/>
      </c>
      <c r="I736" s="58" t="str">
        <f t="shared" si="101"/>
        <v/>
      </c>
      <c r="J736" s="58" t="str">
        <f t="shared" si="102"/>
        <v/>
      </c>
      <c r="K736" s="59" t="str">
        <f t="shared" si="103"/>
        <v/>
      </c>
      <c r="L736" s="2"/>
      <c r="N736" s="42" t="str">
        <f>IF($E736="", "", IFERROR(INDEX('Suppliers &amp; Rates'!C$7:C$97, MATCH($E736, 'Suppliers &amp; Rates'!$B$7:$B$97, 0)), ""))</f>
        <v/>
      </c>
      <c r="O736" s="43" t="str">
        <f>IF($E736="", "", IFERROR(INDEX('Suppliers &amp; Rates'!D$7:D$97, MATCH($E736, 'Suppliers &amp; Rates'!$B$7:$B$97, 0)), ""))</f>
        <v/>
      </c>
      <c r="P736" s="43" t="str">
        <f>IF($E736="", "", IFERROR(INDEX('Suppliers &amp; Rates'!E$7:E$97, MATCH($E736, 'Suppliers &amp; Rates'!$B$7:$B$97, 0)), ""))</f>
        <v/>
      </c>
      <c r="Q736" s="44" t="str">
        <f>IF($E736="", "", IFERROR(INDEX('Suppliers &amp; Rates'!F$7:F$97, MATCH($E736, 'Suppliers &amp; Rates'!$B$7:$B$97, 0)), ""))</f>
        <v/>
      </c>
      <c r="S736" s="21" t="str">
        <f t="shared" si="104"/>
        <v/>
      </c>
      <c r="U736" s="21" t="str">
        <f t="shared" si="105"/>
        <v/>
      </c>
      <c r="W736" s="21" t="str">
        <f t="shared" si="106"/>
        <v/>
      </c>
      <c r="X736" s="52" t="str">
        <f t="shared" si="107"/>
        <v/>
      </c>
    </row>
    <row r="737" spans="1:24" x14ac:dyDescent="0.25">
      <c r="A737" s="2"/>
      <c r="B737" s="25"/>
      <c r="C737" s="28"/>
      <c r="D737" s="28"/>
      <c r="E737" s="31"/>
      <c r="F737" s="34" t="str">
        <f t="shared" si="99"/>
        <v/>
      </c>
      <c r="G737" s="37" t="str">
        <f>IF(D737="", "", IF(E737="", "Select Supplier", D737*1.02264*(IF(INDEX('Suppliers &amp; Rates'!$G$7:$G$97, MATCH(E737, 'Suppliers &amp; Rates'!$B$7:$B$97, 0))="", 39.3, INDEX('Suppliers &amp; Rates'!$G$7:$G$97, MATCH(E737, 'Suppliers &amp; Rates'!$B$7:$B$97, 0))))/3.6))</f>
        <v/>
      </c>
      <c r="H737" s="57" t="str">
        <f t="shared" si="100"/>
        <v/>
      </c>
      <c r="I737" s="58" t="str">
        <f t="shared" si="101"/>
        <v/>
      </c>
      <c r="J737" s="58" t="str">
        <f t="shared" si="102"/>
        <v/>
      </c>
      <c r="K737" s="59" t="str">
        <f t="shared" si="103"/>
        <v/>
      </c>
      <c r="L737" s="2"/>
      <c r="N737" s="42" t="str">
        <f>IF($E737="", "", IFERROR(INDEX('Suppliers &amp; Rates'!C$7:C$97, MATCH($E737, 'Suppliers &amp; Rates'!$B$7:$B$97, 0)), ""))</f>
        <v/>
      </c>
      <c r="O737" s="43" t="str">
        <f>IF($E737="", "", IFERROR(INDEX('Suppliers &amp; Rates'!D$7:D$97, MATCH($E737, 'Suppliers &amp; Rates'!$B$7:$B$97, 0)), ""))</f>
        <v/>
      </c>
      <c r="P737" s="43" t="str">
        <f>IF($E737="", "", IFERROR(INDEX('Suppliers &amp; Rates'!E$7:E$97, MATCH($E737, 'Suppliers &amp; Rates'!$B$7:$B$97, 0)), ""))</f>
        <v/>
      </c>
      <c r="Q737" s="44" t="str">
        <f>IF($E737="", "", IFERROR(INDEX('Suppliers &amp; Rates'!F$7:F$97, MATCH($E737, 'Suppliers &amp; Rates'!$B$7:$B$97, 0)), ""))</f>
        <v/>
      </c>
      <c r="S737" s="21" t="str">
        <f t="shared" si="104"/>
        <v/>
      </c>
      <c r="U737" s="21" t="str">
        <f t="shared" si="105"/>
        <v/>
      </c>
      <c r="W737" s="21" t="str">
        <f t="shared" si="106"/>
        <v/>
      </c>
      <c r="X737" s="52" t="str">
        <f t="shared" si="107"/>
        <v/>
      </c>
    </row>
    <row r="738" spans="1:24" x14ac:dyDescent="0.25">
      <c r="A738" s="2"/>
      <c r="B738" s="25"/>
      <c r="C738" s="28"/>
      <c r="D738" s="28"/>
      <c r="E738" s="31"/>
      <c r="F738" s="34" t="str">
        <f t="shared" si="99"/>
        <v/>
      </c>
      <c r="G738" s="37" t="str">
        <f>IF(D738="", "", IF(E738="", "Select Supplier", D738*1.02264*(IF(INDEX('Suppliers &amp; Rates'!$G$7:$G$97, MATCH(E738, 'Suppliers &amp; Rates'!$B$7:$B$97, 0))="", 39.3, INDEX('Suppliers &amp; Rates'!$G$7:$G$97, MATCH(E738, 'Suppliers &amp; Rates'!$B$7:$B$97, 0))))/3.6))</f>
        <v/>
      </c>
      <c r="H738" s="57" t="str">
        <f t="shared" si="100"/>
        <v/>
      </c>
      <c r="I738" s="58" t="str">
        <f t="shared" si="101"/>
        <v/>
      </c>
      <c r="J738" s="58" t="str">
        <f t="shared" si="102"/>
        <v/>
      </c>
      <c r="K738" s="59" t="str">
        <f t="shared" si="103"/>
        <v/>
      </c>
      <c r="L738" s="2"/>
      <c r="N738" s="42" t="str">
        <f>IF($E738="", "", IFERROR(INDEX('Suppliers &amp; Rates'!C$7:C$97, MATCH($E738, 'Suppliers &amp; Rates'!$B$7:$B$97, 0)), ""))</f>
        <v/>
      </c>
      <c r="O738" s="43" t="str">
        <f>IF($E738="", "", IFERROR(INDEX('Suppliers &amp; Rates'!D$7:D$97, MATCH($E738, 'Suppliers &amp; Rates'!$B$7:$B$97, 0)), ""))</f>
        <v/>
      </c>
      <c r="P738" s="43" t="str">
        <f>IF($E738="", "", IFERROR(INDEX('Suppliers &amp; Rates'!E$7:E$97, MATCH($E738, 'Suppliers &amp; Rates'!$B$7:$B$97, 0)), ""))</f>
        <v/>
      </c>
      <c r="Q738" s="44" t="str">
        <f>IF($E738="", "", IFERROR(INDEX('Suppliers &amp; Rates'!F$7:F$97, MATCH($E738, 'Suppliers &amp; Rates'!$B$7:$B$97, 0)), ""))</f>
        <v/>
      </c>
      <c r="S738" s="21" t="str">
        <f t="shared" si="104"/>
        <v/>
      </c>
      <c r="U738" s="21" t="str">
        <f t="shared" si="105"/>
        <v/>
      </c>
      <c r="W738" s="21" t="str">
        <f t="shared" si="106"/>
        <v/>
      </c>
      <c r="X738" s="52" t="str">
        <f t="shared" si="107"/>
        <v/>
      </c>
    </row>
    <row r="739" spans="1:24" x14ac:dyDescent="0.25">
      <c r="A739" s="2"/>
      <c r="B739" s="25"/>
      <c r="C739" s="28"/>
      <c r="D739" s="28"/>
      <c r="E739" s="31"/>
      <c r="F739" s="34" t="str">
        <f t="shared" si="99"/>
        <v/>
      </c>
      <c r="G739" s="37" t="str">
        <f>IF(D739="", "", IF(E739="", "Select Supplier", D739*1.02264*(IF(INDEX('Suppliers &amp; Rates'!$G$7:$G$97, MATCH(E739, 'Suppliers &amp; Rates'!$B$7:$B$97, 0))="", 39.3, INDEX('Suppliers &amp; Rates'!$G$7:$G$97, MATCH(E739, 'Suppliers &amp; Rates'!$B$7:$B$97, 0))))/3.6))</f>
        <v/>
      </c>
      <c r="H739" s="57" t="str">
        <f t="shared" si="100"/>
        <v/>
      </c>
      <c r="I739" s="58" t="str">
        <f t="shared" si="101"/>
        <v/>
      </c>
      <c r="J739" s="58" t="str">
        <f t="shared" si="102"/>
        <v/>
      </c>
      <c r="K739" s="59" t="str">
        <f t="shared" si="103"/>
        <v/>
      </c>
      <c r="L739" s="2"/>
      <c r="N739" s="42" t="str">
        <f>IF($E739="", "", IFERROR(INDEX('Suppliers &amp; Rates'!C$7:C$97, MATCH($E739, 'Suppliers &amp; Rates'!$B$7:$B$97, 0)), ""))</f>
        <v/>
      </c>
      <c r="O739" s="43" t="str">
        <f>IF($E739="", "", IFERROR(INDEX('Suppliers &amp; Rates'!D$7:D$97, MATCH($E739, 'Suppliers &amp; Rates'!$B$7:$B$97, 0)), ""))</f>
        <v/>
      </c>
      <c r="P739" s="43" t="str">
        <f>IF($E739="", "", IFERROR(INDEX('Suppliers &amp; Rates'!E$7:E$97, MATCH($E739, 'Suppliers &amp; Rates'!$B$7:$B$97, 0)), ""))</f>
        <v/>
      </c>
      <c r="Q739" s="44" t="str">
        <f>IF($E739="", "", IFERROR(INDEX('Suppliers &amp; Rates'!F$7:F$97, MATCH($E739, 'Suppliers &amp; Rates'!$B$7:$B$97, 0)), ""))</f>
        <v/>
      </c>
      <c r="S739" s="21" t="str">
        <f t="shared" si="104"/>
        <v/>
      </c>
      <c r="U739" s="21" t="str">
        <f t="shared" si="105"/>
        <v/>
      </c>
      <c r="W739" s="21" t="str">
        <f t="shared" si="106"/>
        <v/>
      </c>
      <c r="X739" s="52" t="str">
        <f t="shared" si="107"/>
        <v/>
      </c>
    </row>
    <row r="740" spans="1:24" x14ac:dyDescent="0.25">
      <c r="A740" s="2"/>
      <c r="B740" s="25"/>
      <c r="C740" s="28"/>
      <c r="D740" s="28"/>
      <c r="E740" s="31"/>
      <c r="F740" s="34" t="str">
        <f t="shared" si="99"/>
        <v/>
      </c>
      <c r="G740" s="37" t="str">
        <f>IF(D740="", "", IF(E740="", "Select Supplier", D740*1.02264*(IF(INDEX('Suppliers &amp; Rates'!$G$7:$G$97, MATCH(E740, 'Suppliers &amp; Rates'!$B$7:$B$97, 0))="", 39.3, INDEX('Suppliers &amp; Rates'!$G$7:$G$97, MATCH(E740, 'Suppliers &amp; Rates'!$B$7:$B$97, 0))))/3.6))</f>
        <v/>
      </c>
      <c r="H740" s="57" t="str">
        <f t="shared" si="100"/>
        <v/>
      </c>
      <c r="I740" s="58" t="str">
        <f t="shared" si="101"/>
        <v/>
      </c>
      <c r="J740" s="58" t="str">
        <f t="shared" si="102"/>
        <v/>
      </c>
      <c r="K740" s="59" t="str">
        <f t="shared" si="103"/>
        <v/>
      </c>
      <c r="L740" s="2"/>
      <c r="N740" s="42" t="str">
        <f>IF($E740="", "", IFERROR(INDEX('Suppliers &amp; Rates'!C$7:C$97, MATCH($E740, 'Suppliers &amp; Rates'!$B$7:$B$97, 0)), ""))</f>
        <v/>
      </c>
      <c r="O740" s="43" t="str">
        <f>IF($E740="", "", IFERROR(INDEX('Suppliers &amp; Rates'!D$7:D$97, MATCH($E740, 'Suppliers &amp; Rates'!$B$7:$B$97, 0)), ""))</f>
        <v/>
      </c>
      <c r="P740" s="43" t="str">
        <f>IF($E740="", "", IFERROR(INDEX('Suppliers &amp; Rates'!E$7:E$97, MATCH($E740, 'Suppliers &amp; Rates'!$B$7:$B$97, 0)), ""))</f>
        <v/>
      </c>
      <c r="Q740" s="44" t="str">
        <f>IF($E740="", "", IFERROR(INDEX('Suppliers &amp; Rates'!F$7:F$97, MATCH($E740, 'Suppliers &amp; Rates'!$B$7:$B$97, 0)), ""))</f>
        <v/>
      </c>
      <c r="S740" s="21" t="str">
        <f t="shared" si="104"/>
        <v/>
      </c>
      <c r="U740" s="21" t="str">
        <f t="shared" si="105"/>
        <v/>
      </c>
      <c r="W740" s="21" t="str">
        <f t="shared" si="106"/>
        <v/>
      </c>
      <c r="X740" s="52" t="str">
        <f t="shared" si="107"/>
        <v/>
      </c>
    </row>
    <row r="741" spans="1:24" x14ac:dyDescent="0.25">
      <c r="A741" s="2"/>
      <c r="B741" s="25"/>
      <c r="C741" s="28"/>
      <c r="D741" s="28"/>
      <c r="E741" s="31"/>
      <c r="F741" s="34" t="str">
        <f t="shared" si="99"/>
        <v/>
      </c>
      <c r="G741" s="37" t="str">
        <f>IF(D741="", "", IF(E741="", "Select Supplier", D741*1.02264*(IF(INDEX('Suppliers &amp; Rates'!$G$7:$G$97, MATCH(E741, 'Suppliers &amp; Rates'!$B$7:$B$97, 0))="", 39.3, INDEX('Suppliers &amp; Rates'!$G$7:$G$97, MATCH(E741, 'Suppliers &amp; Rates'!$B$7:$B$97, 0))))/3.6))</f>
        <v/>
      </c>
      <c r="H741" s="57" t="str">
        <f t="shared" si="100"/>
        <v/>
      </c>
      <c r="I741" s="58" t="str">
        <f t="shared" si="101"/>
        <v/>
      </c>
      <c r="J741" s="58" t="str">
        <f t="shared" si="102"/>
        <v/>
      </c>
      <c r="K741" s="59" t="str">
        <f t="shared" si="103"/>
        <v/>
      </c>
      <c r="L741" s="2"/>
      <c r="N741" s="42" t="str">
        <f>IF($E741="", "", IFERROR(INDEX('Suppliers &amp; Rates'!C$7:C$97, MATCH($E741, 'Suppliers &amp; Rates'!$B$7:$B$97, 0)), ""))</f>
        <v/>
      </c>
      <c r="O741" s="43" t="str">
        <f>IF($E741="", "", IFERROR(INDEX('Suppliers &amp; Rates'!D$7:D$97, MATCH($E741, 'Suppliers &amp; Rates'!$B$7:$B$97, 0)), ""))</f>
        <v/>
      </c>
      <c r="P741" s="43" t="str">
        <f>IF($E741="", "", IFERROR(INDEX('Suppliers &amp; Rates'!E$7:E$97, MATCH($E741, 'Suppliers &amp; Rates'!$B$7:$B$97, 0)), ""))</f>
        <v/>
      </c>
      <c r="Q741" s="44" t="str">
        <f>IF($E741="", "", IFERROR(INDEX('Suppliers &amp; Rates'!F$7:F$97, MATCH($E741, 'Suppliers &amp; Rates'!$B$7:$B$97, 0)), ""))</f>
        <v/>
      </c>
      <c r="S741" s="21" t="str">
        <f t="shared" si="104"/>
        <v/>
      </c>
      <c r="U741" s="21" t="str">
        <f t="shared" si="105"/>
        <v/>
      </c>
      <c r="W741" s="21" t="str">
        <f t="shared" si="106"/>
        <v/>
      </c>
      <c r="X741" s="52" t="str">
        <f t="shared" si="107"/>
        <v/>
      </c>
    </row>
    <row r="742" spans="1:24" x14ac:dyDescent="0.25">
      <c r="A742" s="2"/>
      <c r="B742" s="25"/>
      <c r="C742" s="28"/>
      <c r="D742" s="28"/>
      <c r="E742" s="31"/>
      <c r="F742" s="34" t="str">
        <f t="shared" si="99"/>
        <v/>
      </c>
      <c r="G742" s="37" t="str">
        <f>IF(D742="", "", IF(E742="", "Select Supplier", D742*1.02264*(IF(INDEX('Suppliers &amp; Rates'!$G$7:$G$97, MATCH(E742, 'Suppliers &amp; Rates'!$B$7:$B$97, 0))="", 39.3, INDEX('Suppliers &amp; Rates'!$G$7:$G$97, MATCH(E742, 'Suppliers &amp; Rates'!$B$7:$B$97, 0))))/3.6))</f>
        <v/>
      </c>
      <c r="H742" s="57" t="str">
        <f t="shared" si="100"/>
        <v/>
      </c>
      <c r="I742" s="58" t="str">
        <f t="shared" si="101"/>
        <v/>
      </c>
      <c r="J742" s="58" t="str">
        <f t="shared" si="102"/>
        <v/>
      </c>
      <c r="K742" s="59" t="str">
        <f t="shared" si="103"/>
        <v/>
      </c>
      <c r="L742" s="2"/>
      <c r="N742" s="42" t="str">
        <f>IF($E742="", "", IFERROR(INDEX('Suppliers &amp; Rates'!C$7:C$97, MATCH($E742, 'Suppliers &amp; Rates'!$B$7:$B$97, 0)), ""))</f>
        <v/>
      </c>
      <c r="O742" s="43" t="str">
        <f>IF($E742="", "", IFERROR(INDEX('Suppliers &amp; Rates'!D$7:D$97, MATCH($E742, 'Suppliers &amp; Rates'!$B$7:$B$97, 0)), ""))</f>
        <v/>
      </c>
      <c r="P742" s="43" t="str">
        <f>IF($E742="", "", IFERROR(INDEX('Suppliers &amp; Rates'!E$7:E$97, MATCH($E742, 'Suppliers &amp; Rates'!$B$7:$B$97, 0)), ""))</f>
        <v/>
      </c>
      <c r="Q742" s="44" t="str">
        <f>IF($E742="", "", IFERROR(INDEX('Suppliers &amp; Rates'!F$7:F$97, MATCH($E742, 'Suppliers &amp; Rates'!$B$7:$B$97, 0)), ""))</f>
        <v/>
      </c>
      <c r="S742" s="21" t="str">
        <f t="shared" si="104"/>
        <v/>
      </c>
      <c r="U742" s="21" t="str">
        <f t="shared" si="105"/>
        <v/>
      </c>
      <c r="W742" s="21" t="str">
        <f t="shared" si="106"/>
        <v/>
      </c>
      <c r="X742" s="52" t="str">
        <f t="shared" si="107"/>
        <v/>
      </c>
    </row>
    <row r="743" spans="1:24" x14ac:dyDescent="0.25">
      <c r="A743" s="2"/>
      <c r="B743" s="25"/>
      <c r="C743" s="28"/>
      <c r="D743" s="28"/>
      <c r="E743" s="31"/>
      <c r="F743" s="34" t="str">
        <f t="shared" si="99"/>
        <v/>
      </c>
      <c r="G743" s="37" t="str">
        <f>IF(D743="", "", IF(E743="", "Select Supplier", D743*1.02264*(IF(INDEX('Suppliers &amp; Rates'!$G$7:$G$97, MATCH(E743, 'Suppliers &amp; Rates'!$B$7:$B$97, 0))="", 39.3, INDEX('Suppliers &amp; Rates'!$G$7:$G$97, MATCH(E743, 'Suppliers &amp; Rates'!$B$7:$B$97, 0))))/3.6))</f>
        <v/>
      </c>
      <c r="H743" s="57" t="str">
        <f t="shared" si="100"/>
        <v/>
      </c>
      <c r="I743" s="58" t="str">
        <f t="shared" si="101"/>
        <v/>
      </c>
      <c r="J743" s="58" t="str">
        <f t="shared" si="102"/>
        <v/>
      </c>
      <c r="K743" s="59" t="str">
        <f t="shared" si="103"/>
        <v/>
      </c>
      <c r="L743" s="2"/>
      <c r="N743" s="42" t="str">
        <f>IF($E743="", "", IFERROR(INDEX('Suppliers &amp; Rates'!C$7:C$97, MATCH($E743, 'Suppliers &amp; Rates'!$B$7:$B$97, 0)), ""))</f>
        <v/>
      </c>
      <c r="O743" s="43" t="str">
        <f>IF($E743="", "", IFERROR(INDEX('Suppliers &amp; Rates'!D$7:D$97, MATCH($E743, 'Suppliers &amp; Rates'!$B$7:$B$97, 0)), ""))</f>
        <v/>
      </c>
      <c r="P743" s="43" t="str">
        <f>IF($E743="", "", IFERROR(INDEX('Suppliers &amp; Rates'!E$7:E$97, MATCH($E743, 'Suppliers &amp; Rates'!$B$7:$B$97, 0)), ""))</f>
        <v/>
      </c>
      <c r="Q743" s="44" t="str">
        <f>IF($E743="", "", IFERROR(INDEX('Suppliers &amp; Rates'!F$7:F$97, MATCH($E743, 'Suppliers &amp; Rates'!$B$7:$B$97, 0)), ""))</f>
        <v/>
      </c>
      <c r="S743" s="21" t="str">
        <f t="shared" si="104"/>
        <v/>
      </c>
      <c r="U743" s="21" t="str">
        <f t="shared" si="105"/>
        <v/>
      </c>
      <c r="W743" s="21" t="str">
        <f t="shared" si="106"/>
        <v/>
      </c>
      <c r="X743" s="52" t="str">
        <f t="shared" si="107"/>
        <v/>
      </c>
    </row>
    <row r="744" spans="1:24" x14ac:dyDescent="0.25">
      <c r="A744" s="2"/>
      <c r="B744" s="25"/>
      <c r="C744" s="28"/>
      <c r="D744" s="28"/>
      <c r="E744" s="31"/>
      <c r="F744" s="34" t="str">
        <f t="shared" si="99"/>
        <v/>
      </c>
      <c r="G744" s="37" t="str">
        <f>IF(D744="", "", IF(E744="", "Select Supplier", D744*1.02264*(IF(INDEX('Suppliers &amp; Rates'!$G$7:$G$97, MATCH(E744, 'Suppliers &amp; Rates'!$B$7:$B$97, 0))="", 39.3, INDEX('Suppliers &amp; Rates'!$G$7:$G$97, MATCH(E744, 'Suppliers &amp; Rates'!$B$7:$B$97, 0))))/3.6))</f>
        <v/>
      </c>
      <c r="H744" s="57" t="str">
        <f t="shared" si="100"/>
        <v/>
      </c>
      <c r="I744" s="58" t="str">
        <f t="shared" si="101"/>
        <v/>
      </c>
      <c r="J744" s="58" t="str">
        <f t="shared" si="102"/>
        <v/>
      </c>
      <c r="K744" s="59" t="str">
        <f t="shared" si="103"/>
        <v/>
      </c>
      <c r="L744" s="2"/>
      <c r="N744" s="42" t="str">
        <f>IF($E744="", "", IFERROR(INDEX('Suppliers &amp; Rates'!C$7:C$97, MATCH($E744, 'Suppliers &amp; Rates'!$B$7:$B$97, 0)), ""))</f>
        <v/>
      </c>
      <c r="O744" s="43" t="str">
        <f>IF($E744="", "", IFERROR(INDEX('Suppliers &amp; Rates'!D$7:D$97, MATCH($E744, 'Suppliers &amp; Rates'!$B$7:$B$97, 0)), ""))</f>
        <v/>
      </c>
      <c r="P744" s="43" t="str">
        <f>IF($E744="", "", IFERROR(INDEX('Suppliers &amp; Rates'!E$7:E$97, MATCH($E744, 'Suppliers &amp; Rates'!$B$7:$B$97, 0)), ""))</f>
        <v/>
      </c>
      <c r="Q744" s="44" t="str">
        <f>IF($E744="", "", IFERROR(INDEX('Suppliers &amp; Rates'!F$7:F$97, MATCH($E744, 'Suppliers &amp; Rates'!$B$7:$B$97, 0)), ""))</f>
        <v/>
      </c>
      <c r="S744" s="21" t="str">
        <f t="shared" si="104"/>
        <v/>
      </c>
      <c r="U744" s="21" t="str">
        <f t="shared" si="105"/>
        <v/>
      </c>
      <c r="W744" s="21" t="str">
        <f t="shared" si="106"/>
        <v/>
      </c>
      <c r="X744" s="52" t="str">
        <f t="shared" si="107"/>
        <v/>
      </c>
    </row>
    <row r="745" spans="1:24" x14ac:dyDescent="0.25">
      <c r="A745" s="2"/>
      <c r="B745" s="25"/>
      <c r="C745" s="28"/>
      <c r="D745" s="28"/>
      <c r="E745" s="31"/>
      <c r="F745" s="34" t="str">
        <f t="shared" si="99"/>
        <v/>
      </c>
      <c r="G745" s="37" t="str">
        <f>IF(D745="", "", IF(E745="", "Select Supplier", D745*1.02264*(IF(INDEX('Suppliers &amp; Rates'!$G$7:$G$97, MATCH(E745, 'Suppliers &amp; Rates'!$B$7:$B$97, 0))="", 39.3, INDEX('Suppliers &amp; Rates'!$G$7:$G$97, MATCH(E745, 'Suppliers &amp; Rates'!$B$7:$B$97, 0))))/3.6))</f>
        <v/>
      </c>
      <c r="H745" s="57" t="str">
        <f t="shared" si="100"/>
        <v/>
      </c>
      <c r="I745" s="58" t="str">
        <f t="shared" si="101"/>
        <v/>
      </c>
      <c r="J745" s="58" t="str">
        <f t="shared" si="102"/>
        <v/>
      </c>
      <c r="K745" s="59" t="str">
        <f t="shared" si="103"/>
        <v/>
      </c>
      <c r="L745" s="2"/>
      <c r="N745" s="42" t="str">
        <f>IF($E745="", "", IFERROR(INDEX('Suppliers &amp; Rates'!C$7:C$97, MATCH($E745, 'Suppliers &amp; Rates'!$B$7:$B$97, 0)), ""))</f>
        <v/>
      </c>
      <c r="O745" s="43" t="str">
        <f>IF($E745="", "", IFERROR(INDEX('Suppliers &amp; Rates'!D$7:D$97, MATCH($E745, 'Suppliers &amp; Rates'!$B$7:$B$97, 0)), ""))</f>
        <v/>
      </c>
      <c r="P745" s="43" t="str">
        <f>IF($E745="", "", IFERROR(INDEX('Suppliers &amp; Rates'!E$7:E$97, MATCH($E745, 'Suppliers &amp; Rates'!$B$7:$B$97, 0)), ""))</f>
        <v/>
      </c>
      <c r="Q745" s="44" t="str">
        <f>IF($E745="", "", IFERROR(INDEX('Suppliers &amp; Rates'!F$7:F$97, MATCH($E745, 'Suppliers &amp; Rates'!$B$7:$B$97, 0)), ""))</f>
        <v/>
      </c>
      <c r="S745" s="21" t="str">
        <f t="shared" si="104"/>
        <v/>
      </c>
      <c r="U745" s="21" t="str">
        <f t="shared" si="105"/>
        <v/>
      </c>
      <c r="W745" s="21" t="str">
        <f t="shared" si="106"/>
        <v/>
      </c>
      <c r="X745" s="52" t="str">
        <f t="shared" si="107"/>
        <v/>
      </c>
    </row>
    <row r="746" spans="1:24" x14ac:dyDescent="0.25">
      <c r="A746" s="2"/>
      <c r="B746" s="25"/>
      <c r="C746" s="28"/>
      <c r="D746" s="28"/>
      <c r="E746" s="31"/>
      <c r="F746" s="34" t="str">
        <f t="shared" si="99"/>
        <v/>
      </c>
      <c r="G746" s="37" t="str">
        <f>IF(D746="", "", IF(E746="", "Select Supplier", D746*1.02264*(IF(INDEX('Suppliers &amp; Rates'!$G$7:$G$97, MATCH(E746, 'Suppliers &amp; Rates'!$B$7:$B$97, 0))="", 39.3, INDEX('Suppliers &amp; Rates'!$G$7:$G$97, MATCH(E746, 'Suppliers &amp; Rates'!$B$7:$B$97, 0))))/3.6))</f>
        <v/>
      </c>
      <c r="H746" s="57" t="str">
        <f t="shared" si="100"/>
        <v/>
      </c>
      <c r="I746" s="58" t="str">
        <f t="shared" si="101"/>
        <v/>
      </c>
      <c r="J746" s="58" t="str">
        <f t="shared" si="102"/>
        <v/>
      </c>
      <c r="K746" s="59" t="str">
        <f t="shared" si="103"/>
        <v/>
      </c>
      <c r="L746" s="2"/>
      <c r="N746" s="42" t="str">
        <f>IF($E746="", "", IFERROR(INDEX('Suppliers &amp; Rates'!C$7:C$97, MATCH($E746, 'Suppliers &amp; Rates'!$B$7:$B$97, 0)), ""))</f>
        <v/>
      </c>
      <c r="O746" s="43" t="str">
        <f>IF($E746="", "", IFERROR(INDEX('Suppliers &amp; Rates'!D$7:D$97, MATCH($E746, 'Suppliers &amp; Rates'!$B$7:$B$97, 0)), ""))</f>
        <v/>
      </c>
      <c r="P746" s="43" t="str">
        <f>IF($E746="", "", IFERROR(INDEX('Suppliers &amp; Rates'!E$7:E$97, MATCH($E746, 'Suppliers &amp; Rates'!$B$7:$B$97, 0)), ""))</f>
        <v/>
      </c>
      <c r="Q746" s="44" t="str">
        <f>IF($E746="", "", IFERROR(INDEX('Suppliers &amp; Rates'!F$7:F$97, MATCH($E746, 'Suppliers &amp; Rates'!$B$7:$B$97, 0)), ""))</f>
        <v/>
      </c>
      <c r="S746" s="21" t="str">
        <f t="shared" si="104"/>
        <v/>
      </c>
      <c r="U746" s="21" t="str">
        <f t="shared" si="105"/>
        <v/>
      </c>
      <c r="W746" s="21" t="str">
        <f t="shared" si="106"/>
        <v/>
      </c>
      <c r="X746" s="52" t="str">
        <f t="shared" si="107"/>
        <v/>
      </c>
    </row>
    <row r="747" spans="1:24" x14ac:dyDescent="0.25">
      <c r="A747" s="2"/>
      <c r="B747" s="25"/>
      <c r="C747" s="28"/>
      <c r="D747" s="28"/>
      <c r="E747" s="31"/>
      <c r="F747" s="34" t="str">
        <f t="shared" si="99"/>
        <v/>
      </c>
      <c r="G747" s="37" t="str">
        <f>IF(D747="", "", IF(E747="", "Select Supplier", D747*1.02264*(IF(INDEX('Suppliers &amp; Rates'!$G$7:$G$97, MATCH(E747, 'Suppliers &amp; Rates'!$B$7:$B$97, 0))="", 39.3, INDEX('Suppliers &amp; Rates'!$G$7:$G$97, MATCH(E747, 'Suppliers &amp; Rates'!$B$7:$B$97, 0))))/3.6))</f>
        <v/>
      </c>
      <c r="H747" s="57" t="str">
        <f t="shared" si="100"/>
        <v/>
      </c>
      <c r="I747" s="58" t="str">
        <f t="shared" si="101"/>
        <v/>
      </c>
      <c r="J747" s="58" t="str">
        <f t="shared" si="102"/>
        <v/>
      </c>
      <c r="K747" s="59" t="str">
        <f t="shared" si="103"/>
        <v/>
      </c>
      <c r="L747" s="2"/>
      <c r="N747" s="42" t="str">
        <f>IF($E747="", "", IFERROR(INDEX('Suppliers &amp; Rates'!C$7:C$97, MATCH($E747, 'Suppliers &amp; Rates'!$B$7:$B$97, 0)), ""))</f>
        <v/>
      </c>
      <c r="O747" s="43" t="str">
        <f>IF($E747="", "", IFERROR(INDEX('Suppliers &amp; Rates'!D$7:D$97, MATCH($E747, 'Suppliers &amp; Rates'!$B$7:$B$97, 0)), ""))</f>
        <v/>
      </c>
      <c r="P747" s="43" t="str">
        <f>IF($E747="", "", IFERROR(INDEX('Suppliers &amp; Rates'!E$7:E$97, MATCH($E747, 'Suppliers &amp; Rates'!$B$7:$B$97, 0)), ""))</f>
        <v/>
      </c>
      <c r="Q747" s="44" t="str">
        <f>IF($E747="", "", IFERROR(INDEX('Suppliers &amp; Rates'!F$7:F$97, MATCH($E747, 'Suppliers &amp; Rates'!$B$7:$B$97, 0)), ""))</f>
        <v/>
      </c>
      <c r="S747" s="21" t="str">
        <f t="shared" si="104"/>
        <v/>
      </c>
      <c r="U747" s="21" t="str">
        <f t="shared" si="105"/>
        <v/>
      </c>
      <c r="W747" s="21" t="str">
        <f t="shared" si="106"/>
        <v/>
      </c>
      <c r="X747" s="52" t="str">
        <f t="shared" si="107"/>
        <v/>
      </c>
    </row>
    <row r="748" spans="1:24" x14ac:dyDescent="0.25">
      <c r="A748" s="2"/>
      <c r="B748" s="25"/>
      <c r="C748" s="28"/>
      <c r="D748" s="28"/>
      <c r="E748" s="31"/>
      <c r="F748" s="34" t="str">
        <f t="shared" si="99"/>
        <v/>
      </c>
      <c r="G748" s="37" t="str">
        <f>IF(D748="", "", IF(E748="", "Select Supplier", D748*1.02264*(IF(INDEX('Suppliers &amp; Rates'!$G$7:$G$97, MATCH(E748, 'Suppliers &amp; Rates'!$B$7:$B$97, 0))="", 39.3, INDEX('Suppliers &amp; Rates'!$G$7:$G$97, MATCH(E748, 'Suppliers &amp; Rates'!$B$7:$B$97, 0))))/3.6))</f>
        <v/>
      </c>
      <c r="H748" s="57" t="str">
        <f t="shared" si="100"/>
        <v/>
      </c>
      <c r="I748" s="58" t="str">
        <f t="shared" si="101"/>
        <v/>
      </c>
      <c r="J748" s="58" t="str">
        <f t="shared" si="102"/>
        <v/>
      </c>
      <c r="K748" s="59" t="str">
        <f t="shared" si="103"/>
        <v/>
      </c>
      <c r="L748" s="2"/>
      <c r="N748" s="42" t="str">
        <f>IF($E748="", "", IFERROR(INDEX('Suppliers &amp; Rates'!C$7:C$97, MATCH($E748, 'Suppliers &amp; Rates'!$B$7:$B$97, 0)), ""))</f>
        <v/>
      </c>
      <c r="O748" s="43" t="str">
        <f>IF($E748="", "", IFERROR(INDEX('Suppliers &amp; Rates'!D$7:D$97, MATCH($E748, 'Suppliers &amp; Rates'!$B$7:$B$97, 0)), ""))</f>
        <v/>
      </c>
      <c r="P748" s="43" t="str">
        <f>IF($E748="", "", IFERROR(INDEX('Suppliers &amp; Rates'!E$7:E$97, MATCH($E748, 'Suppliers &amp; Rates'!$B$7:$B$97, 0)), ""))</f>
        <v/>
      </c>
      <c r="Q748" s="44" t="str">
        <f>IF($E748="", "", IFERROR(INDEX('Suppliers &amp; Rates'!F$7:F$97, MATCH($E748, 'Suppliers &amp; Rates'!$B$7:$B$97, 0)), ""))</f>
        <v/>
      </c>
      <c r="S748" s="21" t="str">
        <f t="shared" si="104"/>
        <v/>
      </c>
      <c r="U748" s="21" t="str">
        <f t="shared" si="105"/>
        <v/>
      </c>
      <c r="W748" s="21" t="str">
        <f t="shared" si="106"/>
        <v/>
      </c>
      <c r="X748" s="52" t="str">
        <f t="shared" si="107"/>
        <v/>
      </c>
    </row>
    <row r="749" spans="1:24" x14ac:dyDescent="0.25">
      <c r="A749" s="2"/>
      <c r="B749" s="25"/>
      <c r="C749" s="28"/>
      <c r="D749" s="28"/>
      <c r="E749" s="31"/>
      <c r="F749" s="34" t="str">
        <f t="shared" si="99"/>
        <v/>
      </c>
      <c r="G749" s="37" t="str">
        <f>IF(D749="", "", IF(E749="", "Select Supplier", D749*1.02264*(IF(INDEX('Suppliers &amp; Rates'!$G$7:$G$97, MATCH(E749, 'Suppliers &amp; Rates'!$B$7:$B$97, 0))="", 39.3, INDEX('Suppliers &amp; Rates'!$G$7:$G$97, MATCH(E749, 'Suppliers &amp; Rates'!$B$7:$B$97, 0))))/3.6))</f>
        <v/>
      </c>
      <c r="H749" s="57" t="str">
        <f t="shared" si="100"/>
        <v/>
      </c>
      <c r="I749" s="58" t="str">
        <f t="shared" si="101"/>
        <v/>
      </c>
      <c r="J749" s="58" t="str">
        <f t="shared" si="102"/>
        <v/>
      </c>
      <c r="K749" s="59" t="str">
        <f t="shared" si="103"/>
        <v/>
      </c>
      <c r="L749" s="2"/>
      <c r="N749" s="42" t="str">
        <f>IF($E749="", "", IFERROR(INDEX('Suppliers &amp; Rates'!C$7:C$97, MATCH($E749, 'Suppliers &amp; Rates'!$B$7:$B$97, 0)), ""))</f>
        <v/>
      </c>
      <c r="O749" s="43" t="str">
        <f>IF($E749="", "", IFERROR(INDEX('Suppliers &amp; Rates'!D$7:D$97, MATCH($E749, 'Suppliers &amp; Rates'!$B$7:$B$97, 0)), ""))</f>
        <v/>
      </c>
      <c r="P749" s="43" t="str">
        <f>IF($E749="", "", IFERROR(INDEX('Suppliers &amp; Rates'!E$7:E$97, MATCH($E749, 'Suppliers &amp; Rates'!$B$7:$B$97, 0)), ""))</f>
        <v/>
      </c>
      <c r="Q749" s="44" t="str">
        <f>IF($E749="", "", IFERROR(INDEX('Suppliers &amp; Rates'!F$7:F$97, MATCH($E749, 'Suppliers &amp; Rates'!$B$7:$B$97, 0)), ""))</f>
        <v/>
      </c>
      <c r="S749" s="21" t="str">
        <f t="shared" si="104"/>
        <v/>
      </c>
      <c r="U749" s="21" t="str">
        <f t="shared" si="105"/>
        <v/>
      </c>
      <c r="W749" s="21" t="str">
        <f t="shared" si="106"/>
        <v/>
      </c>
      <c r="X749" s="52" t="str">
        <f t="shared" si="107"/>
        <v/>
      </c>
    </row>
    <row r="750" spans="1:24" x14ac:dyDescent="0.25">
      <c r="A750" s="2"/>
      <c r="B750" s="25"/>
      <c r="C750" s="28"/>
      <c r="D750" s="28"/>
      <c r="E750" s="31"/>
      <c r="F750" s="34" t="str">
        <f t="shared" si="99"/>
        <v/>
      </c>
      <c r="G750" s="37" t="str">
        <f>IF(D750="", "", IF(E750="", "Select Supplier", D750*1.02264*(IF(INDEX('Suppliers &amp; Rates'!$G$7:$G$97, MATCH(E750, 'Suppliers &amp; Rates'!$B$7:$B$97, 0))="", 39.3, INDEX('Suppliers &amp; Rates'!$G$7:$G$97, MATCH(E750, 'Suppliers &amp; Rates'!$B$7:$B$97, 0))))/3.6))</f>
        <v/>
      </c>
      <c r="H750" s="57" t="str">
        <f t="shared" si="100"/>
        <v/>
      </c>
      <c r="I750" s="58" t="str">
        <f t="shared" si="101"/>
        <v/>
      </c>
      <c r="J750" s="58" t="str">
        <f t="shared" si="102"/>
        <v/>
      </c>
      <c r="K750" s="59" t="str">
        <f t="shared" si="103"/>
        <v/>
      </c>
      <c r="L750" s="2"/>
      <c r="N750" s="42" t="str">
        <f>IF($E750="", "", IFERROR(INDEX('Suppliers &amp; Rates'!C$7:C$97, MATCH($E750, 'Suppliers &amp; Rates'!$B$7:$B$97, 0)), ""))</f>
        <v/>
      </c>
      <c r="O750" s="43" t="str">
        <f>IF($E750="", "", IFERROR(INDEX('Suppliers &amp; Rates'!D$7:D$97, MATCH($E750, 'Suppliers &amp; Rates'!$B$7:$B$97, 0)), ""))</f>
        <v/>
      </c>
      <c r="P750" s="43" t="str">
        <f>IF($E750="", "", IFERROR(INDEX('Suppliers &amp; Rates'!E$7:E$97, MATCH($E750, 'Suppliers &amp; Rates'!$B$7:$B$97, 0)), ""))</f>
        <v/>
      </c>
      <c r="Q750" s="44" t="str">
        <f>IF($E750="", "", IFERROR(INDEX('Suppliers &amp; Rates'!F$7:F$97, MATCH($E750, 'Suppliers &amp; Rates'!$B$7:$B$97, 0)), ""))</f>
        <v/>
      </c>
      <c r="S750" s="21" t="str">
        <f t="shared" si="104"/>
        <v/>
      </c>
      <c r="U750" s="21" t="str">
        <f t="shared" si="105"/>
        <v/>
      </c>
      <c r="W750" s="21" t="str">
        <f t="shared" si="106"/>
        <v/>
      </c>
      <c r="X750" s="52" t="str">
        <f t="shared" si="107"/>
        <v/>
      </c>
    </row>
    <row r="751" spans="1:24" x14ac:dyDescent="0.25">
      <c r="A751" s="2"/>
      <c r="B751" s="25"/>
      <c r="C751" s="28"/>
      <c r="D751" s="28"/>
      <c r="E751" s="31"/>
      <c r="F751" s="34" t="str">
        <f t="shared" si="99"/>
        <v/>
      </c>
      <c r="G751" s="37" t="str">
        <f>IF(D751="", "", IF(E751="", "Select Supplier", D751*1.02264*(IF(INDEX('Suppliers &amp; Rates'!$G$7:$G$97, MATCH(E751, 'Suppliers &amp; Rates'!$B$7:$B$97, 0))="", 39.3, INDEX('Suppliers &amp; Rates'!$G$7:$G$97, MATCH(E751, 'Suppliers &amp; Rates'!$B$7:$B$97, 0))))/3.6))</f>
        <v/>
      </c>
      <c r="H751" s="57" t="str">
        <f t="shared" si="100"/>
        <v/>
      </c>
      <c r="I751" s="58" t="str">
        <f t="shared" si="101"/>
        <v/>
      </c>
      <c r="J751" s="58" t="str">
        <f t="shared" si="102"/>
        <v/>
      </c>
      <c r="K751" s="59" t="str">
        <f t="shared" si="103"/>
        <v/>
      </c>
      <c r="L751" s="2"/>
      <c r="N751" s="42" t="str">
        <f>IF($E751="", "", IFERROR(INDEX('Suppliers &amp; Rates'!C$7:C$97, MATCH($E751, 'Suppliers &amp; Rates'!$B$7:$B$97, 0)), ""))</f>
        <v/>
      </c>
      <c r="O751" s="43" t="str">
        <f>IF($E751="", "", IFERROR(INDEX('Suppliers &amp; Rates'!D$7:D$97, MATCH($E751, 'Suppliers &amp; Rates'!$B$7:$B$97, 0)), ""))</f>
        <v/>
      </c>
      <c r="P751" s="43" t="str">
        <f>IF($E751="", "", IFERROR(INDEX('Suppliers &amp; Rates'!E$7:E$97, MATCH($E751, 'Suppliers &amp; Rates'!$B$7:$B$97, 0)), ""))</f>
        <v/>
      </c>
      <c r="Q751" s="44" t="str">
        <f>IF($E751="", "", IFERROR(INDEX('Suppliers &amp; Rates'!F$7:F$97, MATCH($E751, 'Suppliers &amp; Rates'!$B$7:$B$97, 0)), ""))</f>
        <v/>
      </c>
      <c r="S751" s="21" t="str">
        <f t="shared" si="104"/>
        <v/>
      </c>
      <c r="U751" s="21" t="str">
        <f t="shared" si="105"/>
        <v/>
      </c>
      <c r="W751" s="21" t="str">
        <f t="shared" si="106"/>
        <v/>
      </c>
      <c r="X751" s="52" t="str">
        <f t="shared" si="107"/>
        <v/>
      </c>
    </row>
    <row r="752" spans="1:24" x14ac:dyDescent="0.25">
      <c r="A752" s="2"/>
      <c r="B752" s="25"/>
      <c r="C752" s="28"/>
      <c r="D752" s="28"/>
      <c r="E752" s="31"/>
      <c r="F752" s="34" t="str">
        <f t="shared" si="99"/>
        <v/>
      </c>
      <c r="G752" s="37" t="str">
        <f>IF(D752="", "", IF(E752="", "Select Supplier", D752*1.02264*(IF(INDEX('Suppliers &amp; Rates'!$G$7:$G$97, MATCH(E752, 'Suppliers &amp; Rates'!$B$7:$B$97, 0))="", 39.3, INDEX('Suppliers &amp; Rates'!$G$7:$G$97, MATCH(E752, 'Suppliers &amp; Rates'!$B$7:$B$97, 0))))/3.6))</f>
        <v/>
      </c>
      <c r="H752" s="57" t="str">
        <f t="shared" si="100"/>
        <v/>
      </c>
      <c r="I752" s="58" t="str">
        <f t="shared" si="101"/>
        <v/>
      </c>
      <c r="J752" s="58" t="str">
        <f t="shared" si="102"/>
        <v/>
      </c>
      <c r="K752" s="59" t="str">
        <f t="shared" si="103"/>
        <v/>
      </c>
      <c r="L752" s="2"/>
      <c r="N752" s="42" t="str">
        <f>IF($E752="", "", IFERROR(INDEX('Suppliers &amp; Rates'!C$7:C$97, MATCH($E752, 'Suppliers &amp; Rates'!$B$7:$B$97, 0)), ""))</f>
        <v/>
      </c>
      <c r="O752" s="43" t="str">
        <f>IF($E752="", "", IFERROR(INDEX('Suppliers &amp; Rates'!D$7:D$97, MATCH($E752, 'Suppliers &amp; Rates'!$B$7:$B$97, 0)), ""))</f>
        <v/>
      </c>
      <c r="P752" s="43" t="str">
        <f>IF($E752="", "", IFERROR(INDEX('Suppliers &amp; Rates'!E$7:E$97, MATCH($E752, 'Suppliers &amp; Rates'!$B$7:$B$97, 0)), ""))</f>
        <v/>
      </c>
      <c r="Q752" s="44" t="str">
        <f>IF($E752="", "", IFERROR(INDEX('Suppliers &amp; Rates'!F$7:F$97, MATCH($E752, 'Suppliers &amp; Rates'!$B$7:$B$97, 0)), ""))</f>
        <v/>
      </c>
      <c r="S752" s="21" t="str">
        <f t="shared" si="104"/>
        <v/>
      </c>
      <c r="U752" s="21" t="str">
        <f t="shared" si="105"/>
        <v/>
      </c>
      <c r="W752" s="21" t="str">
        <f t="shared" si="106"/>
        <v/>
      </c>
      <c r="X752" s="52" t="str">
        <f t="shared" si="107"/>
        <v/>
      </c>
    </row>
    <row r="753" spans="1:24" x14ac:dyDescent="0.25">
      <c r="A753" s="2"/>
      <c r="B753" s="25"/>
      <c r="C753" s="28"/>
      <c r="D753" s="28"/>
      <c r="E753" s="31"/>
      <c r="F753" s="34" t="str">
        <f t="shared" si="99"/>
        <v/>
      </c>
      <c r="G753" s="37" t="str">
        <f>IF(D753="", "", IF(E753="", "Select Supplier", D753*1.02264*(IF(INDEX('Suppliers &amp; Rates'!$G$7:$G$97, MATCH(E753, 'Suppliers &amp; Rates'!$B$7:$B$97, 0))="", 39.3, INDEX('Suppliers &amp; Rates'!$G$7:$G$97, MATCH(E753, 'Suppliers &amp; Rates'!$B$7:$B$97, 0))))/3.6))</f>
        <v/>
      </c>
      <c r="H753" s="57" t="str">
        <f t="shared" si="100"/>
        <v/>
      </c>
      <c r="I753" s="58" t="str">
        <f t="shared" si="101"/>
        <v/>
      </c>
      <c r="J753" s="58" t="str">
        <f t="shared" si="102"/>
        <v/>
      </c>
      <c r="K753" s="59" t="str">
        <f t="shared" si="103"/>
        <v/>
      </c>
      <c r="L753" s="2"/>
      <c r="N753" s="42" t="str">
        <f>IF($E753="", "", IFERROR(INDEX('Suppliers &amp; Rates'!C$7:C$97, MATCH($E753, 'Suppliers &amp; Rates'!$B$7:$B$97, 0)), ""))</f>
        <v/>
      </c>
      <c r="O753" s="43" t="str">
        <f>IF($E753="", "", IFERROR(INDEX('Suppliers &amp; Rates'!D$7:D$97, MATCH($E753, 'Suppliers &amp; Rates'!$B$7:$B$97, 0)), ""))</f>
        <v/>
      </c>
      <c r="P753" s="43" t="str">
        <f>IF($E753="", "", IFERROR(INDEX('Suppliers &amp; Rates'!E$7:E$97, MATCH($E753, 'Suppliers &amp; Rates'!$B$7:$B$97, 0)), ""))</f>
        <v/>
      </c>
      <c r="Q753" s="44" t="str">
        <f>IF($E753="", "", IFERROR(INDEX('Suppliers &amp; Rates'!F$7:F$97, MATCH($E753, 'Suppliers &amp; Rates'!$B$7:$B$97, 0)), ""))</f>
        <v/>
      </c>
      <c r="S753" s="21" t="str">
        <f t="shared" si="104"/>
        <v/>
      </c>
      <c r="U753" s="21" t="str">
        <f t="shared" si="105"/>
        <v/>
      </c>
      <c r="W753" s="21" t="str">
        <f t="shared" si="106"/>
        <v/>
      </c>
      <c r="X753" s="52" t="str">
        <f t="shared" si="107"/>
        <v/>
      </c>
    </row>
    <row r="754" spans="1:24" x14ac:dyDescent="0.25">
      <c r="A754" s="2"/>
      <c r="B754" s="25"/>
      <c r="C754" s="28"/>
      <c r="D754" s="28"/>
      <c r="E754" s="31"/>
      <c r="F754" s="34" t="str">
        <f t="shared" si="99"/>
        <v/>
      </c>
      <c r="G754" s="37" t="str">
        <f>IF(D754="", "", IF(E754="", "Select Supplier", D754*1.02264*(IF(INDEX('Suppliers &amp; Rates'!$G$7:$G$97, MATCH(E754, 'Suppliers &amp; Rates'!$B$7:$B$97, 0))="", 39.3, INDEX('Suppliers &amp; Rates'!$G$7:$G$97, MATCH(E754, 'Suppliers &amp; Rates'!$B$7:$B$97, 0))))/3.6))</f>
        <v/>
      </c>
      <c r="H754" s="57" t="str">
        <f t="shared" si="100"/>
        <v/>
      </c>
      <c r="I754" s="58" t="str">
        <f t="shared" si="101"/>
        <v/>
      </c>
      <c r="J754" s="58" t="str">
        <f t="shared" si="102"/>
        <v/>
      </c>
      <c r="K754" s="59" t="str">
        <f t="shared" si="103"/>
        <v/>
      </c>
      <c r="L754" s="2"/>
      <c r="N754" s="42" t="str">
        <f>IF($E754="", "", IFERROR(INDEX('Suppliers &amp; Rates'!C$7:C$97, MATCH($E754, 'Suppliers &amp; Rates'!$B$7:$B$97, 0)), ""))</f>
        <v/>
      </c>
      <c r="O754" s="43" t="str">
        <f>IF($E754="", "", IFERROR(INDEX('Suppliers &amp; Rates'!D$7:D$97, MATCH($E754, 'Suppliers &amp; Rates'!$B$7:$B$97, 0)), ""))</f>
        <v/>
      </c>
      <c r="P754" s="43" t="str">
        <f>IF($E754="", "", IFERROR(INDEX('Suppliers &amp; Rates'!E$7:E$97, MATCH($E754, 'Suppliers &amp; Rates'!$B$7:$B$97, 0)), ""))</f>
        <v/>
      </c>
      <c r="Q754" s="44" t="str">
        <f>IF($E754="", "", IFERROR(INDEX('Suppliers &amp; Rates'!F$7:F$97, MATCH($E754, 'Suppliers &amp; Rates'!$B$7:$B$97, 0)), ""))</f>
        <v/>
      </c>
      <c r="S754" s="21" t="str">
        <f t="shared" si="104"/>
        <v/>
      </c>
      <c r="U754" s="21" t="str">
        <f t="shared" si="105"/>
        <v/>
      </c>
      <c r="W754" s="21" t="str">
        <f t="shared" si="106"/>
        <v/>
      </c>
      <c r="X754" s="52" t="str">
        <f t="shared" si="107"/>
        <v/>
      </c>
    </row>
    <row r="755" spans="1:24" x14ac:dyDescent="0.25">
      <c r="A755" s="2"/>
      <c r="B755" s="25"/>
      <c r="C755" s="28"/>
      <c r="D755" s="28"/>
      <c r="E755" s="31"/>
      <c r="F755" s="34" t="str">
        <f t="shared" si="99"/>
        <v/>
      </c>
      <c r="G755" s="37" t="str">
        <f>IF(D755="", "", IF(E755="", "Select Supplier", D755*1.02264*(IF(INDEX('Suppliers &amp; Rates'!$G$7:$G$97, MATCH(E755, 'Suppliers &amp; Rates'!$B$7:$B$97, 0))="", 39.3, INDEX('Suppliers &amp; Rates'!$G$7:$G$97, MATCH(E755, 'Suppliers &amp; Rates'!$B$7:$B$97, 0))))/3.6))</f>
        <v/>
      </c>
      <c r="H755" s="57" t="str">
        <f t="shared" si="100"/>
        <v/>
      </c>
      <c r="I755" s="58" t="str">
        <f t="shared" si="101"/>
        <v/>
      </c>
      <c r="J755" s="58" t="str">
        <f t="shared" si="102"/>
        <v/>
      </c>
      <c r="K755" s="59" t="str">
        <f t="shared" si="103"/>
        <v/>
      </c>
      <c r="L755" s="2"/>
      <c r="N755" s="42" t="str">
        <f>IF($E755="", "", IFERROR(INDEX('Suppliers &amp; Rates'!C$7:C$97, MATCH($E755, 'Suppliers &amp; Rates'!$B$7:$B$97, 0)), ""))</f>
        <v/>
      </c>
      <c r="O755" s="43" t="str">
        <f>IF($E755="", "", IFERROR(INDEX('Suppliers &amp; Rates'!D$7:D$97, MATCH($E755, 'Suppliers &amp; Rates'!$B$7:$B$97, 0)), ""))</f>
        <v/>
      </c>
      <c r="P755" s="43" t="str">
        <f>IF($E755="", "", IFERROR(INDEX('Suppliers &amp; Rates'!E$7:E$97, MATCH($E755, 'Suppliers &amp; Rates'!$B$7:$B$97, 0)), ""))</f>
        <v/>
      </c>
      <c r="Q755" s="44" t="str">
        <f>IF($E755="", "", IFERROR(INDEX('Suppliers &amp; Rates'!F$7:F$97, MATCH($E755, 'Suppliers &amp; Rates'!$B$7:$B$97, 0)), ""))</f>
        <v/>
      </c>
      <c r="S755" s="21" t="str">
        <f t="shared" si="104"/>
        <v/>
      </c>
      <c r="U755" s="21" t="str">
        <f t="shared" si="105"/>
        <v/>
      </c>
      <c r="W755" s="21" t="str">
        <f t="shared" si="106"/>
        <v/>
      </c>
      <c r="X755" s="52" t="str">
        <f t="shared" si="107"/>
        <v/>
      </c>
    </row>
    <row r="756" spans="1:24" x14ac:dyDescent="0.25">
      <c r="A756" s="2"/>
      <c r="B756" s="25"/>
      <c r="C756" s="28"/>
      <c r="D756" s="28"/>
      <c r="E756" s="31"/>
      <c r="F756" s="34" t="str">
        <f t="shared" si="99"/>
        <v/>
      </c>
      <c r="G756" s="37" t="str">
        <f>IF(D756="", "", IF(E756="", "Select Supplier", D756*1.02264*(IF(INDEX('Suppliers &amp; Rates'!$G$7:$G$97, MATCH(E756, 'Suppliers &amp; Rates'!$B$7:$B$97, 0))="", 39.3, INDEX('Suppliers &amp; Rates'!$G$7:$G$97, MATCH(E756, 'Suppliers &amp; Rates'!$B$7:$B$97, 0))))/3.6))</f>
        <v/>
      </c>
      <c r="H756" s="57" t="str">
        <f t="shared" si="100"/>
        <v/>
      </c>
      <c r="I756" s="58" t="str">
        <f t="shared" si="101"/>
        <v/>
      </c>
      <c r="J756" s="58" t="str">
        <f t="shared" si="102"/>
        <v/>
      </c>
      <c r="K756" s="59" t="str">
        <f t="shared" si="103"/>
        <v/>
      </c>
      <c r="L756" s="2"/>
      <c r="N756" s="42" t="str">
        <f>IF($E756="", "", IFERROR(INDEX('Suppliers &amp; Rates'!C$7:C$97, MATCH($E756, 'Suppliers &amp; Rates'!$B$7:$B$97, 0)), ""))</f>
        <v/>
      </c>
      <c r="O756" s="43" t="str">
        <f>IF($E756="", "", IFERROR(INDEX('Suppliers &amp; Rates'!D$7:D$97, MATCH($E756, 'Suppliers &amp; Rates'!$B$7:$B$97, 0)), ""))</f>
        <v/>
      </c>
      <c r="P756" s="43" t="str">
        <f>IF($E756="", "", IFERROR(INDEX('Suppliers &amp; Rates'!E$7:E$97, MATCH($E756, 'Suppliers &amp; Rates'!$B$7:$B$97, 0)), ""))</f>
        <v/>
      </c>
      <c r="Q756" s="44" t="str">
        <f>IF($E756="", "", IFERROR(INDEX('Suppliers &amp; Rates'!F$7:F$97, MATCH($E756, 'Suppliers &amp; Rates'!$B$7:$B$97, 0)), ""))</f>
        <v/>
      </c>
      <c r="S756" s="21" t="str">
        <f t="shared" si="104"/>
        <v/>
      </c>
      <c r="U756" s="21" t="str">
        <f t="shared" si="105"/>
        <v/>
      </c>
      <c r="W756" s="21" t="str">
        <f t="shared" si="106"/>
        <v/>
      </c>
      <c r="X756" s="52" t="str">
        <f t="shared" si="107"/>
        <v/>
      </c>
    </row>
    <row r="757" spans="1:24" x14ac:dyDescent="0.25">
      <c r="A757" s="2"/>
      <c r="B757" s="25"/>
      <c r="C757" s="28"/>
      <c r="D757" s="28"/>
      <c r="E757" s="31"/>
      <c r="F757" s="34" t="str">
        <f t="shared" si="99"/>
        <v/>
      </c>
      <c r="G757" s="37" t="str">
        <f>IF(D757="", "", IF(E757="", "Select Supplier", D757*1.02264*(IF(INDEX('Suppliers &amp; Rates'!$G$7:$G$97, MATCH(E757, 'Suppliers &amp; Rates'!$B$7:$B$97, 0))="", 39.3, INDEX('Suppliers &amp; Rates'!$G$7:$G$97, MATCH(E757, 'Suppliers &amp; Rates'!$B$7:$B$97, 0))))/3.6))</f>
        <v/>
      </c>
      <c r="H757" s="57" t="str">
        <f t="shared" si="100"/>
        <v/>
      </c>
      <c r="I757" s="58" t="str">
        <f t="shared" si="101"/>
        <v/>
      </c>
      <c r="J757" s="58" t="str">
        <f t="shared" si="102"/>
        <v/>
      </c>
      <c r="K757" s="59" t="str">
        <f t="shared" si="103"/>
        <v/>
      </c>
      <c r="L757" s="2"/>
      <c r="N757" s="42" t="str">
        <f>IF($E757="", "", IFERROR(INDEX('Suppliers &amp; Rates'!C$7:C$97, MATCH($E757, 'Suppliers &amp; Rates'!$B$7:$B$97, 0)), ""))</f>
        <v/>
      </c>
      <c r="O757" s="43" t="str">
        <f>IF($E757="", "", IFERROR(INDEX('Suppliers &amp; Rates'!D$7:D$97, MATCH($E757, 'Suppliers &amp; Rates'!$B$7:$B$97, 0)), ""))</f>
        <v/>
      </c>
      <c r="P757" s="43" t="str">
        <f>IF($E757="", "", IFERROR(INDEX('Suppliers &amp; Rates'!E$7:E$97, MATCH($E757, 'Suppliers &amp; Rates'!$B$7:$B$97, 0)), ""))</f>
        <v/>
      </c>
      <c r="Q757" s="44" t="str">
        <f>IF($E757="", "", IFERROR(INDEX('Suppliers &amp; Rates'!F$7:F$97, MATCH($E757, 'Suppliers &amp; Rates'!$B$7:$B$97, 0)), ""))</f>
        <v/>
      </c>
      <c r="S757" s="21" t="str">
        <f t="shared" si="104"/>
        <v/>
      </c>
      <c r="U757" s="21" t="str">
        <f t="shared" si="105"/>
        <v/>
      </c>
      <c r="W757" s="21" t="str">
        <f t="shared" si="106"/>
        <v/>
      </c>
      <c r="X757" s="52" t="str">
        <f t="shared" si="107"/>
        <v/>
      </c>
    </row>
    <row r="758" spans="1:24" x14ac:dyDescent="0.25">
      <c r="A758" s="2"/>
      <c r="B758" s="25"/>
      <c r="C758" s="28"/>
      <c r="D758" s="28"/>
      <c r="E758" s="31"/>
      <c r="F758" s="34" t="str">
        <f t="shared" si="99"/>
        <v/>
      </c>
      <c r="G758" s="37" t="str">
        <f>IF(D758="", "", IF(E758="", "Select Supplier", D758*1.02264*(IF(INDEX('Suppliers &amp; Rates'!$G$7:$G$97, MATCH(E758, 'Suppliers &amp; Rates'!$B$7:$B$97, 0))="", 39.3, INDEX('Suppliers &amp; Rates'!$G$7:$G$97, MATCH(E758, 'Suppliers &amp; Rates'!$B$7:$B$97, 0))))/3.6))</f>
        <v/>
      </c>
      <c r="H758" s="57" t="str">
        <f t="shared" si="100"/>
        <v/>
      </c>
      <c r="I758" s="58" t="str">
        <f t="shared" si="101"/>
        <v/>
      </c>
      <c r="J758" s="58" t="str">
        <f t="shared" si="102"/>
        <v/>
      </c>
      <c r="K758" s="59" t="str">
        <f t="shared" si="103"/>
        <v/>
      </c>
      <c r="L758" s="2"/>
      <c r="N758" s="42" t="str">
        <f>IF($E758="", "", IFERROR(INDEX('Suppliers &amp; Rates'!C$7:C$97, MATCH($E758, 'Suppliers &amp; Rates'!$B$7:$B$97, 0)), ""))</f>
        <v/>
      </c>
      <c r="O758" s="43" t="str">
        <f>IF($E758="", "", IFERROR(INDEX('Suppliers &amp; Rates'!D$7:D$97, MATCH($E758, 'Suppliers &amp; Rates'!$B$7:$B$97, 0)), ""))</f>
        <v/>
      </c>
      <c r="P758" s="43" t="str">
        <f>IF($E758="", "", IFERROR(INDEX('Suppliers &amp; Rates'!E$7:E$97, MATCH($E758, 'Suppliers &amp; Rates'!$B$7:$B$97, 0)), ""))</f>
        <v/>
      </c>
      <c r="Q758" s="44" t="str">
        <f>IF($E758="", "", IFERROR(INDEX('Suppliers &amp; Rates'!F$7:F$97, MATCH($E758, 'Suppliers &amp; Rates'!$B$7:$B$97, 0)), ""))</f>
        <v/>
      </c>
      <c r="S758" s="21" t="str">
        <f t="shared" si="104"/>
        <v/>
      </c>
      <c r="U758" s="21" t="str">
        <f t="shared" si="105"/>
        <v/>
      </c>
      <c r="W758" s="21" t="str">
        <f t="shared" si="106"/>
        <v/>
      </c>
      <c r="X758" s="52" t="str">
        <f t="shared" si="107"/>
        <v/>
      </c>
    </row>
    <row r="759" spans="1:24" x14ac:dyDescent="0.25">
      <c r="A759" s="2"/>
      <c r="B759" s="25"/>
      <c r="C759" s="28"/>
      <c r="D759" s="28"/>
      <c r="E759" s="31"/>
      <c r="F759" s="34" t="str">
        <f t="shared" si="99"/>
        <v/>
      </c>
      <c r="G759" s="37" t="str">
        <f>IF(D759="", "", IF(E759="", "Select Supplier", D759*1.02264*(IF(INDEX('Suppliers &amp; Rates'!$G$7:$G$97, MATCH(E759, 'Suppliers &amp; Rates'!$B$7:$B$97, 0))="", 39.3, INDEX('Suppliers &amp; Rates'!$G$7:$G$97, MATCH(E759, 'Suppliers &amp; Rates'!$B$7:$B$97, 0))))/3.6))</f>
        <v/>
      </c>
      <c r="H759" s="57" t="str">
        <f t="shared" si="100"/>
        <v/>
      </c>
      <c r="I759" s="58" t="str">
        <f t="shared" si="101"/>
        <v/>
      </c>
      <c r="J759" s="58" t="str">
        <f t="shared" si="102"/>
        <v/>
      </c>
      <c r="K759" s="59" t="str">
        <f t="shared" si="103"/>
        <v/>
      </c>
      <c r="L759" s="2"/>
      <c r="N759" s="42" t="str">
        <f>IF($E759="", "", IFERROR(INDEX('Suppliers &amp; Rates'!C$7:C$97, MATCH($E759, 'Suppliers &amp; Rates'!$B$7:$B$97, 0)), ""))</f>
        <v/>
      </c>
      <c r="O759" s="43" t="str">
        <f>IF($E759="", "", IFERROR(INDEX('Suppliers &amp; Rates'!D$7:D$97, MATCH($E759, 'Suppliers &amp; Rates'!$B$7:$B$97, 0)), ""))</f>
        <v/>
      </c>
      <c r="P759" s="43" t="str">
        <f>IF($E759="", "", IFERROR(INDEX('Suppliers &amp; Rates'!E$7:E$97, MATCH($E759, 'Suppliers &amp; Rates'!$B$7:$B$97, 0)), ""))</f>
        <v/>
      </c>
      <c r="Q759" s="44" t="str">
        <f>IF($E759="", "", IFERROR(INDEX('Suppliers &amp; Rates'!F$7:F$97, MATCH($E759, 'Suppliers &amp; Rates'!$B$7:$B$97, 0)), ""))</f>
        <v/>
      </c>
      <c r="S759" s="21" t="str">
        <f t="shared" si="104"/>
        <v/>
      </c>
      <c r="U759" s="21" t="str">
        <f t="shared" si="105"/>
        <v/>
      </c>
      <c r="W759" s="21" t="str">
        <f t="shared" si="106"/>
        <v/>
      </c>
      <c r="X759" s="52" t="str">
        <f t="shared" si="107"/>
        <v/>
      </c>
    </row>
    <row r="760" spans="1:24" x14ac:dyDescent="0.25">
      <c r="A760" s="2"/>
      <c r="B760" s="25"/>
      <c r="C760" s="28"/>
      <c r="D760" s="28"/>
      <c r="E760" s="31"/>
      <c r="F760" s="34" t="str">
        <f t="shared" si="99"/>
        <v/>
      </c>
      <c r="G760" s="37" t="str">
        <f>IF(D760="", "", IF(E760="", "Select Supplier", D760*1.02264*(IF(INDEX('Suppliers &amp; Rates'!$G$7:$G$97, MATCH(E760, 'Suppliers &amp; Rates'!$B$7:$B$97, 0))="", 39.3, INDEX('Suppliers &amp; Rates'!$G$7:$G$97, MATCH(E760, 'Suppliers &amp; Rates'!$B$7:$B$97, 0))))/3.6))</f>
        <v/>
      </c>
      <c r="H760" s="57" t="str">
        <f t="shared" si="100"/>
        <v/>
      </c>
      <c r="I760" s="58" t="str">
        <f t="shared" si="101"/>
        <v/>
      </c>
      <c r="J760" s="58" t="str">
        <f t="shared" si="102"/>
        <v/>
      </c>
      <c r="K760" s="59" t="str">
        <f t="shared" si="103"/>
        <v/>
      </c>
      <c r="L760" s="2"/>
      <c r="N760" s="42" t="str">
        <f>IF($E760="", "", IFERROR(INDEX('Suppliers &amp; Rates'!C$7:C$97, MATCH($E760, 'Suppliers &amp; Rates'!$B$7:$B$97, 0)), ""))</f>
        <v/>
      </c>
      <c r="O760" s="43" t="str">
        <f>IF($E760="", "", IFERROR(INDEX('Suppliers &amp; Rates'!D$7:D$97, MATCH($E760, 'Suppliers &amp; Rates'!$B$7:$B$97, 0)), ""))</f>
        <v/>
      </c>
      <c r="P760" s="43" t="str">
        <f>IF($E760="", "", IFERROR(INDEX('Suppliers &amp; Rates'!E$7:E$97, MATCH($E760, 'Suppliers &amp; Rates'!$B$7:$B$97, 0)), ""))</f>
        <v/>
      </c>
      <c r="Q760" s="44" t="str">
        <f>IF($E760="", "", IFERROR(INDEX('Suppliers &amp; Rates'!F$7:F$97, MATCH($E760, 'Suppliers &amp; Rates'!$B$7:$B$97, 0)), ""))</f>
        <v/>
      </c>
      <c r="S760" s="21" t="str">
        <f t="shared" si="104"/>
        <v/>
      </c>
      <c r="U760" s="21" t="str">
        <f t="shared" si="105"/>
        <v/>
      </c>
      <c r="W760" s="21" t="str">
        <f t="shared" si="106"/>
        <v/>
      </c>
      <c r="X760" s="52" t="str">
        <f t="shared" si="107"/>
        <v/>
      </c>
    </row>
    <row r="761" spans="1:24" x14ac:dyDescent="0.25">
      <c r="A761" s="2"/>
      <c r="B761" s="25"/>
      <c r="C761" s="28"/>
      <c r="D761" s="28"/>
      <c r="E761" s="31"/>
      <c r="F761" s="34" t="str">
        <f t="shared" si="99"/>
        <v/>
      </c>
      <c r="G761" s="37" t="str">
        <f>IF(D761="", "", IF(E761="", "Select Supplier", D761*1.02264*(IF(INDEX('Suppliers &amp; Rates'!$G$7:$G$97, MATCH(E761, 'Suppliers &amp; Rates'!$B$7:$B$97, 0))="", 39.3, INDEX('Suppliers &amp; Rates'!$G$7:$G$97, MATCH(E761, 'Suppliers &amp; Rates'!$B$7:$B$97, 0))))/3.6))</f>
        <v/>
      </c>
      <c r="H761" s="57" t="str">
        <f t="shared" si="100"/>
        <v/>
      </c>
      <c r="I761" s="58" t="str">
        <f t="shared" si="101"/>
        <v/>
      </c>
      <c r="J761" s="58" t="str">
        <f t="shared" si="102"/>
        <v/>
      </c>
      <c r="K761" s="59" t="str">
        <f t="shared" si="103"/>
        <v/>
      </c>
      <c r="L761" s="2"/>
      <c r="N761" s="42" t="str">
        <f>IF($E761="", "", IFERROR(INDEX('Suppliers &amp; Rates'!C$7:C$97, MATCH($E761, 'Suppliers &amp; Rates'!$B$7:$B$97, 0)), ""))</f>
        <v/>
      </c>
      <c r="O761" s="43" t="str">
        <f>IF($E761="", "", IFERROR(INDEX('Suppliers &amp; Rates'!D$7:D$97, MATCH($E761, 'Suppliers &amp; Rates'!$B$7:$B$97, 0)), ""))</f>
        <v/>
      </c>
      <c r="P761" s="43" t="str">
        <f>IF($E761="", "", IFERROR(INDEX('Suppliers &amp; Rates'!E$7:E$97, MATCH($E761, 'Suppliers &amp; Rates'!$B$7:$B$97, 0)), ""))</f>
        <v/>
      </c>
      <c r="Q761" s="44" t="str">
        <f>IF($E761="", "", IFERROR(INDEX('Suppliers &amp; Rates'!F$7:F$97, MATCH($E761, 'Suppliers &amp; Rates'!$B$7:$B$97, 0)), ""))</f>
        <v/>
      </c>
      <c r="S761" s="21" t="str">
        <f t="shared" si="104"/>
        <v/>
      </c>
      <c r="U761" s="21" t="str">
        <f t="shared" si="105"/>
        <v/>
      </c>
      <c r="W761" s="21" t="str">
        <f t="shared" si="106"/>
        <v/>
      </c>
      <c r="X761" s="52" t="str">
        <f t="shared" si="107"/>
        <v/>
      </c>
    </row>
    <row r="762" spans="1:24" x14ac:dyDescent="0.25">
      <c r="A762" s="2"/>
      <c r="B762" s="25"/>
      <c r="C762" s="28"/>
      <c r="D762" s="28"/>
      <c r="E762" s="31"/>
      <c r="F762" s="34" t="str">
        <f t="shared" si="99"/>
        <v/>
      </c>
      <c r="G762" s="37" t="str">
        <f>IF(D762="", "", IF(E762="", "Select Supplier", D762*1.02264*(IF(INDEX('Suppliers &amp; Rates'!$G$7:$G$97, MATCH(E762, 'Suppliers &amp; Rates'!$B$7:$B$97, 0))="", 39.3, INDEX('Suppliers &amp; Rates'!$G$7:$G$97, MATCH(E762, 'Suppliers &amp; Rates'!$B$7:$B$97, 0))))/3.6))</f>
        <v/>
      </c>
      <c r="H762" s="57" t="str">
        <f t="shared" si="100"/>
        <v/>
      </c>
      <c r="I762" s="58" t="str">
        <f t="shared" si="101"/>
        <v/>
      </c>
      <c r="J762" s="58" t="str">
        <f t="shared" si="102"/>
        <v/>
      </c>
      <c r="K762" s="59" t="str">
        <f t="shared" si="103"/>
        <v/>
      </c>
      <c r="L762" s="2"/>
      <c r="N762" s="42" t="str">
        <f>IF($E762="", "", IFERROR(INDEX('Suppliers &amp; Rates'!C$7:C$97, MATCH($E762, 'Suppliers &amp; Rates'!$B$7:$B$97, 0)), ""))</f>
        <v/>
      </c>
      <c r="O762" s="43" t="str">
        <f>IF($E762="", "", IFERROR(INDEX('Suppliers &amp; Rates'!D$7:D$97, MATCH($E762, 'Suppliers &amp; Rates'!$B$7:$B$97, 0)), ""))</f>
        <v/>
      </c>
      <c r="P762" s="43" t="str">
        <f>IF($E762="", "", IFERROR(INDEX('Suppliers &amp; Rates'!E$7:E$97, MATCH($E762, 'Suppliers &amp; Rates'!$B$7:$B$97, 0)), ""))</f>
        <v/>
      </c>
      <c r="Q762" s="44" t="str">
        <f>IF($E762="", "", IFERROR(INDEX('Suppliers &amp; Rates'!F$7:F$97, MATCH($E762, 'Suppliers &amp; Rates'!$B$7:$B$97, 0)), ""))</f>
        <v/>
      </c>
      <c r="S762" s="21" t="str">
        <f t="shared" si="104"/>
        <v/>
      </c>
      <c r="U762" s="21" t="str">
        <f t="shared" si="105"/>
        <v/>
      </c>
      <c r="W762" s="21" t="str">
        <f t="shared" si="106"/>
        <v/>
      </c>
      <c r="X762" s="52" t="str">
        <f t="shared" si="107"/>
        <v/>
      </c>
    </row>
    <row r="763" spans="1:24" x14ac:dyDescent="0.25">
      <c r="A763" s="2"/>
      <c r="B763" s="25"/>
      <c r="C763" s="28"/>
      <c r="D763" s="28"/>
      <c r="E763" s="31"/>
      <c r="F763" s="34" t="str">
        <f t="shared" si="99"/>
        <v/>
      </c>
      <c r="G763" s="37" t="str">
        <f>IF(D763="", "", IF(E763="", "Select Supplier", D763*1.02264*(IF(INDEX('Suppliers &amp; Rates'!$G$7:$G$97, MATCH(E763, 'Suppliers &amp; Rates'!$B$7:$B$97, 0))="", 39.3, INDEX('Suppliers &amp; Rates'!$G$7:$G$97, MATCH(E763, 'Suppliers &amp; Rates'!$B$7:$B$97, 0))))/3.6))</f>
        <v/>
      </c>
      <c r="H763" s="57" t="str">
        <f t="shared" si="100"/>
        <v/>
      </c>
      <c r="I763" s="58" t="str">
        <f t="shared" si="101"/>
        <v/>
      </c>
      <c r="J763" s="58" t="str">
        <f t="shared" si="102"/>
        <v/>
      </c>
      <c r="K763" s="59" t="str">
        <f t="shared" si="103"/>
        <v/>
      </c>
      <c r="L763" s="2"/>
      <c r="N763" s="42" t="str">
        <f>IF($E763="", "", IFERROR(INDEX('Suppliers &amp; Rates'!C$7:C$97, MATCH($E763, 'Suppliers &amp; Rates'!$B$7:$B$97, 0)), ""))</f>
        <v/>
      </c>
      <c r="O763" s="43" t="str">
        <f>IF($E763="", "", IFERROR(INDEX('Suppliers &amp; Rates'!D$7:D$97, MATCH($E763, 'Suppliers &amp; Rates'!$B$7:$B$97, 0)), ""))</f>
        <v/>
      </c>
      <c r="P763" s="43" t="str">
        <f>IF($E763="", "", IFERROR(INDEX('Suppliers &amp; Rates'!E$7:E$97, MATCH($E763, 'Suppliers &amp; Rates'!$B$7:$B$97, 0)), ""))</f>
        <v/>
      </c>
      <c r="Q763" s="44" t="str">
        <f>IF($E763="", "", IFERROR(INDEX('Suppliers &amp; Rates'!F$7:F$97, MATCH($E763, 'Suppliers &amp; Rates'!$B$7:$B$97, 0)), ""))</f>
        <v/>
      </c>
      <c r="S763" s="21" t="str">
        <f t="shared" si="104"/>
        <v/>
      </c>
      <c r="U763" s="21" t="str">
        <f t="shared" si="105"/>
        <v/>
      </c>
      <c r="W763" s="21" t="str">
        <f t="shared" si="106"/>
        <v/>
      </c>
      <c r="X763" s="52" t="str">
        <f t="shared" si="107"/>
        <v/>
      </c>
    </row>
    <row r="764" spans="1:24" x14ac:dyDescent="0.25">
      <c r="A764" s="2"/>
      <c r="B764" s="25"/>
      <c r="C764" s="28"/>
      <c r="D764" s="28"/>
      <c r="E764" s="31"/>
      <c r="F764" s="34" t="str">
        <f t="shared" si="99"/>
        <v/>
      </c>
      <c r="G764" s="37" t="str">
        <f>IF(D764="", "", IF(E764="", "Select Supplier", D764*1.02264*(IF(INDEX('Suppliers &amp; Rates'!$G$7:$G$97, MATCH(E764, 'Suppliers &amp; Rates'!$B$7:$B$97, 0))="", 39.3, INDEX('Suppliers &amp; Rates'!$G$7:$G$97, MATCH(E764, 'Suppliers &amp; Rates'!$B$7:$B$97, 0))))/3.6))</f>
        <v/>
      </c>
      <c r="H764" s="57" t="str">
        <f t="shared" si="100"/>
        <v/>
      </c>
      <c r="I764" s="58" t="str">
        <f t="shared" si="101"/>
        <v/>
      </c>
      <c r="J764" s="58" t="str">
        <f t="shared" si="102"/>
        <v/>
      </c>
      <c r="K764" s="59" t="str">
        <f t="shared" si="103"/>
        <v/>
      </c>
      <c r="L764" s="2"/>
      <c r="N764" s="42" t="str">
        <f>IF($E764="", "", IFERROR(INDEX('Suppliers &amp; Rates'!C$7:C$97, MATCH($E764, 'Suppliers &amp; Rates'!$B$7:$B$97, 0)), ""))</f>
        <v/>
      </c>
      <c r="O764" s="43" t="str">
        <f>IF($E764="", "", IFERROR(INDEX('Suppliers &amp; Rates'!D$7:D$97, MATCH($E764, 'Suppliers &amp; Rates'!$B$7:$B$97, 0)), ""))</f>
        <v/>
      </c>
      <c r="P764" s="43" t="str">
        <f>IF($E764="", "", IFERROR(INDEX('Suppliers &amp; Rates'!E$7:E$97, MATCH($E764, 'Suppliers &amp; Rates'!$B$7:$B$97, 0)), ""))</f>
        <v/>
      </c>
      <c r="Q764" s="44" t="str">
        <f>IF($E764="", "", IFERROR(INDEX('Suppliers &amp; Rates'!F$7:F$97, MATCH($E764, 'Suppliers &amp; Rates'!$B$7:$B$97, 0)), ""))</f>
        <v/>
      </c>
      <c r="S764" s="21" t="str">
        <f t="shared" si="104"/>
        <v/>
      </c>
      <c r="U764" s="21" t="str">
        <f t="shared" si="105"/>
        <v/>
      </c>
      <c r="W764" s="21" t="str">
        <f t="shared" si="106"/>
        <v/>
      </c>
      <c r="X764" s="52" t="str">
        <f t="shared" si="107"/>
        <v/>
      </c>
    </row>
    <row r="765" spans="1:24" x14ac:dyDescent="0.25">
      <c r="A765" s="2"/>
      <c r="B765" s="25"/>
      <c r="C765" s="28"/>
      <c r="D765" s="28"/>
      <c r="E765" s="31"/>
      <c r="F765" s="34" t="str">
        <f t="shared" si="99"/>
        <v/>
      </c>
      <c r="G765" s="37" t="str">
        <f>IF(D765="", "", IF(E765="", "Select Supplier", D765*1.02264*(IF(INDEX('Suppliers &amp; Rates'!$G$7:$G$97, MATCH(E765, 'Suppliers &amp; Rates'!$B$7:$B$97, 0))="", 39.3, INDEX('Suppliers &amp; Rates'!$G$7:$G$97, MATCH(E765, 'Suppliers &amp; Rates'!$B$7:$B$97, 0))))/3.6))</f>
        <v/>
      </c>
      <c r="H765" s="57" t="str">
        <f t="shared" si="100"/>
        <v/>
      </c>
      <c r="I765" s="58" t="str">
        <f t="shared" si="101"/>
        <v/>
      </c>
      <c r="J765" s="58" t="str">
        <f t="shared" si="102"/>
        <v/>
      </c>
      <c r="K765" s="59" t="str">
        <f t="shared" si="103"/>
        <v/>
      </c>
      <c r="L765" s="2"/>
      <c r="N765" s="42" t="str">
        <f>IF($E765="", "", IFERROR(INDEX('Suppliers &amp; Rates'!C$7:C$97, MATCH($E765, 'Suppliers &amp; Rates'!$B$7:$B$97, 0)), ""))</f>
        <v/>
      </c>
      <c r="O765" s="43" t="str">
        <f>IF($E765="", "", IFERROR(INDEX('Suppliers &amp; Rates'!D$7:D$97, MATCH($E765, 'Suppliers &amp; Rates'!$B$7:$B$97, 0)), ""))</f>
        <v/>
      </c>
      <c r="P765" s="43" t="str">
        <f>IF($E765="", "", IFERROR(INDEX('Suppliers &amp; Rates'!E$7:E$97, MATCH($E765, 'Suppliers &amp; Rates'!$B$7:$B$97, 0)), ""))</f>
        <v/>
      </c>
      <c r="Q765" s="44" t="str">
        <f>IF($E765="", "", IFERROR(INDEX('Suppliers &amp; Rates'!F$7:F$97, MATCH($E765, 'Suppliers &amp; Rates'!$B$7:$B$97, 0)), ""))</f>
        <v/>
      </c>
      <c r="S765" s="21" t="str">
        <f t="shared" si="104"/>
        <v/>
      </c>
      <c r="U765" s="21" t="str">
        <f t="shared" si="105"/>
        <v/>
      </c>
      <c r="W765" s="21" t="str">
        <f t="shared" si="106"/>
        <v/>
      </c>
      <c r="X765" s="52" t="str">
        <f t="shared" si="107"/>
        <v/>
      </c>
    </row>
    <row r="766" spans="1:24" x14ac:dyDescent="0.25">
      <c r="A766" s="2"/>
      <c r="B766" s="25"/>
      <c r="C766" s="28"/>
      <c r="D766" s="28"/>
      <c r="E766" s="31"/>
      <c r="F766" s="34" t="str">
        <f t="shared" si="99"/>
        <v/>
      </c>
      <c r="G766" s="37" t="str">
        <f>IF(D766="", "", IF(E766="", "Select Supplier", D766*1.02264*(IF(INDEX('Suppliers &amp; Rates'!$G$7:$G$97, MATCH(E766, 'Suppliers &amp; Rates'!$B$7:$B$97, 0))="", 39.3, INDEX('Suppliers &amp; Rates'!$G$7:$G$97, MATCH(E766, 'Suppliers &amp; Rates'!$B$7:$B$97, 0))))/3.6))</f>
        <v/>
      </c>
      <c r="H766" s="57" t="str">
        <f t="shared" si="100"/>
        <v/>
      </c>
      <c r="I766" s="58" t="str">
        <f t="shared" si="101"/>
        <v/>
      </c>
      <c r="J766" s="58" t="str">
        <f t="shared" si="102"/>
        <v/>
      </c>
      <c r="K766" s="59" t="str">
        <f t="shared" si="103"/>
        <v/>
      </c>
      <c r="L766" s="2"/>
      <c r="N766" s="42" t="str">
        <f>IF($E766="", "", IFERROR(INDEX('Suppliers &amp; Rates'!C$7:C$97, MATCH($E766, 'Suppliers &amp; Rates'!$B$7:$B$97, 0)), ""))</f>
        <v/>
      </c>
      <c r="O766" s="43" t="str">
        <f>IF($E766="", "", IFERROR(INDEX('Suppliers &amp; Rates'!D$7:D$97, MATCH($E766, 'Suppliers &amp; Rates'!$B$7:$B$97, 0)), ""))</f>
        <v/>
      </c>
      <c r="P766" s="43" t="str">
        <f>IF($E766="", "", IFERROR(INDEX('Suppliers &amp; Rates'!E$7:E$97, MATCH($E766, 'Suppliers &amp; Rates'!$B$7:$B$97, 0)), ""))</f>
        <v/>
      </c>
      <c r="Q766" s="44" t="str">
        <f>IF($E766="", "", IFERROR(INDEX('Suppliers &amp; Rates'!F$7:F$97, MATCH($E766, 'Suppliers &amp; Rates'!$B$7:$B$97, 0)), ""))</f>
        <v/>
      </c>
      <c r="S766" s="21" t="str">
        <f t="shared" si="104"/>
        <v/>
      </c>
      <c r="U766" s="21" t="str">
        <f t="shared" si="105"/>
        <v/>
      </c>
      <c r="W766" s="21" t="str">
        <f t="shared" si="106"/>
        <v/>
      </c>
      <c r="X766" s="52" t="str">
        <f t="shared" si="107"/>
        <v/>
      </c>
    </row>
    <row r="767" spans="1:24" x14ac:dyDescent="0.25">
      <c r="A767" s="2"/>
      <c r="B767" s="25"/>
      <c r="C767" s="28"/>
      <c r="D767" s="28"/>
      <c r="E767" s="31"/>
      <c r="F767" s="34" t="str">
        <f t="shared" si="99"/>
        <v/>
      </c>
      <c r="G767" s="37" t="str">
        <f>IF(D767="", "", IF(E767="", "Select Supplier", D767*1.02264*(IF(INDEX('Suppliers &amp; Rates'!$G$7:$G$97, MATCH(E767, 'Suppliers &amp; Rates'!$B$7:$B$97, 0))="", 39.3, INDEX('Suppliers &amp; Rates'!$G$7:$G$97, MATCH(E767, 'Suppliers &amp; Rates'!$B$7:$B$97, 0))))/3.6))</f>
        <v/>
      </c>
      <c r="H767" s="57" t="str">
        <f t="shared" si="100"/>
        <v/>
      </c>
      <c r="I767" s="58" t="str">
        <f t="shared" si="101"/>
        <v/>
      </c>
      <c r="J767" s="58" t="str">
        <f t="shared" si="102"/>
        <v/>
      </c>
      <c r="K767" s="59" t="str">
        <f t="shared" si="103"/>
        <v/>
      </c>
      <c r="L767" s="2"/>
      <c r="N767" s="42" t="str">
        <f>IF($E767="", "", IFERROR(INDEX('Suppliers &amp; Rates'!C$7:C$97, MATCH($E767, 'Suppliers &amp; Rates'!$B$7:$B$97, 0)), ""))</f>
        <v/>
      </c>
      <c r="O767" s="43" t="str">
        <f>IF($E767="", "", IFERROR(INDEX('Suppliers &amp; Rates'!D$7:D$97, MATCH($E767, 'Suppliers &amp; Rates'!$B$7:$B$97, 0)), ""))</f>
        <v/>
      </c>
      <c r="P767" s="43" t="str">
        <f>IF($E767="", "", IFERROR(INDEX('Suppliers &amp; Rates'!E$7:E$97, MATCH($E767, 'Suppliers &amp; Rates'!$B$7:$B$97, 0)), ""))</f>
        <v/>
      </c>
      <c r="Q767" s="44" t="str">
        <f>IF($E767="", "", IFERROR(INDEX('Suppliers &amp; Rates'!F$7:F$97, MATCH($E767, 'Suppliers &amp; Rates'!$B$7:$B$97, 0)), ""))</f>
        <v/>
      </c>
      <c r="S767" s="21" t="str">
        <f t="shared" si="104"/>
        <v/>
      </c>
      <c r="U767" s="21" t="str">
        <f t="shared" si="105"/>
        <v/>
      </c>
      <c r="W767" s="21" t="str">
        <f t="shared" si="106"/>
        <v/>
      </c>
      <c r="X767" s="52" t="str">
        <f t="shared" si="107"/>
        <v/>
      </c>
    </row>
    <row r="768" spans="1:24" x14ac:dyDescent="0.25">
      <c r="A768" s="2"/>
      <c r="B768" s="25"/>
      <c r="C768" s="28"/>
      <c r="D768" s="28"/>
      <c r="E768" s="31"/>
      <c r="F768" s="34" t="str">
        <f t="shared" si="99"/>
        <v/>
      </c>
      <c r="G768" s="37" t="str">
        <f>IF(D768="", "", IF(E768="", "Select Supplier", D768*1.02264*(IF(INDEX('Suppliers &amp; Rates'!$G$7:$G$97, MATCH(E768, 'Suppliers &amp; Rates'!$B$7:$B$97, 0))="", 39.3, INDEX('Suppliers &amp; Rates'!$G$7:$G$97, MATCH(E768, 'Suppliers &amp; Rates'!$B$7:$B$97, 0))))/3.6))</f>
        <v/>
      </c>
      <c r="H768" s="57" t="str">
        <f t="shared" si="100"/>
        <v/>
      </c>
      <c r="I768" s="58" t="str">
        <f t="shared" si="101"/>
        <v/>
      </c>
      <c r="J768" s="58" t="str">
        <f t="shared" si="102"/>
        <v/>
      </c>
      <c r="K768" s="59" t="str">
        <f t="shared" si="103"/>
        <v/>
      </c>
      <c r="L768" s="2"/>
      <c r="N768" s="42" t="str">
        <f>IF($E768="", "", IFERROR(INDEX('Suppliers &amp; Rates'!C$7:C$97, MATCH($E768, 'Suppliers &amp; Rates'!$B$7:$B$97, 0)), ""))</f>
        <v/>
      </c>
      <c r="O768" s="43" t="str">
        <f>IF($E768="", "", IFERROR(INDEX('Suppliers &amp; Rates'!D$7:D$97, MATCH($E768, 'Suppliers &amp; Rates'!$B$7:$B$97, 0)), ""))</f>
        <v/>
      </c>
      <c r="P768" s="43" t="str">
        <f>IF($E768="", "", IFERROR(INDEX('Suppliers &amp; Rates'!E$7:E$97, MATCH($E768, 'Suppliers &amp; Rates'!$B$7:$B$97, 0)), ""))</f>
        <v/>
      </c>
      <c r="Q768" s="44" t="str">
        <f>IF($E768="", "", IFERROR(INDEX('Suppliers &amp; Rates'!F$7:F$97, MATCH($E768, 'Suppliers &amp; Rates'!$B$7:$B$97, 0)), ""))</f>
        <v/>
      </c>
      <c r="S768" s="21" t="str">
        <f t="shared" si="104"/>
        <v/>
      </c>
      <c r="U768" s="21" t="str">
        <f t="shared" si="105"/>
        <v/>
      </c>
      <c r="W768" s="21" t="str">
        <f t="shared" si="106"/>
        <v/>
      </c>
      <c r="X768" s="52" t="str">
        <f t="shared" si="107"/>
        <v/>
      </c>
    </row>
    <row r="769" spans="1:24" x14ac:dyDescent="0.25">
      <c r="A769" s="2"/>
      <c r="B769" s="25"/>
      <c r="C769" s="28"/>
      <c r="D769" s="28"/>
      <c r="E769" s="31"/>
      <c r="F769" s="34" t="str">
        <f t="shared" si="99"/>
        <v/>
      </c>
      <c r="G769" s="37" t="str">
        <f>IF(D769="", "", IF(E769="", "Select Supplier", D769*1.02264*(IF(INDEX('Suppliers &amp; Rates'!$G$7:$G$97, MATCH(E769, 'Suppliers &amp; Rates'!$B$7:$B$97, 0))="", 39.3, INDEX('Suppliers &amp; Rates'!$G$7:$G$97, MATCH(E769, 'Suppliers &amp; Rates'!$B$7:$B$97, 0))))/3.6))</f>
        <v/>
      </c>
      <c r="H769" s="57" t="str">
        <f t="shared" si="100"/>
        <v/>
      </c>
      <c r="I769" s="58" t="str">
        <f t="shared" si="101"/>
        <v/>
      </c>
      <c r="J769" s="58" t="str">
        <f t="shared" si="102"/>
        <v/>
      </c>
      <c r="K769" s="59" t="str">
        <f t="shared" si="103"/>
        <v/>
      </c>
      <c r="L769" s="2"/>
      <c r="N769" s="42" t="str">
        <f>IF($E769="", "", IFERROR(INDEX('Suppliers &amp; Rates'!C$7:C$97, MATCH($E769, 'Suppliers &amp; Rates'!$B$7:$B$97, 0)), ""))</f>
        <v/>
      </c>
      <c r="O769" s="43" t="str">
        <f>IF($E769="", "", IFERROR(INDEX('Suppliers &amp; Rates'!D$7:D$97, MATCH($E769, 'Suppliers &amp; Rates'!$B$7:$B$97, 0)), ""))</f>
        <v/>
      </c>
      <c r="P769" s="43" t="str">
        <f>IF($E769="", "", IFERROR(INDEX('Suppliers &amp; Rates'!E$7:E$97, MATCH($E769, 'Suppliers &amp; Rates'!$B$7:$B$97, 0)), ""))</f>
        <v/>
      </c>
      <c r="Q769" s="44" t="str">
        <f>IF($E769="", "", IFERROR(INDEX('Suppliers &amp; Rates'!F$7:F$97, MATCH($E769, 'Suppliers &amp; Rates'!$B$7:$B$97, 0)), ""))</f>
        <v/>
      </c>
      <c r="S769" s="21" t="str">
        <f t="shared" si="104"/>
        <v/>
      </c>
      <c r="U769" s="21" t="str">
        <f t="shared" si="105"/>
        <v/>
      </c>
      <c r="W769" s="21" t="str">
        <f t="shared" si="106"/>
        <v/>
      </c>
      <c r="X769" s="52" t="str">
        <f t="shared" si="107"/>
        <v/>
      </c>
    </row>
    <row r="770" spans="1:24" x14ac:dyDescent="0.25">
      <c r="A770" s="2"/>
      <c r="B770" s="25"/>
      <c r="C770" s="28"/>
      <c r="D770" s="28"/>
      <c r="E770" s="31"/>
      <c r="F770" s="34" t="str">
        <f t="shared" si="99"/>
        <v/>
      </c>
      <c r="G770" s="37" t="str">
        <f>IF(D770="", "", IF(E770="", "Select Supplier", D770*1.02264*(IF(INDEX('Suppliers &amp; Rates'!$G$7:$G$97, MATCH(E770, 'Suppliers &amp; Rates'!$B$7:$B$97, 0))="", 39.3, INDEX('Suppliers &amp; Rates'!$G$7:$G$97, MATCH(E770, 'Suppliers &amp; Rates'!$B$7:$B$97, 0))))/3.6))</f>
        <v/>
      </c>
      <c r="H770" s="57" t="str">
        <f t="shared" si="100"/>
        <v/>
      </c>
      <c r="I770" s="58" t="str">
        <f t="shared" si="101"/>
        <v/>
      </c>
      <c r="J770" s="58" t="str">
        <f t="shared" si="102"/>
        <v/>
      </c>
      <c r="K770" s="59" t="str">
        <f t="shared" si="103"/>
        <v/>
      </c>
      <c r="L770" s="2"/>
      <c r="N770" s="42" t="str">
        <f>IF($E770="", "", IFERROR(INDEX('Suppliers &amp; Rates'!C$7:C$97, MATCH($E770, 'Suppliers &amp; Rates'!$B$7:$B$97, 0)), ""))</f>
        <v/>
      </c>
      <c r="O770" s="43" t="str">
        <f>IF($E770="", "", IFERROR(INDEX('Suppliers &amp; Rates'!D$7:D$97, MATCH($E770, 'Suppliers &amp; Rates'!$B$7:$B$97, 0)), ""))</f>
        <v/>
      </c>
      <c r="P770" s="43" t="str">
        <f>IF($E770="", "", IFERROR(INDEX('Suppliers &amp; Rates'!E$7:E$97, MATCH($E770, 'Suppliers &amp; Rates'!$B$7:$B$97, 0)), ""))</f>
        <v/>
      </c>
      <c r="Q770" s="44" t="str">
        <f>IF($E770="", "", IFERROR(INDEX('Suppliers &amp; Rates'!F$7:F$97, MATCH($E770, 'Suppliers &amp; Rates'!$B$7:$B$97, 0)), ""))</f>
        <v/>
      </c>
      <c r="S770" s="21" t="str">
        <f t="shared" si="104"/>
        <v/>
      </c>
      <c r="U770" s="21" t="str">
        <f t="shared" si="105"/>
        <v/>
      </c>
      <c r="W770" s="21" t="str">
        <f t="shared" si="106"/>
        <v/>
      </c>
      <c r="X770" s="52" t="str">
        <f t="shared" si="107"/>
        <v/>
      </c>
    </row>
    <row r="771" spans="1:24" x14ac:dyDescent="0.25">
      <c r="A771" s="2"/>
      <c r="B771" s="25"/>
      <c r="C771" s="28"/>
      <c r="D771" s="28"/>
      <c r="E771" s="31"/>
      <c r="F771" s="34" t="str">
        <f t="shared" si="99"/>
        <v/>
      </c>
      <c r="G771" s="37" t="str">
        <f>IF(D771="", "", IF(E771="", "Select Supplier", D771*1.02264*(IF(INDEX('Suppliers &amp; Rates'!$G$7:$G$97, MATCH(E771, 'Suppliers &amp; Rates'!$B$7:$B$97, 0))="", 39.3, INDEX('Suppliers &amp; Rates'!$G$7:$G$97, MATCH(E771, 'Suppliers &amp; Rates'!$B$7:$B$97, 0))))/3.6))</f>
        <v/>
      </c>
      <c r="H771" s="57" t="str">
        <f t="shared" si="100"/>
        <v/>
      </c>
      <c r="I771" s="58" t="str">
        <f t="shared" si="101"/>
        <v/>
      </c>
      <c r="J771" s="58" t="str">
        <f t="shared" si="102"/>
        <v/>
      </c>
      <c r="K771" s="59" t="str">
        <f t="shared" si="103"/>
        <v/>
      </c>
      <c r="L771" s="2"/>
      <c r="N771" s="42" t="str">
        <f>IF($E771="", "", IFERROR(INDEX('Suppliers &amp; Rates'!C$7:C$97, MATCH($E771, 'Suppliers &amp; Rates'!$B$7:$B$97, 0)), ""))</f>
        <v/>
      </c>
      <c r="O771" s="43" t="str">
        <f>IF($E771="", "", IFERROR(INDEX('Suppliers &amp; Rates'!D$7:D$97, MATCH($E771, 'Suppliers &amp; Rates'!$B$7:$B$97, 0)), ""))</f>
        <v/>
      </c>
      <c r="P771" s="43" t="str">
        <f>IF($E771="", "", IFERROR(INDEX('Suppliers &amp; Rates'!E$7:E$97, MATCH($E771, 'Suppliers &amp; Rates'!$B$7:$B$97, 0)), ""))</f>
        <v/>
      </c>
      <c r="Q771" s="44" t="str">
        <f>IF($E771="", "", IFERROR(INDEX('Suppliers &amp; Rates'!F$7:F$97, MATCH($E771, 'Suppliers &amp; Rates'!$B$7:$B$97, 0)), ""))</f>
        <v/>
      </c>
      <c r="S771" s="21" t="str">
        <f t="shared" si="104"/>
        <v/>
      </c>
      <c r="U771" s="21" t="str">
        <f t="shared" si="105"/>
        <v/>
      </c>
      <c r="W771" s="21" t="str">
        <f t="shared" si="106"/>
        <v/>
      </c>
      <c r="X771" s="52" t="str">
        <f t="shared" si="107"/>
        <v/>
      </c>
    </row>
    <row r="772" spans="1:24" x14ac:dyDescent="0.25">
      <c r="A772" s="2"/>
      <c r="B772" s="25"/>
      <c r="C772" s="28"/>
      <c r="D772" s="28"/>
      <c r="E772" s="31"/>
      <c r="F772" s="34" t="str">
        <f t="shared" si="99"/>
        <v/>
      </c>
      <c r="G772" s="37" t="str">
        <f>IF(D772="", "", IF(E772="", "Select Supplier", D772*1.02264*(IF(INDEX('Suppliers &amp; Rates'!$G$7:$G$97, MATCH(E772, 'Suppliers &amp; Rates'!$B$7:$B$97, 0))="", 39.3, INDEX('Suppliers &amp; Rates'!$G$7:$G$97, MATCH(E772, 'Suppliers &amp; Rates'!$B$7:$B$97, 0))))/3.6))</f>
        <v/>
      </c>
      <c r="H772" s="57" t="str">
        <f t="shared" si="100"/>
        <v/>
      </c>
      <c r="I772" s="58" t="str">
        <f t="shared" si="101"/>
        <v/>
      </c>
      <c r="J772" s="58" t="str">
        <f t="shared" si="102"/>
        <v/>
      </c>
      <c r="K772" s="59" t="str">
        <f t="shared" si="103"/>
        <v/>
      </c>
      <c r="L772" s="2"/>
      <c r="N772" s="42" t="str">
        <f>IF($E772="", "", IFERROR(INDEX('Suppliers &amp; Rates'!C$7:C$97, MATCH($E772, 'Suppliers &amp; Rates'!$B$7:$B$97, 0)), ""))</f>
        <v/>
      </c>
      <c r="O772" s="43" t="str">
        <f>IF($E772="", "", IFERROR(INDEX('Suppliers &amp; Rates'!D$7:D$97, MATCH($E772, 'Suppliers &amp; Rates'!$B$7:$B$97, 0)), ""))</f>
        <v/>
      </c>
      <c r="P772" s="43" t="str">
        <f>IF($E772="", "", IFERROR(INDEX('Suppliers &amp; Rates'!E$7:E$97, MATCH($E772, 'Suppliers &amp; Rates'!$B$7:$B$97, 0)), ""))</f>
        <v/>
      </c>
      <c r="Q772" s="44" t="str">
        <f>IF($E772="", "", IFERROR(INDEX('Suppliers &amp; Rates'!F$7:F$97, MATCH($E772, 'Suppliers &amp; Rates'!$B$7:$B$97, 0)), ""))</f>
        <v/>
      </c>
      <c r="S772" s="21" t="str">
        <f t="shared" si="104"/>
        <v/>
      </c>
      <c r="U772" s="21" t="str">
        <f t="shared" si="105"/>
        <v/>
      </c>
      <c r="W772" s="21" t="str">
        <f t="shared" si="106"/>
        <v/>
      </c>
      <c r="X772" s="52" t="str">
        <f t="shared" si="107"/>
        <v/>
      </c>
    </row>
    <row r="773" spans="1:24" x14ac:dyDescent="0.25">
      <c r="A773" s="2"/>
      <c r="B773" s="25"/>
      <c r="C773" s="28"/>
      <c r="D773" s="28"/>
      <c r="E773" s="31"/>
      <c r="F773" s="34" t="str">
        <f t="shared" si="99"/>
        <v/>
      </c>
      <c r="G773" s="37" t="str">
        <f>IF(D773="", "", IF(E773="", "Select Supplier", D773*1.02264*(IF(INDEX('Suppliers &amp; Rates'!$G$7:$G$97, MATCH(E773, 'Suppliers &amp; Rates'!$B$7:$B$97, 0))="", 39.3, INDEX('Suppliers &amp; Rates'!$G$7:$G$97, MATCH(E773, 'Suppliers &amp; Rates'!$B$7:$B$97, 0))))/3.6))</f>
        <v/>
      </c>
      <c r="H773" s="57" t="str">
        <f t="shared" si="100"/>
        <v/>
      </c>
      <c r="I773" s="58" t="str">
        <f t="shared" si="101"/>
        <v/>
      </c>
      <c r="J773" s="58" t="str">
        <f t="shared" si="102"/>
        <v/>
      </c>
      <c r="K773" s="59" t="str">
        <f t="shared" si="103"/>
        <v/>
      </c>
      <c r="L773" s="2"/>
      <c r="N773" s="42" t="str">
        <f>IF($E773="", "", IFERROR(INDEX('Suppliers &amp; Rates'!C$7:C$97, MATCH($E773, 'Suppliers &amp; Rates'!$B$7:$B$97, 0)), ""))</f>
        <v/>
      </c>
      <c r="O773" s="43" t="str">
        <f>IF($E773="", "", IFERROR(INDEX('Suppliers &amp; Rates'!D$7:D$97, MATCH($E773, 'Suppliers &amp; Rates'!$B$7:$B$97, 0)), ""))</f>
        <v/>
      </c>
      <c r="P773" s="43" t="str">
        <f>IF($E773="", "", IFERROR(INDEX('Suppliers &amp; Rates'!E$7:E$97, MATCH($E773, 'Suppliers &amp; Rates'!$B$7:$B$97, 0)), ""))</f>
        <v/>
      </c>
      <c r="Q773" s="44" t="str">
        <f>IF($E773="", "", IFERROR(INDEX('Suppliers &amp; Rates'!F$7:F$97, MATCH($E773, 'Suppliers &amp; Rates'!$B$7:$B$97, 0)), ""))</f>
        <v/>
      </c>
      <c r="S773" s="21" t="str">
        <f t="shared" si="104"/>
        <v/>
      </c>
      <c r="U773" s="21" t="str">
        <f t="shared" si="105"/>
        <v/>
      </c>
      <c r="W773" s="21" t="str">
        <f t="shared" si="106"/>
        <v/>
      </c>
      <c r="X773" s="52" t="str">
        <f t="shared" si="107"/>
        <v/>
      </c>
    </row>
    <row r="774" spans="1:24" x14ac:dyDescent="0.25">
      <c r="A774" s="2"/>
      <c r="B774" s="25"/>
      <c r="C774" s="28"/>
      <c r="D774" s="28"/>
      <c r="E774" s="31"/>
      <c r="F774" s="34" t="str">
        <f t="shared" si="99"/>
        <v/>
      </c>
      <c r="G774" s="37" t="str">
        <f>IF(D774="", "", IF(E774="", "Select Supplier", D774*1.02264*(IF(INDEX('Suppliers &amp; Rates'!$G$7:$G$97, MATCH(E774, 'Suppliers &amp; Rates'!$B$7:$B$97, 0))="", 39.3, INDEX('Suppliers &amp; Rates'!$G$7:$G$97, MATCH(E774, 'Suppliers &amp; Rates'!$B$7:$B$97, 0))))/3.6))</f>
        <v/>
      </c>
      <c r="H774" s="57" t="str">
        <f t="shared" si="100"/>
        <v/>
      </c>
      <c r="I774" s="58" t="str">
        <f t="shared" si="101"/>
        <v/>
      </c>
      <c r="J774" s="58" t="str">
        <f t="shared" si="102"/>
        <v/>
      </c>
      <c r="K774" s="59" t="str">
        <f t="shared" si="103"/>
        <v/>
      </c>
      <c r="L774" s="2"/>
      <c r="N774" s="42" t="str">
        <f>IF($E774="", "", IFERROR(INDEX('Suppliers &amp; Rates'!C$7:C$97, MATCH($E774, 'Suppliers &amp; Rates'!$B$7:$B$97, 0)), ""))</f>
        <v/>
      </c>
      <c r="O774" s="43" t="str">
        <f>IF($E774="", "", IFERROR(INDEX('Suppliers &amp; Rates'!D$7:D$97, MATCH($E774, 'Suppliers &amp; Rates'!$B$7:$B$97, 0)), ""))</f>
        <v/>
      </c>
      <c r="P774" s="43" t="str">
        <f>IF($E774="", "", IFERROR(INDEX('Suppliers &amp; Rates'!E$7:E$97, MATCH($E774, 'Suppliers &amp; Rates'!$B$7:$B$97, 0)), ""))</f>
        <v/>
      </c>
      <c r="Q774" s="44" t="str">
        <f>IF($E774="", "", IFERROR(INDEX('Suppliers &amp; Rates'!F$7:F$97, MATCH($E774, 'Suppliers &amp; Rates'!$B$7:$B$97, 0)), ""))</f>
        <v/>
      </c>
      <c r="S774" s="21" t="str">
        <f t="shared" si="104"/>
        <v/>
      </c>
      <c r="U774" s="21" t="str">
        <f t="shared" si="105"/>
        <v/>
      </c>
      <c r="W774" s="21" t="str">
        <f t="shared" si="106"/>
        <v/>
      </c>
      <c r="X774" s="52" t="str">
        <f t="shared" si="107"/>
        <v/>
      </c>
    </row>
    <row r="775" spans="1:24" x14ac:dyDescent="0.25">
      <c r="A775" s="2"/>
      <c r="B775" s="25"/>
      <c r="C775" s="28"/>
      <c r="D775" s="28"/>
      <c r="E775" s="31"/>
      <c r="F775" s="34" t="str">
        <f t="shared" si="99"/>
        <v/>
      </c>
      <c r="G775" s="37" t="str">
        <f>IF(D775="", "", IF(E775="", "Select Supplier", D775*1.02264*(IF(INDEX('Suppliers &amp; Rates'!$G$7:$G$97, MATCH(E775, 'Suppliers &amp; Rates'!$B$7:$B$97, 0))="", 39.3, INDEX('Suppliers &amp; Rates'!$G$7:$G$97, MATCH(E775, 'Suppliers &amp; Rates'!$B$7:$B$97, 0))))/3.6))</f>
        <v/>
      </c>
      <c r="H775" s="57" t="str">
        <f t="shared" si="100"/>
        <v/>
      </c>
      <c r="I775" s="58" t="str">
        <f t="shared" si="101"/>
        <v/>
      </c>
      <c r="J775" s="58" t="str">
        <f t="shared" si="102"/>
        <v/>
      </c>
      <c r="K775" s="59" t="str">
        <f t="shared" si="103"/>
        <v/>
      </c>
      <c r="L775" s="2"/>
      <c r="N775" s="42" t="str">
        <f>IF($E775="", "", IFERROR(INDEX('Suppliers &amp; Rates'!C$7:C$97, MATCH($E775, 'Suppliers &amp; Rates'!$B$7:$B$97, 0)), ""))</f>
        <v/>
      </c>
      <c r="O775" s="43" t="str">
        <f>IF($E775="", "", IFERROR(INDEX('Suppliers &amp; Rates'!D$7:D$97, MATCH($E775, 'Suppliers &amp; Rates'!$B$7:$B$97, 0)), ""))</f>
        <v/>
      </c>
      <c r="P775" s="43" t="str">
        <f>IF($E775="", "", IFERROR(INDEX('Suppliers &amp; Rates'!E$7:E$97, MATCH($E775, 'Suppliers &amp; Rates'!$B$7:$B$97, 0)), ""))</f>
        <v/>
      </c>
      <c r="Q775" s="44" t="str">
        <f>IF($E775="", "", IFERROR(INDEX('Suppliers &amp; Rates'!F$7:F$97, MATCH($E775, 'Suppliers &amp; Rates'!$B$7:$B$97, 0)), ""))</f>
        <v/>
      </c>
      <c r="S775" s="21" t="str">
        <f t="shared" si="104"/>
        <v/>
      </c>
      <c r="U775" s="21" t="str">
        <f t="shared" si="105"/>
        <v/>
      </c>
      <c r="W775" s="21" t="str">
        <f t="shared" si="106"/>
        <v/>
      </c>
      <c r="X775" s="52" t="str">
        <f t="shared" si="107"/>
        <v/>
      </c>
    </row>
    <row r="776" spans="1:24" x14ac:dyDescent="0.25">
      <c r="A776" s="2"/>
      <c r="B776" s="25"/>
      <c r="C776" s="28"/>
      <c r="D776" s="28"/>
      <c r="E776" s="31"/>
      <c r="F776" s="34" t="str">
        <f t="shared" si="99"/>
        <v/>
      </c>
      <c r="G776" s="37" t="str">
        <f>IF(D776="", "", IF(E776="", "Select Supplier", D776*1.02264*(IF(INDEX('Suppliers &amp; Rates'!$G$7:$G$97, MATCH(E776, 'Suppliers &amp; Rates'!$B$7:$B$97, 0))="", 39.3, INDEX('Suppliers &amp; Rates'!$G$7:$G$97, MATCH(E776, 'Suppliers &amp; Rates'!$B$7:$B$97, 0))))/3.6))</f>
        <v/>
      </c>
      <c r="H776" s="57" t="str">
        <f t="shared" si="100"/>
        <v/>
      </c>
      <c r="I776" s="58" t="str">
        <f t="shared" si="101"/>
        <v/>
      </c>
      <c r="J776" s="58" t="str">
        <f t="shared" si="102"/>
        <v/>
      </c>
      <c r="K776" s="59" t="str">
        <f t="shared" si="103"/>
        <v/>
      </c>
      <c r="L776" s="2"/>
      <c r="N776" s="42" t="str">
        <f>IF($E776="", "", IFERROR(INDEX('Suppliers &amp; Rates'!C$7:C$97, MATCH($E776, 'Suppliers &amp; Rates'!$B$7:$B$97, 0)), ""))</f>
        <v/>
      </c>
      <c r="O776" s="43" t="str">
        <f>IF($E776="", "", IFERROR(INDEX('Suppliers &amp; Rates'!D$7:D$97, MATCH($E776, 'Suppliers &amp; Rates'!$B$7:$B$97, 0)), ""))</f>
        <v/>
      </c>
      <c r="P776" s="43" t="str">
        <f>IF($E776="", "", IFERROR(INDEX('Suppliers &amp; Rates'!E$7:E$97, MATCH($E776, 'Suppliers &amp; Rates'!$B$7:$B$97, 0)), ""))</f>
        <v/>
      </c>
      <c r="Q776" s="44" t="str">
        <f>IF($E776="", "", IFERROR(INDEX('Suppliers &amp; Rates'!F$7:F$97, MATCH($E776, 'Suppliers &amp; Rates'!$B$7:$B$97, 0)), ""))</f>
        <v/>
      </c>
      <c r="S776" s="21" t="str">
        <f t="shared" si="104"/>
        <v/>
      </c>
      <c r="U776" s="21" t="str">
        <f t="shared" si="105"/>
        <v/>
      </c>
      <c r="W776" s="21" t="str">
        <f t="shared" si="106"/>
        <v/>
      </c>
      <c r="X776" s="52" t="str">
        <f t="shared" si="107"/>
        <v/>
      </c>
    </row>
    <row r="777" spans="1:24" x14ac:dyDescent="0.25">
      <c r="A777" s="2"/>
      <c r="B777" s="25"/>
      <c r="C777" s="28"/>
      <c r="D777" s="28"/>
      <c r="E777" s="31"/>
      <c r="F777" s="34" t="str">
        <f t="shared" ref="F777:F840" si="108">IF(C777="", "", C777)</f>
        <v/>
      </c>
      <c r="G777" s="37" t="str">
        <f>IF(D777="", "", IF(E777="", "Select Supplier", D777*1.02264*(IF(INDEX('Suppliers &amp; Rates'!$G$7:$G$97, MATCH(E777, 'Suppliers &amp; Rates'!$B$7:$B$97, 0))="", 39.3, INDEX('Suppliers &amp; Rates'!$G$7:$G$97, MATCH(E777, 'Suppliers &amp; Rates'!$B$7:$B$97, 0))))/3.6))</f>
        <v/>
      </c>
      <c r="H777" s="57" t="str">
        <f t="shared" si="100"/>
        <v/>
      </c>
      <c r="I777" s="58" t="str">
        <f t="shared" si="101"/>
        <v/>
      </c>
      <c r="J777" s="58" t="str">
        <f t="shared" si="102"/>
        <v/>
      </c>
      <c r="K777" s="59" t="str">
        <f t="shared" si="103"/>
        <v/>
      </c>
      <c r="L777" s="2"/>
      <c r="N777" s="42" t="str">
        <f>IF($E777="", "", IFERROR(INDEX('Suppliers &amp; Rates'!C$7:C$97, MATCH($E777, 'Suppliers &amp; Rates'!$B$7:$B$97, 0)), ""))</f>
        <v/>
      </c>
      <c r="O777" s="43" t="str">
        <f>IF($E777="", "", IFERROR(INDEX('Suppliers &amp; Rates'!D$7:D$97, MATCH($E777, 'Suppliers &amp; Rates'!$B$7:$B$97, 0)), ""))</f>
        <v/>
      </c>
      <c r="P777" s="43" t="str">
        <f>IF($E777="", "", IFERROR(INDEX('Suppliers &amp; Rates'!E$7:E$97, MATCH($E777, 'Suppliers &amp; Rates'!$B$7:$B$97, 0)), ""))</f>
        <v/>
      </c>
      <c r="Q777" s="44" t="str">
        <f>IF($E777="", "", IFERROR(INDEX('Suppliers &amp; Rates'!F$7:F$97, MATCH($E777, 'Suppliers &amp; Rates'!$B$7:$B$97, 0)), ""))</f>
        <v/>
      </c>
      <c r="S777" s="21" t="str">
        <f t="shared" si="104"/>
        <v/>
      </c>
      <c r="U777" s="21" t="str">
        <f t="shared" si="105"/>
        <v/>
      </c>
      <c r="W777" s="21" t="str">
        <f t="shared" si="106"/>
        <v/>
      </c>
      <c r="X777" s="52" t="str">
        <f t="shared" si="107"/>
        <v/>
      </c>
    </row>
    <row r="778" spans="1:24" x14ac:dyDescent="0.25">
      <c r="A778" s="2"/>
      <c r="B778" s="25"/>
      <c r="C778" s="28"/>
      <c r="D778" s="28"/>
      <c r="E778" s="31"/>
      <c r="F778" s="34" t="str">
        <f t="shared" si="108"/>
        <v/>
      </c>
      <c r="G778" s="37" t="str">
        <f>IF(D778="", "", IF(E778="", "Select Supplier", D778*1.02264*(IF(INDEX('Suppliers &amp; Rates'!$G$7:$G$97, MATCH(E778, 'Suppliers &amp; Rates'!$B$7:$B$97, 0))="", 39.3, INDEX('Suppliers &amp; Rates'!$G$7:$G$97, MATCH(E778, 'Suppliers &amp; Rates'!$B$7:$B$97, 0))))/3.6))</f>
        <v/>
      </c>
      <c r="H778" s="57" t="str">
        <f t="shared" ref="H778:H841" si="109">IF(OR($U778="", $U778=FALSE), "", ROUND(($N778*$S778)+($O778*$W778), 2)/100)</f>
        <v/>
      </c>
      <c r="I778" s="58" t="str">
        <f t="shared" ref="I778:I841" si="110">IF(OR($U778="", $U778=FALSE), "", ROUND(($P778*$S778)+($Q778*$X778), 2)/100)</f>
        <v/>
      </c>
      <c r="J778" s="58" t="str">
        <f t="shared" ref="J778:J841" si="111">IF(OR(H778="", I778=""), "", H778+I778)</f>
        <v/>
      </c>
      <c r="K778" s="59" t="str">
        <f t="shared" ref="K778:K841" si="112">IF(U778=TRUE, IFERROR(J778/S778, ""), "")</f>
        <v/>
      </c>
      <c r="L778" s="2"/>
      <c r="N778" s="42" t="str">
        <f>IF($E778="", "", IFERROR(INDEX('Suppliers &amp; Rates'!C$7:C$97, MATCH($E778, 'Suppliers &amp; Rates'!$B$7:$B$97, 0)), ""))</f>
        <v/>
      </c>
      <c r="O778" s="43" t="str">
        <f>IF($E778="", "", IFERROR(INDEX('Suppliers &amp; Rates'!D$7:D$97, MATCH($E778, 'Suppliers &amp; Rates'!$B$7:$B$97, 0)), ""))</f>
        <v/>
      </c>
      <c r="P778" s="43" t="str">
        <f>IF($E778="", "", IFERROR(INDEX('Suppliers &amp; Rates'!E$7:E$97, MATCH($E778, 'Suppliers &amp; Rates'!$B$7:$B$97, 0)), ""))</f>
        <v/>
      </c>
      <c r="Q778" s="44" t="str">
        <f>IF($E778="", "", IFERROR(INDEX('Suppliers &amp; Rates'!F$7:F$97, MATCH($E778, 'Suppliers &amp; Rates'!$B$7:$B$97, 0)), ""))</f>
        <v/>
      </c>
      <c r="S778" s="21" t="str">
        <f t="shared" ref="S778:S841" si="113">IF(B778="", "", B778-B777)</f>
        <v/>
      </c>
      <c r="U778" s="21" t="str">
        <f t="shared" ref="U778:U841" si="114">IF(OR(B778="", B777="", C778="", C777="", D778="", D777=""), "", IF($E777=$E778, TRUE, FALSE))</f>
        <v/>
      </c>
      <c r="W778" s="21" t="str">
        <f t="shared" ref="W778:W841" si="115">IF(OR(F777="", F778=""), "", F778-F777)</f>
        <v/>
      </c>
      <c r="X778" s="52" t="str">
        <f t="shared" ref="X778:X841" si="116">IF(OR(G777="", G778=""), "", G778-G777)</f>
        <v/>
      </c>
    </row>
    <row r="779" spans="1:24" x14ac:dyDescent="0.25">
      <c r="A779" s="2"/>
      <c r="B779" s="25"/>
      <c r="C779" s="28"/>
      <c r="D779" s="28"/>
      <c r="E779" s="31"/>
      <c r="F779" s="34" t="str">
        <f t="shared" si="108"/>
        <v/>
      </c>
      <c r="G779" s="37" t="str">
        <f>IF(D779="", "", IF(E779="", "Select Supplier", D779*1.02264*(IF(INDEX('Suppliers &amp; Rates'!$G$7:$G$97, MATCH(E779, 'Suppliers &amp; Rates'!$B$7:$B$97, 0))="", 39.3, INDEX('Suppliers &amp; Rates'!$G$7:$G$97, MATCH(E779, 'Suppliers &amp; Rates'!$B$7:$B$97, 0))))/3.6))</f>
        <v/>
      </c>
      <c r="H779" s="57" t="str">
        <f t="shared" si="109"/>
        <v/>
      </c>
      <c r="I779" s="58" t="str">
        <f t="shared" si="110"/>
        <v/>
      </c>
      <c r="J779" s="58" t="str">
        <f t="shared" si="111"/>
        <v/>
      </c>
      <c r="K779" s="59" t="str">
        <f t="shared" si="112"/>
        <v/>
      </c>
      <c r="L779" s="2"/>
      <c r="N779" s="42" t="str">
        <f>IF($E779="", "", IFERROR(INDEX('Suppliers &amp; Rates'!C$7:C$97, MATCH($E779, 'Suppliers &amp; Rates'!$B$7:$B$97, 0)), ""))</f>
        <v/>
      </c>
      <c r="O779" s="43" t="str">
        <f>IF($E779="", "", IFERROR(INDEX('Suppliers &amp; Rates'!D$7:D$97, MATCH($E779, 'Suppliers &amp; Rates'!$B$7:$B$97, 0)), ""))</f>
        <v/>
      </c>
      <c r="P779" s="43" t="str">
        <f>IF($E779="", "", IFERROR(INDEX('Suppliers &amp; Rates'!E$7:E$97, MATCH($E779, 'Suppliers &amp; Rates'!$B$7:$B$97, 0)), ""))</f>
        <v/>
      </c>
      <c r="Q779" s="44" t="str">
        <f>IF($E779="", "", IFERROR(INDEX('Suppliers &amp; Rates'!F$7:F$97, MATCH($E779, 'Suppliers &amp; Rates'!$B$7:$B$97, 0)), ""))</f>
        <v/>
      </c>
      <c r="S779" s="21" t="str">
        <f t="shared" si="113"/>
        <v/>
      </c>
      <c r="U779" s="21" t="str">
        <f t="shared" si="114"/>
        <v/>
      </c>
      <c r="W779" s="21" t="str">
        <f t="shared" si="115"/>
        <v/>
      </c>
      <c r="X779" s="52" t="str">
        <f t="shared" si="116"/>
        <v/>
      </c>
    </row>
    <row r="780" spans="1:24" x14ac:dyDescent="0.25">
      <c r="A780" s="2"/>
      <c r="B780" s="25"/>
      <c r="C780" s="28"/>
      <c r="D780" s="28"/>
      <c r="E780" s="31"/>
      <c r="F780" s="34" t="str">
        <f t="shared" si="108"/>
        <v/>
      </c>
      <c r="G780" s="37" t="str">
        <f>IF(D780="", "", IF(E780="", "Select Supplier", D780*1.02264*(IF(INDEX('Suppliers &amp; Rates'!$G$7:$G$97, MATCH(E780, 'Suppliers &amp; Rates'!$B$7:$B$97, 0))="", 39.3, INDEX('Suppliers &amp; Rates'!$G$7:$G$97, MATCH(E780, 'Suppliers &amp; Rates'!$B$7:$B$97, 0))))/3.6))</f>
        <v/>
      </c>
      <c r="H780" s="57" t="str">
        <f t="shared" si="109"/>
        <v/>
      </c>
      <c r="I780" s="58" t="str">
        <f t="shared" si="110"/>
        <v/>
      </c>
      <c r="J780" s="58" t="str">
        <f t="shared" si="111"/>
        <v/>
      </c>
      <c r="K780" s="59" t="str">
        <f t="shared" si="112"/>
        <v/>
      </c>
      <c r="L780" s="2"/>
      <c r="N780" s="42" t="str">
        <f>IF($E780="", "", IFERROR(INDEX('Suppliers &amp; Rates'!C$7:C$97, MATCH($E780, 'Suppliers &amp; Rates'!$B$7:$B$97, 0)), ""))</f>
        <v/>
      </c>
      <c r="O780" s="43" t="str">
        <f>IF($E780="", "", IFERROR(INDEX('Suppliers &amp; Rates'!D$7:D$97, MATCH($E780, 'Suppliers &amp; Rates'!$B$7:$B$97, 0)), ""))</f>
        <v/>
      </c>
      <c r="P780" s="43" t="str">
        <f>IF($E780="", "", IFERROR(INDEX('Suppliers &amp; Rates'!E$7:E$97, MATCH($E780, 'Suppliers &amp; Rates'!$B$7:$B$97, 0)), ""))</f>
        <v/>
      </c>
      <c r="Q780" s="44" t="str">
        <f>IF($E780="", "", IFERROR(INDEX('Suppliers &amp; Rates'!F$7:F$97, MATCH($E780, 'Suppliers &amp; Rates'!$B$7:$B$97, 0)), ""))</f>
        <v/>
      </c>
      <c r="S780" s="21" t="str">
        <f t="shared" si="113"/>
        <v/>
      </c>
      <c r="U780" s="21" t="str">
        <f t="shared" si="114"/>
        <v/>
      </c>
      <c r="W780" s="21" t="str">
        <f t="shared" si="115"/>
        <v/>
      </c>
      <c r="X780" s="52" t="str">
        <f t="shared" si="116"/>
        <v/>
      </c>
    </row>
    <row r="781" spans="1:24" x14ac:dyDescent="0.25">
      <c r="A781" s="2"/>
      <c r="B781" s="25"/>
      <c r="C781" s="28"/>
      <c r="D781" s="28"/>
      <c r="E781" s="31"/>
      <c r="F781" s="34" t="str">
        <f t="shared" si="108"/>
        <v/>
      </c>
      <c r="G781" s="37" t="str">
        <f>IF(D781="", "", IF(E781="", "Select Supplier", D781*1.02264*(IF(INDEX('Suppliers &amp; Rates'!$G$7:$G$97, MATCH(E781, 'Suppliers &amp; Rates'!$B$7:$B$97, 0))="", 39.3, INDEX('Suppliers &amp; Rates'!$G$7:$G$97, MATCH(E781, 'Suppliers &amp; Rates'!$B$7:$B$97, 0))))/3.6))</f>
        <v/>
      </c>
      <c r="H781" s="57" t="str">
        <f t="shared" si="109"/>
        <v/>
      </c>
      <c r="I781" s="58" t="str">
        <f t="shared" si="110"/>
        <v/>
      </c>
      <c r="J781" s="58" t="str">
        <f t="shared" si="111"/>
        <v/>
      </c>
      <c r="K781" s="59" t="str">
        <f t="shared" si="112"/>
        <v/>
      </c>
      <c r="L781" s="2"/>
      <c r="N781" s="42" t="str">
        <f>IF($E781="", "", IFERROR(INDEX('Suppliers &amp; Rates'!C$7:C$97, MATCH($E781, 'Suppliers &amp; Rates'!$B$7:$B$97, 0)), ""))</f>
        <v/>
      </c>
      <c r="O781" s="43" t="str">
        <f>IF($E781="", "", IFERROR(INDEX('Suppliers &amp; Rates'!D$7:D$97, MATCH($E781, 'Suppliers &amp; Rates'!$B$7:$B$97, 0)), ""))</f>
        <v/>
      </c>
      <c r="P781" s="43" t="str">
        <f>IF($E781="", "", IFERROR(INDEX('Suppliers &amp; Rates'!E$7:E$97, MATCH($E781, 'Suppliers &amp; Rates'!$B$7:$B$97, 0)), ""))</f>
        <v/>
      </c>
      <c r="Q781" s="44" t="str">
        <f>IF($E781="", "", IFERROR(INDEX('Suppliers &amp; Rates'!F$7:F$97, MATCH($E781, 'Suppliers &amp; Rates'!$B$7:$B$97, 0)), ""))</f>
        <v/>
      </c>
      <c r="S781" s="21" t="str">
        <f t="shared" si="113"/>
        <v/>
      </c>
      <c r="U781" s="21" t="str">
        <f t="shared" si="114"/>
        <v/>
      </c>
      <c r="W781" s="21" t="str">
        <f t="shared" si="115"/>
        <v/>
      </c>
      <c r="X781" s="52" t="str">
        <f t="shared" si="116"/>
        <v/>
      </c>
    </row>
    <row r="782" spans="1:24" x14ac:dyDescent="0.25">
      <c r="A782" s="2"/>
      <c r="B782" s="25"/>
      <c r="C782" s="28"/>
      <c r="D782" s="28"/>
      <c r="E782" s="31"/>
      <c r="F782" s="34" t="str">
        <f t="shared" si="108"/>
        <v/>
      </c>
      <c r="G782" s="37" t="str">
        <f>IF(D782="", "", IF(E782="", "Select Supplier", D782*1.02264*(IF(INDEX('Suppliers &amp; Rates'!$G$7:$G$97, MATCH(E782, 'Suppliers &amp; Rates'!$B$7:$B$97, 0))="", 39.3, INDEX('Suppliers &amp; Rates'!$G$7:$G$97, MATCH(E782, 'Suppliers &amp; Rates'!$B$7:$B$97, 0))))/3.6))</f>
        <v/>
      </c>
      <c r="H782" s="57" t="str">
        <f t="shared" si="109"/>
        <v/>
      </c>
      <c r="I782" s="58" t="str">
        <f t="shared" si="110"/>
        <v/>
      </c>
      <c r="J782" s="58" t="str">
        <f t="shared" si="111"/>
        <v/>
      </c>
      <c r="K782" s="59" t="str">
        <f t="shared" si="112"/>
        <v/>
      </c>
      <c r="L782" s="2"/>
      <c r="N782" s="42" t="str">
        <f>IF($E782="", "", IFERROR(INDEX('Suppliers &amp; Rates'!C$7:C$97, MATCH($E782, 'Suppliers &amp; Rates'!$B$7:$B$97, 0)), ""))</f>
        <v/>
      </c>
      <c r="O782" s="43" t="str">
        <f>IF($E782="", "", IFERROR(INDEX('Suppliers &amp; Rates'!D$7:D$97, MATCH($E782, 'Suppliers &amp; Rates'!$B$7:$B$97, 0)), ""))</f>
        <v/>
      </c>
      <c r="P782" s="43" t="str">
        <f>IF($E782="", "", IFERROR(INDEX('Suppliers &amp; Rates'!E$7:E$97, MATCH($E782, 'Suppliers &amp; Rates'!$B$7:$B$97, 0)), ""))</f>
        <v/>
      </c>
      <c r="Q782" s="44" t="str">
        <f>IF($E782="", "", IFERROR(INDEX('Suppliers &amp; Rates'!F$7:F$97, MATCH($E782, 'Suppliers &amp; Rates'!$B$7:$B$97, 0)), ""))</f>
        <v/>
      </c>
      <c r="S782" s="21" t="str">
        <f t="shared" si="113"/>
        <v/>
      </c>
      <c r="U782" s="21" t="str">
        <f t="shared" si="114"/>
        <v/>
      </c>
      <c r="W782" s="21" t="str">
        <f t="shared" si="115"/>
        <v/>
      </c>
      <c r="X782" s="52" t="str">
        <f t="shared" si="116"/>
        <v/>
      </c>
    </row>
    <row r="783" spans="1:24" x14ac:dyDescent="0.25">
      <c r="A783" s="2"/>
      <c r="B783" s="25"/>
      <c r="C783" s="28"/>
      <c r="D783" s="28"/>
      <c r="E783" s="31"/>
      <c r="F783" s="34" t="str">
        <f t="shared" si="108"/>
        <v/>
      </c>
      <c r="G783" s="37" t="str">
        <f>IF(D783="", "", IF(E783="", "Select Supplier", D783*1.02264*(IF(INDEX('Suppliers &amp; Rates'!$G$7:$G$97, MATCH(E783, 'Suppliers &amp; Rates'!$B$7:$B$97, 0))="", 39.3, INDEX('Suppliers &amp; Rates'!$G$7:$G$97, MATCH(E783, 'Suppliers &amp; Rates'!$B$7:$B$97, 0))))/3.6))</f>
        <v/>
      </c>
      <c r="H783" s="57" t="str">
        <f t="shared" si="109"/>
        <v/>
      </c>
      <c r="I783" s="58" t="str">
        <f t="shared" si="110"/>
        <v/>
      </c>
      <c r="J783" s="58" t="str">
        <f t="shared" si="111"/>
        <v/>
      </c>
      <c r="K783" s="59" t="str">
        <f t="shared" si="112"/>
        <v/>
      </c>
      <c r="L783" s="2"/>
      <c r="N783" s="42" t="str">
        <f>IF($E783="", "", IFERROR(INDEX('Suppliers &amp; Rates'!C$7:C$97, MATCH($E783, 'Suppliers &amp; Rates'!$B$7:$B$97, 0)), ""))</f>
        <v/>
      </c>
      <c r="O783" s="43" t="str">
        <f>IF($E783="", "", IFERROR(INDEX('Suppliers &amp; Rates'!D$7:D$97, MATCH($E783, 'Suppliers &amp; Rates'!$B$7:$B$97, 0)), ""))</f>
        <v/>
      </c>
      <c r="P783" s="43" t="str">
        <f>IF($E783="", "", IFERROR(INDEX('Suppliers &amp; Rates'!E$7:E$97, MATCH($E783, 'Suppliers &amp; Rates'!$B$7:$B$97, 0)), ""))</f>
        <v/>
      </c>
      <c r="Q783" s="44" t="str">
        <f>IF($E783="", "", IFERROR(INDEX('Suppliers &amp; Rates'!F$7:F$97, MATCH($E783, 'Suppliers &amp; Rates'!$B$7:$B$97, 0)), ""))</f>
        <v/>
      </c>
      <c r="S783" s="21" t="str">
        <f t="shared" si="113"/>
        <v/>
      </c>
      <c r="U783" s="21" t="str">
        <f t="shared" si="114"/>
        <v/>
      </c>
      <c r="W783" s="21" t="str">
        <f t="shared" si="115"/>
        <v/>
      </c>
      <c r="X783" s="52" t="str">
        <f t="shared" si="116"/>
        <v/>
      </c>
    </row>
    <row r="784" spans="1:24" x14ac:dyDescent="0.25">
      <c r="A784" s="2"/>
      <c r="B784" s="25"/>
      <c r="C784" s="28"/>
      <c r="D784" s="28"/>
      <c r="E784" s="31"/>
      <c r="F784" s="34" t="str">
        <f t="shared" si="108"/>
        <v/>
      </c>
      <c r="G784" s="37" t="str">
        <f>IF(D784="", "", IF(E784="", "Select Supplier", D784*1.02264*(IF(INDEX('Suppliers &amp; Rates'!$G$7:$G$97, MATCH(E784, 'Suppliers &amp; Rates'!$B$7:$B$97, 0))="", 39.3, INDEX('Suppliers &amp; Rates'!$G$7:$G$97, MATCH(E784, 'Suppliers &amp; Rates'!$B$7:$B$97, 0))))/3.6))</f>
        <v/>
      </c>
      <c r="H784" s="57" t="str">
        <f t="shared" si="109"/>
        <v/>
      </c>
      <c r="I784" s="58" t="str">
        <f t="shared" si="110"/>
        <v/>
      </c>
      <c r="J784" s="58" t="str">
        <f t="shared" si="111"/>
        <v/>
      </c>
      <c r="K784" s="59" t="str">
        <f t="shared" si="112"/>
        <v/>
      </c>
      <c r="L784" s="2"/>
      <c r="N784" s="42" t="str">
        <f>IF($E784="", "", IFERROR(INDEX('Suppliers &amp; Rates'!C$7:C$97, MATCH($E784, 'Suppliers &amp; Rates'!$B$7:$B$97, 0)), ""))</f>
        <v/>
      </c>
      <c r="O784" s="43" t="str">
        <f>IF($E784="", "", IFERROR(INDEX('Suppliers &amp; Rates'!D$7:D$97, MATCH($E784, 'Suppliers &amp; Rates'!$B$7:$B$97, 0)), ""))</f>
        <v/>
      </c>
      <c r="P784" s="43" t="str">
        <f>IF($E784="", "", IFERROR(INDEX('Suppliers &amp; Rates'!E$7:E$97, MATCH($E784, 'Suppliers &amp; Rates'!$B$7:$B$97, 0)), ""))</f>
        <v/>
      </c>
      <c r="Q784" s="44" t="str">
        <f>IF($E784="", "", IFERROR(INDEX('Suppliers &amp; Rates'!F$7:F$97, MATCH($E784, 'Suppliers &amp; Rates'!$B$7:$B$97, 0)), ""))</f>
        <v/>
      </c>
      <c r="S784" s="21" t="str">
        <f t="shared" si="113"/>
        <v/>
      </c>
      <c r="U784" s="21" t="str">
        <f t="shared" si="114"/>
        <v/>
      </c>
      <c r="W784" s="21" t="str">
        <f t="shared" si="115"/>
        <v/>
      </c>
      <c r="X784" s="52" t="str">
        <f t="shared" si="116"/>
        <v/>
      </c>
    </row>
    <row r="785" spans="1:24" x14ac:dyDescent="0.25">
      <c r="A785" s="2"/>
      <c r="B785" s="25"/>
      <c r="C785" s="28"/>
      <c r="D785" s="28"/>
      <c r="E785" s="31"/>
      <c r="F785" s="34" t="str">
        <f t="shared" si="108"/>
        <v/>
      </c>
      <c r="G785" s="37" t="str">
        <f>IF(D785="", "", IF(E785="", "Select Supplier", D785*1.02264*(IF(INDEX('Suppliers &amp; Rates'!$G$7:$G$97, MATCH(E785, 'Suppliers &amp; Rates'!$B$7:$B$97, 0))="", 39.3, INDEX('Suppliers &amp; Rates'!$G$7:$G$97, MATCH(E785, 'Suppliers &amp; Rates'!$B$7:$B$97, 0))))/3.6))</f>
        <v/>
      </c>
      <c r="H785" s="57" t="str">
        <f t="shared" si="109"/>
        <v/>
      </c>
      <c r="I785" s="58" t="str">
        <f t="shared" si="110"/>
        <v/>
      </c>
      <c r="J785" s="58" t="str">
        <f t="shared" si="111"/>
        <v/>
      </c>
      <c r="K785" s="59" t="str">
        <f t="shared" si="112"/>
        <v/>
      </c>
      <c r="L785" s="2"/>
      <c r="N785" s="42" t="str">
        <f>IF($E785="", "", IFERROR(INDEX('Suppliers &amp; Rates'!C$7:C$97, MATCH($E785, 'Suppliers &amp; Rates'!$B$7:$B$97, 0)), ""))</f>
        <v/>
      </c>
      <c r="O785" s="43" t="str">
        <f>IF($E785="", "", IFERROR(INDEX('Suppliers &amp; Rates'!D$7:D$97, MATCH($E785, 'Suppliers &amp; Rates'!$B$7:$B$97, 0)), ""))</f>
        <v/>
      </c>
      <c r="P785" s="43" t="str">
        <f>IF($E785="", "", IFERROR(INDEX('Suppliers &amp; Rates'!E$7:E$97, MATCH($E785, 'Suppliers &amp; Rates'!$B$7:$B$97, 0)), ""))</f>
        <v/>
      </c>
      <c r="Q785" s="44" t="str">
        <f>IF($E785="", "", IFERROR(INDEX('Suppliers &amp; Rates'!F$7:F$97, MATCH($E785, 'Suppliers &amp; Rates'!$B$7:$B$97, 0)), ""))</f>
        <v/>
      </c>
      <c r="S785" s="21" t="str">
        <f t="shared" si="113"/>
        <v/>
      </c>
      <c r="U785" s="21" t="str">
        <f t="shared" si="114"/>
        <v/>
      </c>
      <c r="W785" s="21" t="str">
        <f t="shared" si="115"/>
        <v/>
      </c>
      <c r="X785" s="52" t="str">
        <f t="shared" si="116"/>
        <v/>
      </c>
    </row>
    <row r="786" spans="1:24" x14ac:dyDescent="0.25">
      <c r="A786" s="2"/>
      <c r="B786" s="25"/>
      <c r="C786" s="28"/>
      <c r="D786" s="28"/>
      <c r="E786" s="31"/>
      <c r="F786" s="34" t="str">
        <f t="shared" si="108"/>
        <v/>
      </c>
      <c r="G786" s="37" t="str">
        <f>IF(D786="", "", IF(E786="", "Select Supplier", D786*1.02264*(IF(INDEX('Suppliers &amp; Rates'!$G$7:$G$97, MATCH(E786, 'Suppliers &amp; Rates'!$B$7:$B$97, 0))="", 39.3, INDEX('Suppliers &amp; Rates'!$G$7:$G$97, MATCH(E786, 'Suppliers &amp; Rates'!$B$7:$B$97, 0))))/3.6))</f>
        <v/>
      </c>
      <c r="H786" s="57" t="str">
        <f t="shared" si="109"/>
        <v/>
      </c>
      <c r="I786" s="58" t="str">
        <f t="shared" si="110"/>
        <v/>
      </c>
      <c r="J786" s="58" t="str">
        <f t="shared" si="111"/>
        <v/>
      </c>
      <c r="K786" s="59" t="str">
        <f t="shared" si="112"/>
        <v/>
      </c>
      <c r="L786" s="2"/>
      <c r="N786" s="42" t="str">
        <f>IF($E786="", "", IFERROR(INDEX('Suppliers &amp; Rates'!C$7:C$97, MATCH($E786, 'Suppliers &amp; Rates'!$B$7:$B$97, 0)), ""))</f>
        <v/>
      </c>
      <c r="O786" s="43" t="str">
        <f>IF($E786="", "", IFERROR(INDEX('Suppliers &amp; Rates'!D$7:D$97, MATCH($E786, 'Suppliers &amp; Rates'!$B$7:$B$97, 0)), ""))</f>
        <v/>
      </c>
      <c r="P786" s="43" t="str">
        <f>IF($E786="", "", IFERROR(INDEX('Suppliers &amp; Rates'!E$7:E$97, MATCH($E786, 'Suppliers &amp; Rates'!$B$7:$B$97, 0)), ""))</f>
        <v/>
      </c>
      <c r="Q786" s="44" t="str">
        <f>IF($E786="", "", IFERROR(INDEX('Suppliers &amp; Rates'!F$7:F$97, MATCH($E786, 'Suppliers &amp; Rates'!$B$7:$B$97, 0)), ""))</f>
        <v/>
      </c>
      <c r="S786" s="21" t="str">
        <f t="shared" si="113"/>
        <v/>
      </c>
      <c r="U786" s="21" t="str">
        <f t="shared" si="114"/>
        <v/>
      </c>
      <c r="W786" s="21" t="str">
        <f t="shared" si="115"/>
        <v/>
      </c>
      <c r="X786" s="52" t="str">
        <f t="shared" si="116"/>
        <v/>
      </c>
    </row>
    <row r="787" spans="1:24" x14ac:dyDescent="0.25">
      <c r="A787" s="2"/>
      <c r="B787" s="25"/>
      <c r="C787" s="28"/>
      <c r="D787" s="28"/>
      <c r="E787" s="31"/>
      <c r="F787" s="34" t="str">
        <f t="shared" si="108"/>
        <v/>
      </c>
      <c r="G787" s="37" t="str">
        <f>IF(D787="", "", IF(E787="", "Select Supplier", D787*1.02264*(IF(INDEX('Suppliers &amp; Rates'!$G$7:$G$97, MATCH(E787, 'Suppliers &amp; Rates'!$B$7:$B$97, 0))="", 39.3, INDEX('Suppliers &amp; Rates'!$G$7:$G$97, MATCH(E787, 'Suppliers &amp; Rates'!$B$7:$B$97, 0))))/3.6))</f>
        <v/>
      </c>
      <c r="H787" s="57" t="str">
        <f t="shared" si="109"/>
        <v/>
      </c>
      <c r="I787" s="58" t="str">
        <f t="shared" si="110"/>
        <v/>
      </c>
      <c r="J787" s="58" t="str">
        <f t="shared" si="111"/>
        <v/>
      </c>
      <c r="K787" s="59" t="str">
        <f t="shared" si="112"/>
        <v/>
      </c>
      <c r="L787" s="2"/>
      <c r="N787" s="42" t="str">
        <f>IF($E787="", "", IFERROR(INDEX('Suppliers &amp; Rates'!C$7:C$97, MATCH($E787, 'Suppliers &amp; Rates'!$B$7:$B$97, 0)), ""))</f>
        <v/>
      </c>
      <c r="O787" s="43" t="str">
        <f>IF($E787="", "", IFERROR(INDEX('Suppliers &amp; Rates'!D$7:D$97, MATCH($E787, 'Suppliers &amp; Rates'!$B$7:$B$97, 0)), ""))</f>
        <v/>
      </c>
      <c r="P787" s="43" t="str">
        <f>IF($E787="", "", IFERROR(INDEX('Suppliers &amp; Rates'!E$7:E$97, MATCH($E787, 'Suppliers &amp; Rates'!$B$7:$B$97, 0)), ""))</f>
        <v/>
      </c>
      <c r="Q787" s="44" t="str">
        <f>IF($E787="", "", IFERROR(INDEX('Suppliers &amp; Rates'!F$7:F$97, MATCH($E787, 'Suppliers &amp; Rates'!$B$7:$B$97, 0)), ""))</f>
        <v/>
      </c>
      <c r="S787" s="21" t="str">
        <f t="shared" si="113"/>
        <v/>
      </c>
      <c r="U787" s="21" t="str">
        <f t="shared" si="114"/>
        <v/>
      </c>
      <c r="W787" s="21" t="str">
        <f t="shared" si="115"/>
        <v/>
      </c>
      <c r="X787" s="52" t="str">
        <f t="shared" si="116"/>
        <v/>
      </c>
    </row>
    <row r="788" spans="1:24" x14ac:dyDescent="0.25">
      <c r="A788" s="2"/>
      <c r="B788" s="25"/>
      <c r="C788" s="28"/>
      <c r="D788" s="28"/>
      <c r="E788" s="31"/>
      <c r="F788" s="34" t="str">
        <f t="shared" si="108"/>
        <v/>
      </c>
      <c r="G788" s="37" t="str">
        <f>IF(D788="", "", IF(E788="", "Select Supplier", D788*1.02264*(IF(INDEX('Suppliers &amp; Rates'!$G$7:$G$97, MATCH(E788, 'Suppliers &amp; Rates'!$B$7:$B$97, 0))="", 39.3, INDEX('Suppliers &amp; Rates'!$G$7:$G$97, MATCH(E788, 'Suppliers &amp; Rates'!$B$7:$B$97, 0))))/3.6))</f>
        <v/>
      </c>
      <c r="H788" s="57" t="str">
        <f t="shared" si="109"/>
        <v/>
      </c>
      <c r="I788" s="58" t="str">
        <f t="shared" si="110"/>
        <v/>
      </c>
      <c r="J788" s="58" t="str">
        <f t="shared" si="111"/>
        <v/>
      </c>
      <c r="K788" s="59" t="str">
        <f t="shared" si="112"/>
        <v/>
      </c>
      <c r="L788" s="2"/>
      <c r="N788" s="42" t="str">
        <f>IF($E788="", "", IFERROR(INDEX('Suppliers &amp; Rates'!C$7:C$97, MATCH($E788, 'Suppliers &amp; Rates'!$B$7:$B$97, 0)), ""))</f>
        <v/>
      </c>
      <c r="O788" s="43" t="str">
        <f>IF($E788="", "", IFERROR(INDEX('Suppliers &amp; Rates'!D$7:D$97, MATCH($E788, 'Suppliers &amp; Rates'!$B$7:$B$97, 0)), ""))</f>
        <v/>
      </c>
      <c r="P788" s="43" t="str">
        <f>IF($E788="", "", IFERROR(INDEX('Suppliers &amp; Rates'!E$7:E$97, MATCH($E788, 'Suppliers &amp; Rates'!$B$7:$B$97, 0)), ""))</f>
        <v/>
      </c>
      <c r="Q788" s="44" t="str">
        <f>IF($E788="", "", IFERROR(INDEX('Suppliers &amp; Rates'!F$7:F$97, MATCH($E788, 'Suppliers &amp; Rates'!$B$7:$B$97, 0)), ""))</f>
        <v/>
      </c>
      <c r="S788" s="21" t="str">
        <f t="shared" si="113"/>
        <v/>
      </c>
      <c r="U788" s="21" t="str">
        <f t="shared" si="114"/>
        <v/>
      </c>
      <c r="W788" s="21" t="str">
        <f t="shared" si="115"/>
        <v/>
      </c>
      <c r="X788" s="52" t="str">
        <f t="shared" si="116"/>
        <v/>
      </c>
    </row>
    <row r="789" spans="1:24" x14ac:dyDescent="0.25">
      <c r="A789" s="2"/>
      <c r="B789" s="25"/>
      <c r="C789" s="28"/>
      <c r="D789" s="28"/>
      <c r="E789" s="31"/>
      <c r="F789" s="34" t="str">
        <f t="shared" si="108"/>
        <v/>
      </c>
      <c r="G789" s="37" t="str">
        <f>IF(D789="", "", IF(E789="", "Select Supplier", D789*1.02264*(IF(INDEX('Suppliers &amp; Rates'!$G$7:$G$97, MATCH(E789, 'Suppliers &amp; Rates'!$B$7:$B$97, 0))="", 39.3, INDEX('Suppliers &amp; Rates'!$G$7:$G$97, MATCH(E789, 'Suppliers &amp; Rates'!$B$7:$B$97, 0))))/3.6))</f>
        <v/>
      </c>
      <c r="H789" s="57" t="str">
        <f t="shared" si="109"/>
        <v/>
      </c>
      <c r="I789" s="58" t="str">
        <f t="shared" si="110"/>
        <v/>
      </c>
      <c r="J789" s="58" t="str">
        <f t="shared" si="111"/>
        <v/>
      </c>
      <c r="K789" s="59" t="str">
        <f t="shared" si="112"/>
        <v/>
      </c>
      <c r="L789" s="2"/>
      <c r="N789" s="42" t="str">
        <f>IF($E789="", "", IFERROR(INDEX('Suppliers &amp; Rates'!C$7:C$97, MATCH($E789, 'Suppliers &amp; Rates'!$B$7:$B$97, 0)), ""))</f>
        <v/>
      </c>
      <c r="O789" s="43" t="str">
        <f>IF($E789="", "", IFERROR(INDEX('Suppliers &amp; Rates'!D$7:D$97, MATCH($E789, 'Suppliers &amp; Rates'!$B$7:$B$97, 0)), ""))</f>
        <v/>
      </c>
      <c r="P789" s="43" t="str">
        <f>IF($E789="", "", IFERROR(INDEX('Suppliers &amp; Rates'!E$7:E$97, MATCH($E789, 'Suppliers &amp; Rates'!$B$7:$B$97, 0)), ""))</f>
        <v/>
      </c>
      <c r="Q789" s="44" t="str">
        <f>IF($E789="", "", IFERROR(INDEX('Suppliers &amp; Rates'!F$7:F$97, MATCH($E789, 'Suppliers &amp; Rates'!$B$7:$B$97, 0)), ""))</f>
        <v/>
      </c>
      <c r="S789" s="21" t="str">
        <f t="shared" si="113"/>
        <v/>
      </c>
      <c r="U789" s="21" t="str">
        <f t="shared" si="114"/>
        <v/>
      </c>
      <c r="W789" s="21" t="str">
        <f t="shared" si="115"/>
        <v/>
      </c>
      <c r="X789" s="52" t="str">
        <f t="shared" si="116"/>
        <v/>
      </c>
    </row>
    <row r="790" spans="1:24" x14ac:dyDescent="0.25">
      <c r="A790" s="2"/>
      <c r="B790" s="25"/>
      <c r="C790" s="28"/>
      <c r="D790" s="28"/>
      <c r="E790" s="31"/>
      <c r="F790" s="34" t="str">
        <f t="shared" si="108"/>
        <v/>
      </c>
      <c r="G790" s="37" t="str">
        <f>IF(D790="", "", IF(E790="", "Select Supplier", D790*1.02264*(IF(INDEX('Suppliers &amp; Rates'!$G$7:$G$97, MATCH(E790, 'Suppliers &amp; Rates'!$B$7:$B$97, 0))="", 39.3, INDEX('Suppliers &amp; Rates'!$G$7:$G$97, MATCH(E790, 'Suppliers &amp; Rates'!$B$7:$B$97, 0))))/3.6))</f>
        <v/>
      </c>
      <c r="H790" s="57" t="str">
        <f t="shared" si="109"/>
        <v/>
      </c>
      <c r="I790" s="58" t="str">
        <f t="shared" si="110"/>
        <v/>
      </c>
      <c r="J790" s="58" t="str">
        <f t="shared" si="111"/>
        <v/>
      </c>
      <c r="K790" s="59" t="str">
        <f t="shared" si="112"/>
        <v/>
      </c>
      <c r="L790" s="2"/>
      <c r="N790" s="42" t="str">
        <f>IF($E790="", "", IFERROR(INDEX('Suppliers &amp; Rates'!C$7:C$97, MATCH($E790, 'Suppliers &amp; Rates'!$B$7:$B$97, 0)), ""))</f>
        <v/>
      </c>
      <c r="O790" s="43" t="str">
        <f>IF($E790="", "", IFERROR(INDEX('Suppliers &amp; Rates'!D$7:D$97, MATCH($E790, 'Suppliers &amp; Rates'!$B$7:$B$97, 0)), ""))</f>
        <v/>
      </c>
      <c r="P790" s="43" t="str">
        <f>IF($E790="", "", IFERROR(INDEX('Suppliers &amp; Rates'!E$7:E$97, MATCH($E790, 'Suppliers &amp; Rates'!$B$7:$B$97, 0)), ""))</f>
        <v/>
      </c>
      <c r="Q790" s="44" t="str">
        <f>IF($E790="", "", IFERROR(INDEX('Suppliers &amp; Rates'!F$7:F$97, MATCH($E790, 'Suppliers &amp; Rates'!$B$7:$B$97, 0)), ""))</f>
        <v/>
      </c>
      <c r="S790" s="21" t="str">
        <f t="shared" si="113"/>
        <v/>
      </c>
      <c r="U790" s="21" t="str">
        <f t="shared" si="114"/>
        <v/>
      </c>
      <c r="W790" s="21" t="str">
        <f t="shared" si="115"/>
        <v/>
      </c>
      <c r="X790" s="52" t="str">
        <f t="shared" si="116"/>
        <v/>
      </c>
    </row>
    <row r="791" spans="1:24" x14ac:dyDescent="0.25">
      <c r="A791" s="2"/>
      <c r="B791" s="25"/>
      <c r="C791" s="28"/>
      <c r="D791" s="28"/>
      <c r="E791" s="31"/>
      <c r="F791" s="34" t="str">
        <f t="shared" si="108"/>
        <v/>
      </c>
      <c r="G791" s="37" t="str">
        <f>IF(D791="", "", IF(E791="", "Select Supplier", D791*1.02264*(IF(INDEX('Suppliers &amp; Rates'!$G$7:$G$97, MATCH(E791, 'Suppliers &amp; Rates'!$B$7:$B$97, 0))="", 39.3, INDEX('Suppliers &amp; Rates'!$G$7:$G$97, MATCH(E791, 'Suppliers &amp; Rates'!$B$7:$B$97, 0))))/3.6))</f>
        <v/>
      </c>
      <c r="H791" s="57" t="str">
        <f t="shared" si="109"/>
        <v/>
      </c>
      <c r="I791" s="58" t="str">
        <f t="shared" si="110"/>
        <v/>
      </c>
      <c r="J791" s="58" t="str">
        <f t="shared" si="111"/>
        <v/>
      </c>
      <c r="K791" s="59" t="str">
        <f t="shared" si="112"/>
        <v/>
      </c>
      <c r="L791" s="2"/>
      <c r="N791" s="42" t="str">
        <f>IF($E791="", "", IFERROR(INDEX('Suppliers &amp; Rates'!C$7:C$97, MATCH($E791, 'Suppliers &amp; Rates'!$B$7:$B$97, 0)), ""))</f>
        <v/>
      </c>
      <c r="O791" s="43" t="str">
        <f>IF($E791="", "", IFERROR(INDEX('Suppliers &amp; Rates'!D$7:D$97, MATCH($E791, 'Suppliers &amp; Rates'!$B$7:$B$97, 0)), ""))</f>
        <v/>
      </c>
      <c r="P791" s="43" t="str">
        <f>IF($E791="", "", IFERROR(INDEX('Suppliers &amp; Rates'!E$7:E$97, MATCH($E791, 'Suppliers &amp; Rates'!$B$7:$B$97, 0)), ""))</f>
        <v/>
      </c>
      <c r="Q791" s="44" t="str">
        <f>IF($E791="", "", IFERROR(INDEX('Suppliers &amp; Rates'!F$7:F$97, MATCH($E791, 'Suppliers &amp; Rates'!$B$7:$B$97, 0)), ""))</f>
        <v/>
      </c>
      <c r="S791" s="21" t="str">
        <f t="shared" si="113"/>
        <v/>
      </c>
      <c r="U791" s="21" t="str">
        <f t="shared" si="114"/>
        <v/>
      </c>
      <c r="W791" s="21" t="str">
        <f t="shared" si="115"/>
        <v/>
      </c>
      <c r="X791" s="52" t="str">
        <f t="shared" si="116"/>
        <v/>
      </c>
    </row>
    <row r="792" spans="1:24" x14ac:dyDescent="0.25">
      <c r="A792" s="2"/>
      <c r="B792" s="25"/>
      <c r="C792" s="28"/>
      <c r="D792" s="28"/>
      <c r="E792" s="31"/>
      <c r="F792" s="34" t="str">
        <f t="shared" si="108"/>
        <v/>
      </c>
      <c r="G792" s="37" t="str">
        <f>IF(D792="", "", IF(E792="", "Select Supplier", D792*1.02264*(IF(INDEX('Suppliers &amp; Rates'!$G$7:$G$97, MATCH(E792, 'Suppliers &amp; Rates'!$B$7:$B$97, 0))="", 39.3, INDEX('Suppliers &amp; Rates'!$G$7:$G$97, MATCH(E792, 'Suppliers &amp; Rates'!$B$7:$B$97, 0))))/3.6))</f>
        <v/>
      </c>
      <c r="H792" s="57" t="str">
        <f t="shared" si="109"/>
        <v/>
      </c>
      <c r="I792" s="58" t="str">
        <f t="shared" si="110"/>
        <v/>
      </c>
      <c r="J792" s="58" t="str">
        <f t="shared" si="111"/>
        <v/>
      </c>
      <c r="K792" s="59" t="str">
        <f t="shared" si="112"/>
        <v/>
      </c>
      <c r="L792" s="2"/>
      <c r="N792" s="42" t="str">
        <f>IF($E792="", "", IFERROR(INDEX('Suppliers &amp; Rates'!C$7:C$97, MATCH($E792, 'Suppliers &amp; Rates'!$B$7:$B$97, 0)), ""))</f>
        <v/>
      </c>
      <c r="O792" s="43" t="str">
        <f>IF($E792="", "", IFERROR(INDEX('Suppliers &amp; Rates'!D$7:D$97, MATCH($E792, 'Suppliers &amp; Rates'!$B$7:$B$97, 0)), ""))</f>
        <v/>
      </c>
      <c r="P792" s="43" t="str">
        <f>IF($E792="", "", IFERROR(INDEX('Suppliers &amp; Rates'!E$7:E$97, MATCH($E792, 'Suppliers &amp; Rates'!$B$7:$B$97, 0)), ""))</f>
        <v/>
      </c>
      <c r="Q792" s="44" t="str">
        <f>IF($E792="", "", IFERROR(INDEX('Suppliers &amp; Rates'!F$7:F$97, MATCH($E792, 'Suppliers &amp; Rates'!$B$7:$B$97, 0)), ""))</f>
        <v/>
      </c>
      <c r="S792" s="21" t="str">
        <f t="shared" si="113"/>
        <v/>
      </c>
      <c r="U792" s="21" t="str">
        <f t="shared" si="114"/>
        <v/>
      </c>
      <c r="W792" s="21" t="str">
        <f t="shared" si="115"/>
        <v/>
      </c>
      <c r="X792" s="52" t="str">
        <f t="shared" si="116"/>
        <v/>
      </c>
    </row>
    <row r="793" spans="1:24" x14ac:dyDescent="0.25">
      <c r="A793" s="2"/>
      <c r="B793" s="25"/>
      <c r="C793" s="28"/>
      <c r="D793" s="28"/>
      <c r="E793" s="31"/>
      <c r="F793" s="34" t="str">
        <f t="shared" si="108"/>
        <v/>
      </c>
      <c r="G793" s="37" t="str">
        <f>IF(D793="", "", IF(E793="", "Select Supplier", D793*1.02264*(IF(INDEX('Suppliers &amp; Rates'!$G$7:$G$97, MATCH(E793, 'Suppliers &amp; Rates'!$B$7:$B$97, 0))="", 39.3, INDEX('Suppliers &amp; Rates'!$G$7:$G$97, MATCH(E793, 'Suppliers &amp; Rates'!$B$7:$B$97, 0))))/3.6))</f>
        <v/>
      </c>
      <c r="H793" s="57" t="str">
        <f t="shared" si="109"/>
        <v/>
      </c>
      <c r="I793" s="58" t="str">
        <f t="shared" si="110"/>
        <v/>
      </c>
      <c r="J793" s="58" t="str">
        <f t="shared" si="111"/>
        <v/>
      </c>
      <c r="K793" s="59" t="str">
        <f t="shared" si="112"/>
        <v/>
      </c>
      <c r="L793" s="2"/>
      <c r="N793" s="42" t="str">
        <f>IF($E793="", "", IFERROR(INDEX('Suppliers &amp; Rates'!C$7:C$97, MATCH($E793, 'Suppliers &amp; Rates'!$B$7:$B$97, 0)), ""))</f>
        <v/>
      </c>
      <c r="O793" s="43" t="str">
        <f>IF($E793="", "", IFERROR(INDEX('Suppliers &amp; Rates'!D$7:D$97, MATCH($E793, 'Suppliers &amp; Rates'!$B$7:$B$97, 0)), ""))</f>
        <v/>
      </c>
      <c r="P793" s="43" t="str">
        <f>IF($E793="", "", IFERROR(INDEX('Suppliers &amp; Rates'!E$7:E$97, MATCH($E793, 'Suppliers &amp; Rates'!$B$7:$B$97, 0)), ""))</f>
        <v/>
      </c>
      <c r="Q793" s="44" t="str">
        <f>IF($E793="", "", IFERROR(INDEX('Suppliers &amp; Rates'!F$7:F$97, MATCH($E793, 'Suppliers &amp; Rates'!$B$7:$B$97, 0)), ""))</f>
        <v/>
      </c>
      <c r="S793" s="21" t="str">
        <f t="shared" si="113"/>
        <v/>
      </c>
      <c r="U793" s="21" t="str">
        <f t="shared" si="114"/>
        <v/>
      </c>
      <c r="W793" s="21" t="str">
        <f t="shared" si="115"/>
        <v/>
      </c>
      <c r="X793" s="52" t="str">
        <f t="shared" si="116"/>
        <v/>
      </c>
    </row>
    <row r="794" spans="1:24" x14ac:dyDescent="0.25">
      <c r="A794" s="2"/>
      <c r="B794" s="25"/>
      <c r="C794" s="28"/>
      <c r="D794" s="28"/>
      <c r="E794" s="31"/>
      <c r="F794" s="34" t="str">
        <f t="shared" si="108"/>
        <v/>
      </c>
      <c r="G794" s="37" t="str">
        <f>IF(D794="", "", IF(E794="", "Select Supplier", D794*1.02264*(IF(INDEX('Suppliers &amp; Rates'!$G$7:$G$97, MATCH(E794, 'Suppliers &amp; Rates'!$B$7:$B$97, 0))="", 39.3, INDEX('Suppliers &amp; Rates'!$G$7:$G$97, MATCH(E794, 'Suppliers &amp; Rates'!$B$7:$B$97, 0))))/3.6))</f>
        <v/>
      </c>
      <c r="H794" s="57" t="str">
        <f t="shared" si="109"/>
        <v/>
      </c>
      <c r="I794" s="58" t="str">
        <f t="shared" si="110"/>
        <v/>
      </c>
      <c r="J794" s="58" t="str">
        <f t="shared" si="111"/>
        <v/>
      </c>
      <c r="K794" s="59" t="str">
        <f t="shared" si="112"/>
        <v/>
      </c>
      <c r="L794" s="2"/>
      <c r="N794" s="42" t="str">
        <f>IF($E794="", "", IFERROR(INDEX('Suppliers &amp; Rates'!C$7:C$97, MATCH($E794, 'Suppliers &amp; Rates'!$B$7:$B$97, 0)), ""))</f>
        <v/>
      </c>
      <c r="O794" s="43" t="str">
        <f>IF($E794="", "", IFERROR(INDEX('Suppliers &amp; Rates'!D$7:D$97, MATCH($E794, 'Suppliers &amp; Rates'!$B$7:$B$97, 0)), ""))</f>
        <v/>
      </c>
      <c r="P794" s="43" t="str">
        <f>IF($E794="", "", IFERROR(INDEX('Suppliers &amp; Rates'!E$7:E$97, MATCH($E794, 'Suppliers &amp; Rates'!$B$7:$B$97, 0)), ""))</f>
        <v/>
      </c>
      <c r="Q794" s="44" t="str">
        <f>IF($E794="", "", IFERROR(INDEX('Suppliers &amp; Rates'!F$7:F$97, MATCH($E794, 'Suppliers &amp; Rates'!$B$7:$B$97, 0)), ""))</f>
        <v/>
      </c>
      <c r="S794" s="21" t="str">
        <f t="shared" si="113"/>
        <v/>
      </c>
      <c r="U794" s="21" t="str">
        <f t="shared" si="114"/>
        <v/>
      </c>
      <c r="W794" s="21" t="str">
        <f t="shared" si="115"/>
        <v/>
      </c>
      <c r="X794" s="52" t="str">
        <f t="shared" si="116"/>
        <v/>
      </c>
    </row>
    <row r="795" spans="1:24" x14ac:dyDescent="0.25">
      <c r="A795" s="2"/>
      <c r="B795" s="25"/>
      <c r="C795" s="28"/>
      <c r="D795" s="28"/>
      <c r="E795" s="31"/>
      <c r="F795" s="34" t="str">
        <f t="shared" si="108"/>
        <v/>
      </c>
      <c r="G795" s="37" t="str">
        <f>IF(D795="", "", IF(E795="", "Select Supplier", D795*1.02264*(IF(INDEX('Suppliers &amp; Rates'!$G$7:$G$97, MATCH(E795, 'Suppliers &amp; Rates'!$B$7:$B$97, 0))="", 39.3, INDEX('Suppliers &amp; Rates'!$G$7:$G$97, MATCH(E795, 'Suppliers &amp; Rates'!$B$7:$B$97, 0))))/3.6))</f>
        <v/>
      </c>
      <c r="H795" s="57" t="str">
        <f t="shared" si="109"/>
        <v/>
      </c>
      <c r="I795" s="58" t="str">
        <f t="shared" si="110"/>
        <v/>
      </c>
      <c r="J795" s="58" t="str">
        <f t="shared" si="111"/>
        <v/>
      </c>
      <c r="K795" s="59" t="str">
        <f t="shared" si="112"/>
        <v/>
      </c>
      <c r="L795" s="2"/>
      <c r="N795" s="42" t="str">
        <f>IF($E795="", "", IFERROR(INDEX('Suppliers &amp; Rates'!C$7:C$97, MATCH($E795, 'Suppliers &amp; Rates'!$B$7:$B$97, 0)), ""))</f>
        <v/>
      </c>
      <c r="O795" s="43" t="str">
        <f>IF($E795="", "", IFERROR(INDEX('Suppliers &amp; Rates'!D$7:D$97, MATCH($E795, 'Suppliers &amp; Rates'!$B$7:$B$97, 0)), ""))</f>
        <v/>
      </c>
      <c r="P795" s="43" t="str">
        <f>IF($E795="", "", IFERROR(INDEX('Suppliers &amp; Rates'!E$7:E$97, MATCH($E795, 'Suppliers &amp; Rates'!$B$7:$B$97, 0)), ""))</f>
        <v/>
      </c>
      <c r="Q795" s="44" t="str">
        <f>IF($E795="", "", IFERROR(INDEX('Suppliers &amp; Rates'!F$7:F$97, MATCH($E795, 'Suppliers &amp; Rates'!$B$7:$B$97, 0)), ""))</f>
        <v/>
      </c>
      <c r="S795" s="21" t="str">
        <f t="shared" si="113"/>
        <v/>
      </c>
      <c r="U795" s="21" t="str">
        <f t="shared" si="114"/>
        <v/>
      </c>
      <c r="W795" s="21" t="str">
        <f t="shared" si="115"/>
        <v/>
      </c>
      <c r="X795" s="52" t="str">
        <f t="shared" si="116"/>
        <v/>
      </c>
    </row>
    <row r="796" spans="1:24" x14ac:dyDescent="0.25">
      <c r="A796" s="2"/>
      <c r="B796" s="25"/>
      <c r="C796" s="28"/>
      <c r="D796" s="28"/>
      <c r="E796" s="31"/>
      <c r="F796" s="34" t="str">
        <f t="shared" si="108"/>
        <v/>
      </c>
      <c r="G796" s="37" t="str">
        <f>IF(D796="", "", IF(E796="", "Select Supplier", D796*1.02264*(IF(INDEX('Suppliers &amp; Rates'!$G$7:$G$97, MATCH(E796, 'Suppliers &amp; Rates'!$B$7:$B$97, 0))="", 39.3, INDEX('Suppliers &amp; Rates'!$G$7:$G$97, MATCH(E796, 'Suppliers &amp; Rates'!$B$7:$B$97, 0))))/3.6))</f>
        <v/>
      </c>
      <c r="H796" s="57" t="str">
        <f t="shared" si="109"/>
        <v/>
      </c>
      <c r="I796" s="58" t="str">
        <f t="shared" si="110"/>
        <v/>
      </c>
      <c r="J796" s="58" t="str">
        <f t="shared" si="111"/>
        <v/>
      </c>
      <c r="K796" s="59" t="str">
        <f t="shared" si="112"/>
        <v/>
      </c>
      <c r="L796" s="2"/>
      <c r="N796" s="42" t="str">
        <f>IF($E796="", "", IFERROR(INDEX('Suppliers &amp; Rates'!C$7:C$97, MATCH($E796, 'Suppliers &amp; Rates'!$B$7:$B$97, 0)), ""))</f>
        <v/>
      </c>
      <c r="O796" s="43" t="str">
        <f>IF($E796="", "", IFERROR(INDEX('Suppliers &amp; Rates'!D$7:D$97, MATCH($E796, 'Suppliers &amp; Rates'!$B$7:$B$97, 0)), ""))</f>
        <v/>
      </c>
      <c r="P796" s="43" t="str">
        <f>IF($E796="", "", IFERROR(INDEX('Suppliers &amp; Rates'!E$7:E$97, MATCH($E796, 'Suppliers &amp; Rates'!$B$7:$B$97, 0)), ""))</f>
        <v/>
      </c>
      <c r="Q796" s="44" t="str">
        <f>IF($E796="", "", IFERROR(INDEX('Suppliers &amp; Rates'!F$7:F$97, MATCH($E796, 'Suppliers &amp; Rates'!$B$7:$B$97, 0)), ""))</f>
        <v/>
      </c>
      <c r="S796" s="21" t="str">
        <f t="shared" si="113"/>
        <v/>
      </c>
      <c r="U796" s="21" t="str">
        <f t="shared" si="114"/>
        <v/>
      </c>
      <c r="W796" s="21" t="str">
        <f t="shared" si="115"/>
        <v/>
      </c>
      <c r="X796" s="52" t="str">
        <f t="shared" si="116"/>
        <v/>
      </c>
    </row>
    <row r="797" spans="1:24" x14ac:dyDescent="0.25">
      <c r="A797" s="2"/>
      <c r="B797" s="25"/>
      <c r="C797" s="28"/>
      <c r="D797" s="28"/>
      <c r="E797" s="31"/>
      <c r="F797" s="34" t="str">
        <f t="shared" si="108"/>
        <v/>
      </c>
      <c r="G797" s="37" t="str">
        <f>IF(D797="", "", IF(E797="", "Select Supplier", D797*1.02264*(IF(INDEX('Suppliers &amp; Rates'!$G$7:$G$97, MATCH(E797, 'Suppliers &amp; Rates'!$B$7:$B$97, 0))="", 39.3, INDEX('Suppliers &amp; Rates'!$G$7:$G$97, MATCH(E797, 'Suppliers &amp; Rates'!$B$7:$B$97, 0))))/3.6))</f>
        <v/>
      </c>
      <c r="H797" s="57" t="str">
        <f t="shared" si="109"/>
        <v/>
      </c>
      <c r="I797" s="58" t="str">
        <f t="shared" si="110"/>
        <v/>
      </c>
      <c r="J797" s="58" t="str">
        <f t="shared" si="111"/>
        <v/>
      </c>
      <c r="K797" s="59" t="str">
        <f t="shared" si="112"/>
        <v/>
      </c>
      <c r="L797" s="2"/>
      <c r="N797" s="42" t="str">
        <f>IF($E797="", "", IFERROR(INDEX('Suppliers &amp; Rates'!C$7:C$97, MATCH($E797, 'Suppliers &amp; Rates'!$B$7:$B$97, 0)), ""))</f>
        <v/>
      </c>
      <c r="O797" s="43" t="str">
        <f>IF($E797="", "", IFERROR(INDEX('Suppliers &amp; Rates'!D$7:D$97, MATCH($E797, 'Suppliers &amp; Rates'!$B$7:$B$97, 0)), ""))</f>
        <v/>
      </c>
      <c r="P797" s="43" t="str">
        <f>IF($E797="", "", IFERROR(INDEX('Suppliers &amp; Rates'!E$7:E$97, MATCH($E797, 'Suppliers &amp; Rates'!$B$7:$B$97, 0)), ""))</f>
        <v/>
      </c>
      <c r="Q797" s="44" t="str">
        <f>IF($E797="", "", IFERROR(INDEX('Suppliers &amp; Rates'!F$7:F$97, MATCH($E797, 'Suppliers &amp; Rates'!$B$7:$B$97, 0)), ""))</f>
        <v/>
      </c>
      <c r="S797" s="21" t="str">
        <f t="shared" si="113"/>
        <v/>
      </c>
      <c r="U797" s="21" t="str">
        <f t="shared" si="114"/>
        <v/>
      </c>
      <c r="W797" s="21" t="str">
        <f t="shared" si="115"/>
        <v/>
      </c>
      <c r="X797" s="52" t="str">
        <f t="shared" si="116"/>
        <v/>
      </c>
    </row>
    <row r="798" spans="1:24" x14ac:dyDescent="0.25">
      <c r="A798" s="2"/>
      <c r="B798" s="25"/>
      <c r="C798" s="28"/>
      <c r="D798" s="28"/>
      <c r="E798" s="31"/>
      <c r="F798" s="34" t="str">
        <f t="shared" si="108"/>
        <v/>
      </c>
      <c r="G798" s="37" t="str">
        <f>IF(D798="", "", IF(E798="", "Select Supplier", D798*1.02264*(IF(INDEX('Suppliers &amp; Rates'!$G$7:$G$97, MATCH(E798, 'Suppliers &amp; Rates'!$B$7:$B$97, 0))="", 39.3, INDEX('Suppliers &amp; Rates'!$G$7:$G$97, MATCH(E798, 'Suppliers &amp; Rates'!$B$7:$B$97, 0))))/3.6))</f>
        <v/>
      </c>
      <c r="H798" s="57" t="str">
        <f t="shared" si="109"/>
        <v/>
      </c>
      <c r="I798" s="58" t="str">
        <f t="shared" si="110"/>
        <v/>
      </c>
      <c r="J798" s="58" t="str">
        <f t="shared" si="111"/>
        <v/>
      </c>
      <c r="K798" s="59" t="str">
        <f t="shared" si="112"/>
        <v/>
      </c>
      <c r="L798" s="2"/>
      <c r="N798" s="42" t="str">
        <f>IF($E798="", "", IFERROR(INDEX('Suppliers &amp; Rates'!C$7:C$97, MATCH($E798, 'Suppliers &amp; Rates'!$B$7:$B$97, 0)), ""))</f>
        <v/>
      </c>
      <c r="O798" s="43" t="str">
        <f>IF($E798="", "", IFERROR(INDEX('Suppliers &amp; Rates'!D$7:D$97, MATCH($E798, 'Suppliers &amp; Rates'!$B$7:$B$97, 0)), ""))</f>
        <v/>
      </c>
      <c r="P798" s="43" t="str">
        <f>IF($E798="", "", IFERROR(INDEX('Suppliers &amp; Rates'!E$7:E$97, MATCH($E798, 'Suppliers &amp; Rates'!$B$7:$B$97, 0)), ""))</f>
        <v/>
      </c>
      <c r="Q798" s="44" t="str">
        <f>IF($E798="", "", IFERROR(INDEX('Suppliers &amp; Rates'!F$7:F$97, MATCH($E798, 'Suppliers &amp; Rates'!$B$7:$B$97, 0)), ""))</f>
        <v/>
      </c>
      <c r="S798" s="21" t="str">
        <f t="shared" si="113"/>
        <v/>
      </c>
      <c r="U798" s="21" t="str">
        <f t="shared" si="114"/>
        <v/>
      </c>
      <c r="W798" s="21" t="str">
        <f t="shared" si="115"/>
        <v/>
      </c>
      <c r="X798" s="52" t="str">
        <f t="shared" si="116"/>
        <v/>
      </c>
    </row>
    <row r="799" spans="1:24" x14ac:dyDescent="0.25">
      <c r="A799" s="2"/>
      <c r="B799" s="25"/>
      <c r="C799" s="28"/>
      <c r="D799" s="28"/>
      <c r="E799" s="31"/>
      <c r="F799" s="34" t="str">
        <f t="shared" si="108"/>
        <v/>
      </c>
      <c r="G799" s="37" t="str">
        <f>IF(D799="", "", IF(E799="", "Select Supplier", D799*1.02264*(IF(INDEX('Suppliers &amp; Rates'!$G$7:$G$97, MATCH(E799, 'Suppliers &amp; Rates'!$B$7:$B$97, 0))="", 39.3, INDEX('Suppliers &amp; Rates'!$G$7:$G$97, MATCH(E799, 'Suppliers &amp; Rates'!$B$7:$B$97, 0))))/3.6))</f>
        <v/>
      </c>
      <c r="H799" s="57" t="str">
        <f t="shared" si="109"/>
        <v/>
      </c>
      <c r="I799" s="58" t="str">
        <f t="shared" si="110"/>
        <v/>
      </c>
      <c r="J799" s="58" t="str">
        <f t="shared" si="111"/>
        <v/>
      </c>
      <c r="K799" s="59" t="str">
        <f t="shared" si="112"/>
        <v/>
      </c>
      <c r="L799" s="2"/>
      <c r="N799" s="42" t="str">
        <f>IF($E799="", "", IFERROR(INDEX('Suppliers &amp; Rates'!C$7:C$97, MATCH($E799, 'Suppliers &amp; Rates'!$B$7:$B$97, 0)), ""))</f>
        <v/>
      </c>
      <c r="O799" s="43" t="str">
        <f>IF($E799="", "", IFERROR(INDEX('Suppliers &amp; Rates'!D$7:D$97, MATCH($E799, 'Suppliers &amp; Rates'!$B$7:$B$97, 0)), ""))</f>
        <v/>
      </c>
      <c r="P799" s="43" t="str">
        <f>IF($E799="", "", IFERROR(INDEX('Suppliers &amp; Rates'!E$7:E$97, MATCH($E799, 'Suppliers &amp; Rates'!$B$7:$B$97, 0)), ""))</f>
        <v/>
      </c>
      <c r="Q799" s="44" t="str">
        <f>IF($E799="", "", IFERROR(INDEX('Suppliers &amp; Rates'!F$7:F$97, MATCH($E799, 'Suppliers &amp; Rates'!$B$7:$B$97, 0)), ""))</f>
        <v/>
      </c>
      <c r="S799" s="21" t="str">
        <f t="shared" si="113"/>
        <v/>
      </c>
      <c r="U799" s="21" t="str">
        <f t="shared" si="114"/>
        <v/>
      </c>
      <c r="W799" s="21" t="str">
        <f t="shared" si="115"/>
        <v/>
      </c>
      <c r="X799" s="52" t="str">
        <f t="shared" si="116"/>
        <v/>
      </c>
    </row>
    <row r="800" spans="1:24" x14ac:dyDescent="0.25">
      <c r="A800" s="2"/>
      <c r="B800" s="25"/>
      <c r="C800" s="28"/>
      <c r="D800" s="28"/>
      <c r="E800" s="31"/>
      <c r="F800" s="34" t="str">
        <f t="shared" si="108"/>
        <v/>
      </c>
      <c r="G800" s="37" t="str">
        <f>IF(D800="", "", IF(E800="", "Select Supplier", D800*1.02264*(IF(INDEX('Suppliers &amp; Rates'!$G$7:$G$97, MATCH(E800, 'Suppliers &amp; Rates'!$B$7:$B$97, 0))="", 39.3, INDEX('Suppliers &amp; Rates'!$G$7:$G$97, MATCH(E800, 'Suppliers &amp; Rates'!$B$7:$B$97, 0))))/3.6))</f>
        <v/>
      </c>
      <c r="H800" s="57" t="str">
        <f t="shared" si="109"/>
        <v/>
      </c>
      <c r="I800" s="58" t="str">
        <f t="shared" si="110"/>
        <v/>
      </c>
      <c r="J800" s="58" t="str">
        <f t="shared" si="111"/>
        <v/>
      </c>
      <c r="K800" s="59" t="str">
        <f t="shared" si="112"/>
        <v/>
      </c>
      <c r="L800" s="2"/>
      <c r="N800" s="42" t="str">
        <f>IF($E800="", "", IFERROR(INDEX('Suppliers &amp; Rates'!C$7:C$97, MATCH($E800, 'Suppliers &amp; Rates'!$B$7:$B$97, 0)), ""))</f>
        <v/>
      </c>
      <c r="O800" s="43" t="str">
        <f>IF($E800="", "", IFERROR(INDEX('Suppliers &amp; Rates'!D$7:D$97, MATCH($E800, 'Suppliers &amp; Rates'!$B$7:$B$97, 0)), ""))</f>
        <v/>
      </c>
      <c r="P800" s="43" t="str">
        <f>IF($E800="", "", IFERROR(INDEX('Suppliers &amp; Rates'!E$7:E$97, MATCH($E800, 'Suppliers &amp; Rates'!$B$7:$B$97, 0)), ""))</f>
        <v/>
      </c>
      <c r="Q800" s="44" t="str">
        <f>IF($E800="", "", IFERROR(INDEX('Suppliers &amp; Rates'!F$7:F$97, MATCH($E800, 'Suppliers &amp; Rates'!$B$7:$B$97, 0)), ""))</f>
        <v/>
      </c>
      <c r="S800" s="21" t="str">
        <f t="shared" si="113"/>
        <v/>
      </c>
      <c r="U800" s="21" t="str">
        <f t="shared" si="114"/>
        <v/>
      </c>
      <c r="W800" s="21" t="str">
        <f t="shared" si="115"/>
        <v/>
      </c>
      <c r="X800" s="52" t="str">
        <f t="shared" si="116"/>
        <v/>
      </c>
    </row>
    <row r="801" spans="1:24" x14ac:dyDescent="0.25">
      <c r="A801" s="2"/>
      <c r="B801" s="25"/>
      <c r="C801" s="28"/>
      <c r="D801" s="28"/>
      <c r="E801" s="31"/>
      <c r="F801" s="34" t="str">
        <f t="shared" si="108"/>
        <v/>
      </c>
      <c r="G801" s="37" t="str">
        <f>IF(D801="", "", IF(E801="", "Select Supplier", D801*1.02264*(IF(INDEX('Suppliers &amp; Rates'!$G$7:$G$97, MATCH(E801, 'Suppliers &amp; Rates'!$B$7:$B$97, 0))="", 39.3, INDEX('Suppliers &amp; Rates'!$G$7:$G$97, MATCH(E801, 'Suppliers &amp; Rates'!$B$7:$B$97, 0))))/3.6))</f>
        <v/>
      </c>
      <c r="H801" s="57" t="str">
        <f t="shared" si="109"/>
        <v/>
      </c>
      <c r="I801" s="58" t="str">
        <f t="shared" si="110"/>
        <v/>
      </c>
      <c r="J801" s="58" t="str">
        <f t="shared" si="111"/>
        <v/>
      </c>
      <c r="K801" s="59" t="str">
        <f t="shared" si="112"/>
        <v/>
      </c>
      <c r="L801" s="2"/>
      <c r="N801" s="42" t="str">
        <f>IF($E801="", "", IFERROR(INDEX('Suppliers &amp; Rates'!C$7:C$97, MATCH($E801, 'Suppliers &amp; Rates'!$B$7:$B$97, 0)), ""))</f>
        <v/>
      </c>
      <c r="O801" s="43" t="str">
        <f>IF($E801="", "", IFERROR(INDEX('Suppliers &amp; Rates'!D$7:D$97, MATCH($E801, 'Suppliers &amp; Rates'!$B$7:$B$97, 0)), ""))</f>
        <v/>
      </c>
      <c r="P801" s="43" t="str">
        <f>IF($E801="", "", IFERROR(INDEX('Suppliers &amp; Rates'!E$7:E$97, MATCH($E801, 'Suppliers &amp; Rates'!$B$7:$B$97, 0)), ""))</f>
        <v/>
      </c>
      <c r="Q801" s="44" t="str">
        <f>IF($E801="", "", IFERROR(INDEX('Suppliers &amp; Rates'!F$7:F$97, MATCH($E801, 'Suppliers &amp; Rates'!$B$7:$B$97, 0)), ""))</f>
        <v/>
      </c>
      <c r="S801" s="21" t="str">
        <f t="shared" si="113"/>
        <v/>
      </c>
      <c r="U801" s="21" t="str">
        <f t="shared" si="114"/>
        <v/>
      </c>
      <c r="W801" s="21" t="str">
        <f t="shared" si="115"/>
        <v/>
      </c>
      <c r="X801" s="52" t="str">
        <f t="shared" si="116"/>
        <v/>
      </c>
    </row>
    <row r="802" spans="1:24" x14ac:dyDescent="0.25">
      <c r="A802" s="2"/>
      <c r="B802" s="25"/>
      <c r="C802" s="28"/>
      <c r="D802" s="28"/>
      <c r="E802" s="31"/>
      <c r="F802" s="34" t="str">
        <f t="shared" si="108"/>
        <v/>
      </c>
      <c r="G802" s="37" t="str">
        <f>IF(D802="", "", IF(E802="", "Select Supplier", D802*1.02264*(IF(INDEX('Suppliers &amp; Rates'!$G$7:$G$97, MATCH(E802, 'Suppliers &amp; Rates'!$B$7:$B$97, 0))="", 39.3, INDEX('Suppliers &amp; Rates'!$G$7:$G$97, MATCH(E802, 'Suppliers &amp; Rates'!$B$7:$B$97, 0))))/3.6))</f>
        <v/>
      </c>
      <c r="H802" s="57" t="str">
        <f t="shared" si="109"/>
        <v/>
      </c>
      <c r="I802" s="58" t="str">
        <f t="shared" si="110"/>
        <v/>
      </c>
      <c r="J802" s="58" t="str">
        <f t="shared" si="111"/>
        <v/>
      </c>
      <c r="K802" s="59" t="str">
        <f t="shared" si="112"/>
        <v/>
      </c>
      <c r="L802" s="2"/>
      <c r="N802" s="42" t="str">
        <f>IF($E802="", "", IFERROR(INDEX('Suppliers &amp; Rates'!C$7:C$97, MATCH($E802, 'Suppliers &amp; Rates'!$B$7:$B$97, 0)), ""))</f>
        <v/>
      </c>
      <c r="O802" s="43" t="str">
        <f>IF($E802="", "", IFERROR(INDEX('Suppliers &amp; Rates'!D$7:D$97, MATCH($E802, 'Suppliers &amp; Rates'!$B$7:$B$97, 0)), ""))</f>
        <v/>
      </c>
      <c r="P802" s="43" t="str">
        <f>IF($E802="", "", IFERROR(INDEX('Suppliers &amp; Rates'!E$7:E$97, MATCH($E802, 'Suppliers &amp; Rates'!$B$7:$B$97, 0)), ""))</f>
        <v/>
      </c>
      <c r="Q802" s="44" t="str">
        <f>IF($E802="", "", IFERROR(INDEX('Suppliers &amp; Rates'!F$7:F$97, MATCH($E802, 'Suppliers &amp; Rates'!$B$7:$B$97, 0)), ""))</f>
        <v/>
      </c>
      <c r="S802" s="21" t="str">
        <f t="shared" si="113"/>
        <v/>
      </c>
      <c r="U802" s="21" t="str">
        <f t="shared" si="114"/>
        <v/>
      </c>
      <c r="W802" s="21" t="str">
        <f t="shared" si="115"/>
        <v/>
      </c>
      <c r="X802" s="52" t="str">
        <f t="shared" si="116"/>
        <v/>
      </c>
    </row>
    <row r="803" spans="1:24" x14ac:dyDescent="0.25">
      <c r="A803" s="2"/>
      <c r="B803" s="25"/>
      <c r="C803" s="28"/>
      <c r="D803" s="28"/>
      <c r="E803" s="31"/>
      <c r="F803" s="34" t="str">
        <f t="shared" si="108"/>
        <v/>
      </c>
      <c r="G803" s="37" t="str">
        <f>IF(D803="", "", IF(E803="", "Select Supplier", D803*1.02264*(IF(INDEX('Suppliers &amp; Rates'!$G$7:$G$97, MATCH(E803, 'Suppliers &amp; Rates'!$B$7:$B$97, 0))="", 39.3, INDEX('Suppliers &amp; Rates'!$G$7:$G$97, MATCH(E803, 'Suppliers &amp; Rates'!$B$7:$B$97, 0))))/3.6))</f>
        <v/>
      </c>
      <c r="H803" s="57" t="str">
        <f t="shared" si="109"/>
        <v/>
      </c>
      <c r="I803" s="58" t="str">
        <f t="shared" si="110"/>
        <v/>
      </c>
      <c r="J803" s="58" t="str">
        <f t="shared" si="111"/>
        <v/>
      </c>
      <c r="K803" s="59" t="str">
        <f t="shared" si="112"/>
        <v/>
      </c>
      <c r="L803" s="2"/>
      <c r="N803" s="42" t="str">
        <f>IF($E803="", "", IFERROR(INDEX('Suppliers &amp; Rates'!C$7:C$97, MATCH($E803, 'Suppliers &amp; Rates'!$B$7:$B$97, 0)), ""))</f>
        <v/>
      </c>
      <c r="O803" s="43" t="str">
        <f>IF($E803="", "", IFERROR(INDEX('Suppliers &amp; Rates'!D$7:D$97, MATCH($E803, 'Suppliers &amp; Rates'!$B$7:$B$97, 0)), ""))</f>
        <v/>
      </c>
      <c r="P803" s="43" t="str">
        <f>IF($E803="", "", IFERROR(INDEX('Suppliers &amp; Rates'!E$7:E$97, MATCH($E803, 'Suppliers &amp; Rates'!$B$7:$B$97, 0)), ""))</f>
        <v/>
      </c>
      <c r="Q803" s="44" t="str">
        <f>IF($E803="", "", IFERROR(INDEX('Suppliers &amp; Rates'!F$7:F$97, MATCH($E803, 'Suppliers &amp; Rates'!$B$7:$B$97, 0)), ""))</f>
        <v/>
      </c>
      <c r="S803" s="21" t="str">
        <f t="shared" si="113"/>
        <v/>
      </c>
      <c r="U803" s="21" t="str">
        <f t="shared" si="114"/>
        <v/>
      </c>
      <c r="W803" s="21" t="str">
        <f t="shared" si="115"/>
        <v/>
      </c>
      <c r="X803" s="52" t="str">
        <f t="shared" si="116"/>
        <v/>
      </c>
    </row>
    <row r="804" spans="1:24" x14ac:dyDescent="0.25">
      <c r="A804" s="2"/>
      <c r="B804" s="25"/>
      <c r="C804" s="28"/>
      <c r="D804" s="28"/>
      <c r="E804" s="31"/>
      <c r="F804" s="34" t="str">
        <f t="shared" si="108"/>
        <v/>
      </c>
      <c r="G804" s="37" t="str">
        <f>IF(D804="", "", IF(E804="", "Select Supplier", D804*1.02264*(IF(INDEX('Suppliers &amp; Rates'!$G$7:$G$97, MATCH(E804, 'Suppliers &amp; Rates'!$B$7:$B$97, 0))="", 39.3, INDEX('Suppliers &amp; Rates'!$G$7:$G$97, MATCH(E804, 'Suppliers &amp; Rates'!$B$7:$B$97, 0))))/3.6))</f>
        <v/>
      </c>
      <c r="H804" s="57" t="str">
        <f t="shared" si="109"/>
        <v/>
      </c>
      <c r="I804" s="58" t="str">
        <f t="shared" si="110"/>
        <v/>
      </c>
      <c r="J804" s="58" t="str">
        <f t="shared" si="111"/>
        <v/>
      </c>
      <c r="K804" s="59" t="str">
        <f t="shared" si="112"/>
        <v/>
      </c>
      <c r="L804" s="2"/>
      <c r="N804" s="42" t="str">
        <f>IF($E804="", "", IFERROR(INDEX('Suppliers &amp; Rates'!C$7:C$97, MATCH($E804, 'Suppliers &amp; Rates'!$B$7:$B$97, 0)), ""))</f>
        <v/>
      </c>
      <c r="O804" s="43" t="str">
        <f>IF($E804="", "", IFERROR(INDEX('Suppliers &amp; Rates'!D$7:D$97, MATCH($E804, 'Suppliers &amp; Rates'!$B$7:$B$97, 0)), ""))</f>
        <v/>
      </c>
      <c r="P804" s="43" t="str">
        <f>IF($E804="", "", IFERROR(INDEX('Suppliers &amp; Rates'!E$7:E$97, MATCH($E804, 'Suppliers &amp; Rates'!$B$7:$B$97, 0)), ""))</f>
        <v/>
      </c>
      <c r="Q804" s="44" t="str">
        <f>IF($E804="", "", IFERROR(INDEX('Suppliers &amp; Rates'!F$7:F$97, MATCH($E804, 'Suppliers &amp; Rates'!$B$7:$B$97, 0)), ""))</f>
        <v/>
      </c>
      <c r="S804" s="21" t="str">
        <f t="shared" si="113"/>
        <v/>
      </c>
      <c r="U804" s="21" t="str">
        <f t="shared" si="114"/>
        <v/>
      </c>
      <c r="W804" s="21" t="str">
        <f t="shared" si="115"/>
        <v/>
      </c>
      <c r="X804" s="52" t="str">
        <f t="shared" si="116"/>
        <v/>
      </c>
    </row>
    <row r="805" spans="1:24" x14ac:dyDescent="0.25">
      <c r="A805" s="2"/>
      <c r="B805" s="25"/>
      <c r="C805" s="28"/>
      <c r="D805" s="28"/>
      <c r="E805" s="31"/>
      <c r="F805" s="34" t="str">
        <f t="shared" si="108"/>
        <v/>
      </c>
      <c r="G805" s="37" t="str">
        <f>IF(D805="", "", IF(E805="", "Select Supplier", D805*1.02264*(IF(INDEX('Suppliers &amp; Rates'!$G$7:$G$97, MATCH(E805, 'Suppliers &amp; Rates'!$B$7:$B$97, 0))="", 39.3, INDEX('Suppliers &amp; Rates'!$G$7:$G$97, MATCH(E805, 'Suppliers &amp; Rates'!$B$7:$B$97, 0))))/3.6))</f>
        <v/>
      </c>
      <c r="H805" s="57" t="str">
        <f t="shared" si="109"/>
        <v/>
      </c>
      <c r="I805" s="58" t="str">
        <f t="shared" si="110"/>
        <v/>
      </c>
      <c r="J805" s="58" t="str">
        <f t="shared" si="111"/>
        <v/>
      </c>
      <c r="K805" s="59" t="str">
        <f t="shared" si="112"/>
        <v/>
      </c>
      <c r="L805" s="2"/>
      <c r="N805" s="42" t="str">
        <f>IF($E805="", "", IFERROR(INDEX('Suppliers &amp; Rates'!C$7:C$97, MATCH($E805, 'Suppliers &amp; Rates'!$B$7:$B$97, 0)), ""))</f>
        <v/>
      </c>
      <c r="O805" s="43" t="str">
        <f>IF($E805="", "", IFERROR(INDEX('Suppliers &amp; Rates'!D$7:D$97, MATCH($E805, 'Suppliers &amp; Rates'!$B$7:$B$97, 0)), ""))</f>
        <v/>
      </c>
      <c r="P805" s="43" t="str">
        <f>IF($E805="", "", IFERROR(INDEX('Suppliers &amp; Rates'!E$7:E$97, MATCH($E805, 'Suppliers &amp; Rates'!$B$7:$B$97, 0)), ""))</f>
        <v/>
      </c>
      <c r="Q805" s="44" t="str">
        <f>IF($E805="", "", IFERROR(INDEX('Suppliers &amp; Rates'!F$7:F$97, MATCH($E805, 'Suppliers &amp; Rates'!$B$7:$B$97, 0)), ""))</f>
        <v/>
      </c>
      <c r="S805" s="21" t="str">
        <f t="shared" si="113"/>
        <v/>
      </c>
      <c r="U805" s="21" t="str">
        <f t="shared" si="114"/>
        <v/>
      </c>
      <c r="W805" s="21" t="str">
        <f t="shared" si="115"/>
        <v/>
      </c>
      <c r="X805" s="52" t="str">
        <f t="shared" si="116"/>
        <v/>
      </c>
    </row>
    <row r="806" spans="1:24" x14ac:dyDescent="0.25">
      <c r="A806" s="2"/>
      <c r="B806" s="25"/>
      <c r="C806" s="28"/>
      <c r="D806" s="28"/>
      <c r="E806" s="31"/>
      <c r="F806" s="34" t="str">
        <f t="shared" si="108"/>
        <v/>
      </c>
      <c r="G806" s="37" t="str">
        <f>IF(D806="", "", IF(E806="", "Select Supplier", D806*1.02264*(IF(INDEX('Suppliers &amp; Rates'!$G$7:$G$97, MATCH(E806, 'Suppliers &amp; Rates'!$B$7:$B$97, 0))="", 39.3, INDEX('Suppliers &amp; Rates'!$G$7:$G$97, MATCH(E806, 'Suppliers &amp; Rates'!$B$7:$B$97, 0))))/3.6))</f>
        <v/>
      </c>
      <c r="H806" s="57" t="str">
        <f t="shared" si="109"/>
        <v/>
      </c>
      <c r="I806" s="58" t="str">
        <f t="shared" si="110"/>
        <v/>
      </c>
      <c r="J806" s="58" t="str">
        <f t="shared" si="111"/>
        <v/>
      </c>
      <c r="K806" s="59" t="str">
        <f t="shared" si="112"/>
        <v/>
      </c>
      <c r="L806" s="2"/>
      <c r="N806" s="42" t="str">
        <f>IF($E806="", "", IFERROR(INDEX('Suppliers &amp; Rates'!C$7:C$97, MATCH($E806, 'Suppliers &amp; Rates'!$B$7:$B$97, 0)), ""))</f>
        <v/>
      </c>
      <c r="O806" s="43" t="str">
        <f>IF($E806="", "", IFERROR(INDEX('Suppliers &amp; Rates'!D$7:D$97, MATCH($E806, 'Suppliers &amp; Rates'!$B$7:$B$97, 0)), ""))</f>
        <v/>
      </c>
      <c r="P806" s="43" t="str">
        <f>IF($E806="", "", IFERROR(INDEX('Suppliers &amp; Rates'!E$7:E$97, MATCH($E806, 'Suppliers &amp; Rates'!$B$7:$B$97, 0)), ""))</f>
        <v/>
      </c>
      <c r="Q806" s="44" t="str">
        <f>IF($E806="", "", IFERROR(INDEX('Suppliers &amp; Rates'!F$7:F$97, MATCH($E806, 'Suppliers &amp; Rates'!$B$7:$B$97, 0)), ""))</f>
        <v/>
      </c>
      <c r="S806" s="21" t="str">
        <f t="shared" si="113"/>
        <v/>
      </c>
      <c r="U806" s="21" t="str">
        <f t="shared" si="114"/>
        <v/>
      </c>
      <c r="W806" s="21" t="str">
        <f t="shared" si="115"/>
        <v/>
      </c>
      <c r="X806" s="52" t="str">
        <f t="shared" si="116"/>
        <v/>
      </c>
    </row>
    <row r="807" spans="1:24" x14ac:dyDescent="0.25">
      <c r="A807" s="2"/>
      <c r="B807" s="25"/>
      <c r="C807" s="28"/>
      <c r="D807" s="28"/>
      <c r="E807" s="31"/>
      <c r="F807" s="34" t="str">
        <f t="shared" si="108"/>
        <v/>
      </c>
      <c r="G807" s="37" t="str">
        <f>IF(D807="", "", IF(E807="", "Select Supplier", D807*1.02264*(IF(INDEX('Suppliers &amp; Rates'!$G$7:$G$97, MATCH(E807, 'Suppliers &amp; Rates'!$B$7:$B$97, 0))="", 39.3, INDEX('Suppliers &amp; Rates'!$G$7:$G$97, MATCH(E807, 'Suppliers &amp; Rates'!$B$7:$B$97, 0))))/3.6))</f>
        <v/>
      </c>
      <c r="H807" s="57" t="str">
        <f t="shared" si="109"/>
        <v/>
      </c>
      <c r="I807" s="58" t="str">
        <f t="shared" si="110"/>
        <v/>
      </c>
      <c r="J807" s="58" t="str">
        <f t="shared" si="111"/>
        <v/>
      </c>
      <c r="K807" s="59" t="str">
        <f t="shared" si="112"/>
        <v/>
      </c>
      <c r="L807" s="2"/>
      <c r="N807" s="42" t="str">
        <f>IF($E807="", "", IFERROR(INDEX('Suppliers &amp; Rates'!C$7:C$97, MATCH($E807, 'Suppliers &amp; Rates'!$B$7:$B$97, 0)), ""))</f>
        <v/>
      </c>
      <c r="O807" s="43" t="str">
        <f>IF($E807="", "", IFERROR(INDEX('Suppliers &amp; Rates'!D$7:D$97, MATCH($E807, 'Suppliers &amp; Rates'!$B$7:$B$97, 0)), ""))</f>
        <v/>
      </c>
      <c r="P807" s="43" t="str">
        <f>IF($E807="", "", IFERROR(INDEX('Suppliers &amp; Rates'!E$7:E$97, MATCH($E807, 'Suppliers &amp; Rates'!$B$7:$B$97, 0)), ""))</f>
        <v/>
      </c>
      <c r="Q807" s="44" t="str">
        <f>IF($E807="", "", IFERROR(INDEX('Suppliers &amp; Rates'!F$7:F$97, MATCH($E807, 'Suppliers &amp; Rates'!$B$7:$B$97, 0)), ""))</f>
        <v/>
      </c>
      <c r="S807" s="21" t="str">
        <f t="shared" si="113"/>
        <v/>
      </c>
      <c r="U807" s="21" t="str">
        <f t="shared" si="114"/>
        <v/>
      </c>
      <c r="W807" s="21" t="str">
        <f t="shared" si="115"/>
        <v/>
      </c>
      <c r="X807" s="52" t="str">
        <f t="shared" si="116"/>
        <v/>
      </c>
    </row>
    <row r="808" spans="1:24" x14ac:dyDescent="0.25">
      <c r="A808" s="2"/>
      <c r="B808" s="25"/>
      <c r="C808" s="28"/>
      <c r="D808" s="28"/>
      <c r="E808" s="31"/>
      <c r="F808" s="34" t="str">
        <f t="shared" si="108"/>
        <v/>
      </c>
      <c r="G808" s="37" t="str">
        <f>IF(D808="", "", IF(E808="", "Select Supplier", D808*1.02264*(IF(INDEX('Suppliers &amp; Rates'!$G$7:$G$97, MATCH(E808, 'Suppliers &amp; Rates'!$B$7:$B$97, 0))="", 39.3, INDEX('Suppliers &amp; Rates'!$G$7:$G$97, MATCH(E808, 'Suppliers &amp; Rates'!$B$7:$B$97, 0))))/3.6))</f>
        <v/>
      </c>
      <c r="H808" s="57" t="str">
        <f t="shared" si="109"/>
        <v/>
      </c>
      <c r="I808" s="58" t="str">
        <f t="shared" si="110"/>
        <v/>
      </c>
      <c r="J808" s="58" t="str">
        <f t="shared" si="111"/>
        <v/>
      </c>
      <c r="K808" s="59" t="str">
        <f t="shared" si="112"/>
        <v/>
      </c>
      <c r="L808" s="2"/>
      <c r="N808" s="42" t="str">
        <f>IF($E808="", "", IFERROR(INDEX('Suppliers &amp; Rates'!C$7:C$97, MATCH($E808, 'Suppliers &amp; Rates'!$B$7:$B$97, 0)), ""))</f>
        <v/>
      </c>
      <c r="O808" s="43" t="str">
        <f>IF($E808="", "", IFERROR(INDEX('Suppliers &amp; Rates'!D$7:D$97, MATCH($E808, 'Suppliers &amp; Rates'!$B$7:$B$97, 0)), ""))</f>
        <v/>
      </c>
      <c r="P808" s="43" t="str">
        <f>IF($E808="", "", IFERROR(INDEX('Suppliers &amp; Rates'!E$7:E$97, MATCH($E808, 'Suppliers &amp; Rates'!$B$7:$B$97, 0)), ""))</f>
        <v/>
      </c>
      <c r="Q808" s="44" t="str">
        <f>IF($E808="", "", IFERROR(INDEX('Suppliers &amp; Rates'!F$7:F$97, MATCH($E808, 'Suppliers &amp; Rates'!$B$7:$B$97, 0)), ""))</f>
        <v/>
      </c>
      <c r="S808" s="21" t="str">
        <f t="shared" si="113"/>
        <v/>
      </c>
      <c r="U808" s="21" t="str">
        <f t="shared" si="114"/>
        <v/>
      </c>
      <c r="W808" s="21" t="str">
        <f t="shared" si="115"/>
        <v/>
      </c>
      <c r="X808" s="52" t="str">
        <f t="shared" si="116"/>
        <v/>
      </c>
    </row>
    <row r="809" spans="1:24" x14ac:dyDescent="0.25">
      <c r="A809" s="2"/>
      <c r="B809" s="25"/>
      <c r="C809" s="28"/>
      <c r="D809" s="28"/>
      <c r="E809" s="31"/>
      <c r="F809" s="34" t="str">
        <f t="shared" si="108"/>
        <v/>
      </c>
      <c r="G809" s="37" t="str">
        <f>IF(D809="", "", IF(E809="", "Select Supplier", D809*1.02264*(IF(INDEX('Suppliers &amp; Rates'!$G$7:$G$97, MATCH(E809, 'Suppliers &amp; Rates'!$B$7:$B$97, 0))="", 39.3, INDEX('Suppliers &amp; Rates'!$G$7:$G$97, MATCH(E809, 'Suppliers &amp; Rates'!$B$7:$B$97, 0))))/3.6))</f>
        <v/>
      </c>
      <c r="H809" s="57" t="str">
        <f t="shared" si="109"/>
        <v/>
      </c>
      <c r="I809" s="58" t="str">
        <f t="shared" si="110"/>
        <v/>
      </c>
      <c r="J809" s="58" t="str">
        <f t="shared" si="111"/>
        <v/>
      </c>
      <c r="K809" s="59" t="str">
        <f t="shared" si="112"/>
        <v/>
      </c>
      <c r="L809" s="2"/>
      <c r="N809" s="42" t="str">
        <f>IF($E809="", "", IFERROR(INDEX('Suppliers &amp; Rates'!C$7:C$97, MATCH($E809, 'Suppliers &amp; Rates'!$B$7:$B$97, 0)), ""))</f>
        <v/>
      </c>
      <c r="O809" s="43" t="str">
        <f>IF($E809="", "", IFERROR(INDEX('Suppliers &amp; Rates'!D$7:D$97, MATCH($E809, 'Suppliers &amp; Rates'!$B$7:$B$97, 0)), ""))</f>
        <v/>
      </c>
      <c r="P809" s="43" t="str">
        <f>IF($E809="", "", IFERROR(INDEX('Suppliers &amp; Rates'!E$7:E$97, MATCH($E809, 'Suppliers &amp; Rates'!$B$7:$B$97, 0)), ""))</f>
        <v/>
      </c>
      <c r="Q809" s="44" t="str">
        <f>IF($E809="", "", IFERROR(INDEX('Suppliers &amp; Rates'!F$7:F$97, MATCH($E809, 'Suppliers &amp; Rates'!$B$7:$B$97, 0)), ""))</f>
        <v/>
      </c>
      <c r="S809" s="21" t="str">
        <f t="shared" si="113"/>
        <v/>
      </c>
      <c r="U809" s="21" t="str">
        <f t="shared" si="114"/>
        <v/>
      </c>
      <c r="W809" s="21" t="str">
        <f t="shared" si="115"/>
        <v/>
      </c>
      <c r="X809" s="52" t="str">
        <f t="shared" si="116"/>
        <v/>
      </c>
    </row>
    <row r="810" spans="1:24" x14ac:dyDescent="0.25">
      <c r="A810" s="2"/>
      <c r="B810" s="25"/>
      <c r="C810" s="28"/>
      <c r="D810" s="28"/>
      <c r="E810" s="31"/>
      <c r="F810" s="34" t="str">
        <f t="shared" si="108"/>
        <v/>
      </c>
      <c r="G810" s="37" t="str">
        <f>IF(D810="", "", IF(E810="", "Select Supplier", D810*1.02264*(IF(INDEX('Suppliers &amp; Rates'!$G$7:$G$97, MATCH(E810, 'Suppliers &amp; Rates'!$B$7:$B$97, 0))="", 39.3, INDEX('Suppliers &amp; Rates'!$G$7:$G$97, MATCH(E810, 'Suppliers &amp; Rates'!$B$7:$B$97, 0))))/3.6))</f>
        <v/>
      </c>
      <c r="H810" s="57" t="str">
        <f t="shared" si="109"/>
        <v/>
      </c>
      <c r="I810" s="58" t="str">
        <f t="shared" si="110"/>
        <v/>
      </c>
      <c r="J810" s="58" t="str">
        <f t="shared" si="111"/>
        <v/>
      </c>
      <c r="K810" s="59" t="str">
        <f t="shared" si="112"/>
        <v/>
      </c>
      <c r="L810" s="2"/>
      <c r="N810" s="42" t="str">
        <f>IF($E810="", "", IFERROR(INDEX('Suppliers &amp; Rates'!C$7:C$97, MATCH($E810, 'Suppliers &amp; Rates'!$B$7:$B$97, 0)), ""))</f>
        <v/>
      </c>
      <c r="O810" s="43" t="str">
        <f>IF($E810="", "", IFERROR(INDEX('Suppliers &amp; Rates'!D$7:D$97, MATCH($E810, 'Suppliers &amp; Rates'!$B$7:$B$97, 0)), ""))</f>
        <v/>
      </c>
      <c r="P810" s="43" t="str">
        <f>IF($E810="", "", IFERROR(INDEX('Suppliers &amp; Rates'!E$7:E$97, MATCH($E810, 'Suppliers &amp; Rates'!$B$7:$B$97, 0)), ""))</f>
        <v/>
      </c>
      <c r="Q810" s="44" t="str">
        <f>IF($E810="", "", IFERROR(INDEX('Suppliers &amp; Rates'!F$7:F$97, MATCH($E810, 'Suppliers &amp; Rates'!$B$7:$B$97, 0)), ""))</f>
        <v/>
      </c>
      <c r="S810" s="21" t="str">
        <f t="shared" si="113"/>
        <v/>
      </c>
      <c r="U810" s="21" t="str">
        <f t="shared" si="114"/>
        <v/>
      </c>
      <c r="W810" s="21" t="str">
        <f t="shared" si="115"/>
        <v/>
      </c>
      <c r="X810" s="52" t="str">
        <f t="shared" si="116"/>
        <v/>
      </c>
    </row>
    <row r="811" spans="1:24" x14ac:dyDescent="0.25">
      <c r="A811" s="2"/>
      <c r="B811" s="25"/>
      <c r="C811" s="28"/>
      <c r="D811" s="28"/>
      <c r="E811" s="31"/>
      <c r="F811" s="34" t="str">
        <f t="shared" si="108"/>
        <v/>
      </c>
      <c r="G811" s="37" t="str">
        <f>IF(D811="", "", IF(E811="", "Select Supplier", D811*1.02264*(IF(INDEX('Suppliers &amp; Rates'!$G$7:$G$97, MATCH(E811, 'Suppliers &amp; Rates'!$B$7:$B$97, 0))="", 39.3, INDEX('Suppliers &amp; Rates'!$G$7:$G$97, MATCH(E811, 'Suppliers &amp; Rates'!$B$7:$B$97, 0))))/3.6))</f>
        <v/>
      </c>
      <c r="H811" s="57" t="str">
        <f t="shared" si="109"/>
        <v/>
      </c>
      <c r="I811" s="58" t="str">
        <f t="shared" si="110"/>
        <v/>
      </c>
      <c r="J811" s="58" t="str">
        <f t="shared" si="111"/>
        <v/>
      </c>
      <c r="K811" s="59" t="str">
        <f t="shared" si="112"/>
        <v/>
      </c>
      <c r="L811" s="2"/>
      <c r="N811" s="42" t="str">
        <f>IF($E811="", "", IFERROR(INDEX('Suppliers &amp; Rates'!C$7:C$97, MATCH($E811, 'Suppliers &amp; Rates'!$B$7:$B$97, 0)), ""))</f>
        <v/>
      </c>
      <c r="O811" s="43" t="str">
        <f>IF($E811="", "", IFERROR(INDEX('Suppliers &amp; Rates'!D$7:D$97, MATCH($E811, 'Suppliers &amp; Rates'!$B$7:$B$97, 0)), ""))</f>
        <v/>
      </c>
      <c r="P811" s="43" t="str">
        <f>IF($E811="", "", IFERROR(INDEX('Suppliers &amp; Rates'!E$7:E$97, MATCH($E811, 'Suppliers &amp; Rates'!$B$7:$B$97, 0)), ""))</f>
        <v/>
      </c>
      <c r="Q811" s="44" t="str">
        <f>IF($E811="", "", IFERROR(INDEX('Suppliers &amp; Rates'!F$7:F$97, MATCH($E811, 'Suppliers &amp; Rates'!$B$7:$B$97, 0)), ""))</f>
        <v/>
      </c>
      <c r="S811" s="21" t="str">
        <f t="shared" si="113"/>
        <v/>
      </c>
      <c r="U811" s="21" t="str">
        <f t="shared" si="114"/>
        <v/>
      </c>
      <c r="W811" s="21" t="str">
        <f t="shared" si="115"/>
        <v/>
      </c>
      <c r="X811" s="52" t="str">
        <f t="shared" si="116"/>
        <v/>
      </c>
    </row>
    <row r="812" spans="1:24" x14ac:dyDescent="0.25">
      <c r="A812" s="2"/>
      <c r="B812" s="25"/>
      <c r="C812" s="28"/>
      <c r="D812" s="28"/>
      <c r="E812" s="31"/>
      <c r="F812" s="34" t="str">
        <f t="shared" si="108"/>
        <v/>
      </c>
      <c r="G812" s="37" t="str">
        <f>IF(D812="", "", IF(E812="", "Select Supplier", D812*1.02264*(IF(INDEX('Suppliers &amp; Rates'!$G$7:$G$97, MATCH(E812, 'Suppliers &amp; Rates'!$B$7:$B$97, 0))="", 39.3, INDEX('Suppliers &amp; Rates'!$G$7:$G$97, MATCH(E812, 'Suppliers &amp; Rates'!$B$7:$B$97, 0))))/3.6))</f>
        <v/>
      </c>
      <c r="H812" s="57" t="str">
        <f t="shared" si="109"/>
        <v/>
      </c>
      <c r="I812" s="58" t="str">
        <f t="shared" si="110"/>
        <v/>
      </c>
      <c r="J812" s="58" t="str">
        <f t="shared" si="111"/>
        <v/>
      </c>
      <c r="K812" s="59" t="str">
        <f t="shared" si="112"/>
        <v/>
      </c>
      <c r="L812" s="2"/>
      <c r="N812" s="42" t="str">
        <f>IF($E812="", "", IFERROR(INDEX('Suppliers &amp; Rates'!C$7:C$97, MATCH($E812, 'Suppliers &amp; Rates'!$B$7:$B$97, 0)), ""))</f>
        <v/>
      </c>
      <c r="O812" s="43" t="str">
        <f>IF($E812="", "", IFERROR(INDEX('Suppliers &amp; Rates'!D$7:D$97, MATCH($E812, 'Suppliers &amp; Rates'!$B$7:$B$97, 0)), ""))</f>
        <v/>
      </c>
      <c r="P812" s="43" t="str">
        <f>IF($E812="", "", IFERROR(INDEX('Suppliers &amp; Rates'!E$7:E$97, MATCH($E812, 'Suppliers &amp; Rates'!$B$7:$B$97, 0)), ""))</f>
        <v/>
      </c>
      <c r="Q812" s="44" t="str">
        <f>IF($E812="", "", IFERROR(INDEX('Suppliers &amp; Rates'!F$7:F$97, MATCH($E812, 'Suppliers &amp; Rates'!$B$7:$B$97, 0)), ""))</f>
        <v/>
      </c>
      <c r="S812" s="21" t="str">
        <f t="shared" si="113"/>
        <v/>
      </c>
      <c r="U812" s="21" t="str">
        <f t="shared" si="114"/>
        <v/>
      </c>
      <c r="W812" s="21" t="str">
        <f t="shared" si="115"/>
        <v/>
      </c>
      <c r="X812" s="52" t="str">
        <f t="shared" si="116"/>
        <v/>
      </c>
    </row>
    <row r="813" spans="1:24" x14ac:dyDescent="0.25">
      <c r="A813" s="2"/>
      <c r="B813" s="25"/>
      <c r="C813" s="28"/>
      <c r="D813" s="28"/>
      <c r="E813" s="31"/>
      <c r="F813" s="34" t="str">
        <f t="shared" si="108"/>
        <v/>
      </c>
      <c r="G813" s="37" t="str">
        <f>IF(D813="", "", IF(E813="", "Select Supplier", D813*1.02264*(IF(INDEX('Suppliers &amp; Rates'!$G$7:$G$97, MATCH(E813, 'Suppliers &amp; Rates'!$B$7:$B$97, 0))="", 39.3, INDEX('Suppliers &amp; Rates'!$G$7:$G$97, MATCH(E813, 'Suppliers &amp; Rates'!$B$7:$B$97, 0))))/3.6))</f>
        <v/>
      </c>
      <c r="H813" s="57" t="str">
        <f t="shared" si="109"/>
        <v/>
      </c>
      <c r="I813" s="58" t="str">
        <f t="shared" si="110"/>
        <v/>
      </c>
      <c r="J813" s="58" t="str">
        <f t="shared" si="111"/>
        <v/>
      </c>
      <c r="K813" s="59" t="str">
        <f t="shared" si="112"/>
        <v/>
      </c>
      <c r="L813" s="2"/>
      <c r="N813" s="42" t="str">
        <f>IF($E813="", "", IFERROR(INDEX('Suppliers &amp; Rates'!C$7:C$97, MATCH($E813, 'Suppliers &amp; Rates'!$B$7:$B$97, 0)), ""))</f>
        <v/>
      </c>
      <c r="O813" s="43" t="str">
        <f>IF($E813="", "", IFERROR(INDEX('Suppliers &amp; Rates'!D$7:D$97, MATCH($E813, 'Suppliers &amp; Rates'!$B$7:$B$97, 0)), ""))</f>
        <v/>
      </c>
      <c r="P813" s="43" t="str">
        <f>IF($E813="", "", IFERROR(INDEX('Suppliers &amp; Rates'!E$7:E$97, MATCH($E813, 'Suppliers &amp; Rates'!$B$7:$B$97, 0)), ""))</f>
        <v/>
      </c>
      <c r="Q813" s="44" t="str">
        <f>IF($E813="", "", IFERROR(INDEX('Suppliers &amp; Rates'!F$7:F$97, MATCH($E813, 'Suppliers &amp; Rates'!$B$7:$B$97, 0)), ""))</f>
        <v/>
      </c>
      <c r="S813" s="21" t="str">
        <f t="shared" si="113"/>
        <v/>
      </c>
      <c r="U813" s="21" t="str">
        <f t="shared" si="114"/>
        <v/>
      </c>
      <c r="W813" s="21" t="str">
        <f t="shared" si="115"/>
        <v/>
      </c>
      <c r="X813" s="52" t="str">
        <f t="shared" si="116"/>
        <v/>
      </c>
    </row>
    <row r="814" spans="1:24" x14ac:dyDescent="0.25">
      <c r="A814" s="2"/>
      <c r="B814" s="25"/>
      <c r="C814" s="28"/>
      <c r="D814" s="28"/>
      <c r="E814" s="31"/>
      <c r="F814" s="34" t="str">
        <f t="shared" si="108"/>
        <v/>
      </c>
      <c r="G814" s="37" t="str">
        <f>IF(D814="", "", IF(E814="", "Select Supplier", D814*1.02264*(IF(INDEX('Suppliers &amp; Rates'!$G$7:$G$97, MATCH(E814, 'Suppliers &amp; Rates'!$B$7:$B$97, 0))="", 39.3, INDEX('Suppliers &amp; Rates'!$G$7:$G$97, MATCH(E814, 'Suppliers &amp; Rates'!$B$7:$B$97, 0))))/3.6))</f>
        <v/>
      </c>
      <c r="H814" s="57" t="str">
        <f t="shared" si="109"/>
        <v/>
      </c>
      <c r="I814" s="58" t="str">
        <f t="shared" si="110"/>
        <v/>
      </c>
      <c r="J814" s="58" t="str">
        <f t="shared" si="111"/>
        <v/>
      </c>
      <c r="K814" s="59" t="str">
        <f t="shared" si="112"/>
        <v/>
      </c>
      <c r="L814" s="2"/>
      <c r="N814" s="42" t="str">
        <f>IF($E814="", "", IFERROR(INDEX('Suppliers &amp; Rates'!C$7:C$97, MATCH($E814, 'Suppliers &amp; Rates'!$B$7:$B$97, 0)), ""))</f>
        <v/>
      </c>
      <c r="O814" s="43" t="str">
        <f>IF($E814="", "", IFERROR(INDEX('Suppliers &amp; Rates'!D$7:D$97, MATCH($E814, 'Suppliers &amp; Rates'!$B$7:$B$97, 0)), ""))</f>
        <v/>
      </c>
      <c r="P814" s="43" t="str">
        <f>IF($E814="", "", IFERROR(INDEX('Suppliers &amp; Rates'!E$7:E$97, MATCH($E814, 'Suppliers &amp; Rates'!$B$7:$B$97, 0)), ""))</f>
        <v/>
      </c>
      <c r="Q814" s="44" t="str">
        <f>IF($E814="", "", IFERROR(INDEX('Suppliers &amp; Rates'!F$7:F$97, MATCH($E814, 'Suppliers &amp; Rates'!$B$7:$B$97, 0)), ""))</f>
        <v/>
      </c>
      <c r="S814" s="21" t="str">
        <f t="shared" si="113"/>
        <v/>
      </c>
      <c r="U814" s="21" t="str">
        <f t="shared" si="114"/>
        <v/>
      </c>
      <c r="W814" s="21" t="str">
        <f t="shared" si="115"/>
        <v/>
      </c>
      <c r="X814" s="52" t="str">
        <f t="shared" si="116"/>
        <v/>
      </c>
    </row>
    <row r="815" spans="1:24" x14ac:dyDescent="0.25">
      <c r="A815" s="2"/>
      <c r="B815" s="25"/>
      <c r="C815" s="28"/>
      <c r="D815" s="28"/>
      <c r="E815" s="31"/>
      <c r="F815" s="34" t="str">
        <f t="shared" si="108"/>
        <v/>
      </c>
      <c r="G815" s="37" t="str">
        <f>IF(D815="", "", IF(E815="", "Select Supplier", D815*1.02264*(IF(INDEX('Suppliers &amp; Rates'!$G$7:$G$97, MATCH(E815, 'Suppliers &amp; Rates'!$B$7:$B$97, 0))="", 39.3, INDEX('Suppliers &amp; Rates'!$G$7:$G$97, MATCH(E815, 'Suppliers &amp; Rates'!$B$7:$B$97, 0))))/3.6))</f>
        <v/>
      </c>
      <c r="H815" s="57" t="str">
        <f t="shared" si="109"/>
        <v/>
      </c>
      <c r="I815" s="58" t="str">
        <f t="shared" si="110"/>
        <v/>
      </c>
      <c r="J815" s="58" t="str">
        <f t="shared" si="111"/>
        <v/>
      </c>
      <c r="K815" s="59" t="str">
        <f t="shared" si="112"/>
        <v/>
      </c>
      <c r="L815" s="2"/>
      <c r="N815" s="42" t="str">
        <f>IF($E815="", "", IFERROR(INDEX('Suppliers &amp; Rates'!C$7:C$97, MATCH($E815, 'Suppliers &amp; Rates'!$B$7:$B$97, 0)), ""))</f>
        <v/>
      </c>
      <c r="O815" s="43" t="str">
        <f>IF($E815="", "", IFERROR(INDEX('Suppliers &amp; Rates'!D$7:D$97, MATCH($E815, 'Suppliers &amp; Rates'!$B$7:$B$97, 0)), ""))</f>
        <v/>
      </c>
      <c r="P815" s="43" t="str">
        <f>IF($E815="", "", IFERROR(INDEX('Suppliers &amp; Rates'!E$7:E$97, MATCH($E815, 'Suppliers &amp; Rates'!$B$7:$B$97, 0)), ""))</f>
        <v/>
      </c>
      <c r="Q815" s="44" t="str">
        <f>IF($E815="", "", IFERROR(INDEX('Suppliers &amp; Rates'!F$7:F$97, MATCH($E815, 'Suppliers &amp; Rates'!$B$7:$B$97, 0)), ""))</f>
        <v/>
      </c>
      <c r="S815" s="21" t="str">
        <f t="shared" si="113"/>
        <v/>
      </c>
      <c r="U815" s="21" t="str">
        <f t="shared" si="114"/>
        <v/>
      </c>
      <c r="W815" s="21" t="str">
        <f t="shared" si="115"/>
        <v/>
      </c>
      <c r="X815" s="52" t="str">
        <f t="shared" si="116"/>
        <v/>
      </c>
    </row>
    <row r="816" spans="1:24" x14ac:dyDescent="0.25">
      <c r="A816" s="2"/>
      <c r="B816" s="25"/>
      <c r="C816" s="28"/>
      <c r="D816" s="28"/>
      <c r="E816" s="31"/>
      <c r="F816" s="34" t="str">
        <f t="shared" si="108"/>
        <v/>
      </c>
      <c r="G816" s="37" t="str">
        <f>IF(D816="", "", IF(E816="", "Select Supplier", D816*1.02264*(IF(INDEX('Suppliers &amp; Rates'!$G$7:$G$97, MATCH(E816, 'Suppliers &amp; Rates'!$B$7:$B$97, 0))="", 39.3, INDEX('Suppliers &amp; Rates'!$G$7:$G$97, MATCH(E816, 'Suppliers &amp; Rates'!$B$7:$B$97, 0))))/3.6))</f>
        <v/>
      </c>
      <c r="H816" s="57" t="str">
        <f t="shared" si="109"/>
        <v/>
      </c>
      <c r="I816" s="58" t="str">
        <f t="shared" si="110"/>
        <v/>
      </c>
      <c r="J816" s="58" t="str">
        <f t="shared" si="111"/>
        <v/>
      </c>
      <c r="K816" s="59" t="str">
        <f t="shared" si="112"/>
        <v/>
      </c>
      <c r="L816" s="2"/>
      <c r="N816" s="42" t="str">
        <f>IF($E816="", "", IFERROR(INDEX('Suppliers &amp; Rates'!C$7:C$97, MATCH($E816, 'Suppliers &amp; Rates'!$B$7:$B$97, 0)), ""))</f>
        <v/>
      </c>
      <c r="O816" s="43" t="str">
        <f>IF($E816="", "", IFERROR(INDEX('Suppliers &amp; Rates'!D$7:D$97, MATCH($E816, 'Suppliers &amp; Rates'!$B$7:$B$97, 0)), ""))</f>
        <v/>
      </c>
      <c r="P816" s="43" t="str">
        <f>IF($E816="", "", IFERROR(INDEX('Suppliers &amp; Rates'!E$7:E$97, MATCH($E816, 'Suppliers &amp; Rates'!$B$7:$B$97, 0)), ""))</f>
        <v/>
      </c>
      <c r="Q816" s="44" t="str">
        <f>IF($E816="", "", IFERROR(INDEX('Suppliers &amp; Rates'!F$7:F$97, MATCH($E816, 'Suppliers &amp; Rates'!$B$7:$B$97, 0)), ""))</f>
        <v/>
      </c>
      <c r="S816" s="21" t="str">
        <f t="shared" si="113"/>
        <v/>
      </c>
      <c r="U816" s="21" t="str">
        <f t="shared" si="114"/>
        <v/>
      </c>
      <c r="W816" s="21" t="str">
        <f t="shared" si="115"/>
        <v/>
      </c>
      <c r="X816" s="52" t="str">
        <f t="shared" si="116"/>
        <v/>
      </c>
    </row>
    <row r="817" spans="1:24" x14ac:dyDescent="0.25">
      <c r="A817" s="2"/>
      <c r="B817" s="25"/>
      <c r="C817" s="28"/>
      <c r="D817" s="28"/>
      <c r="E817" s="31"/>
      <c r="F817" s="34" t="str">
        <f t="shared" si="108"/>
        <v/>
      </c>
      <c r="G817" s="37" t="str">
        <f>IF(D817="", "", IF(E817="", "Select Supplier", D817*1.02264*(IF(INDEX('Suppliers &amp; Rates'!$G$7:$G$97, MATCH(E817, 'Suppliers &amp; Rates'!$B$7:$B$97, 0))="", 39.3, INDEX('Suppliers &amp; Rates'!$G$7:$G$97, MATCH(E817, 'Suppliers &amp; Rates'!$B$7:$B$97, 0))))/3.6))</f>
        <v/>
      </c>
      <c r="H817" s="57" t="str">
        <f t="shared" si="109"/>
        <v/>
      </c>
      <c r="I817" s="58" t="str">
        <f t="shared" si="110"/>
        <v/>
      </c>
      <c r="J817" s="58" t="str">
        <f t="shared" si="111"/>
        <v/>
      </c>
      <c r="K817" s="59" t="str">
        <f t="shared" si="112"/>
        <v/>
      </c>
      <c r="L817" s="2"/>
      <c r="N817" s="42" t="str">
        <f>IF($E817="", "", IFERROR(INDEX('Suppliers &amp; Rates'!C$7:C$97, MATCH($E817, 'Suppliers &amp; Rates'!$B$7:$B$97, 0)), ""))</f>
        <v/>
      </c>
      <c r="O817" s="43" t="str">
        <f>IF($E817="", "", IFERROR(INDEX('Suppliers &amp; Rates'!D$7:D$97, MATCH($E817, 'Suppliers &amp; Rates'!$B$7:$B$97, 0)), ""))</f>
        <v/>
      </c>
      <c r="P817" s="43" t="str">
        <f>IF($E817="", "", IFERROR(INDEX('Suppliers &amp; Rates'!E$7:E$97, MATCH($E817, 'Suppliers &amp; Rates'!$B$7:$B$97, 0)), ""))</f>
        <v/>
      </c>
      <c r="Q817" s="44" t="str">
        <f>IF($E817="", "", IFERROR(INDEX('Suppliers &amp; Rates'!F$7:F$97, MATCH($E817, 'Suppliers &amp; Rates'!$B$7:$B$97, 0)), ""))</f>
        <v/>
      </c>
      <c r="S817" s="21" t="str">
        <f t="shared" si="113"/>
        <v/>
      </c>
      <c r="U817" s="21" t="str">
        <f t="shared" si="114"/>
        <v/>
      </c>
      <c r="W817" s="21" t="str">
        <f t="shared" si="115"/>
        <v/>
      </c>
      <c r="X817" s="52" t="str">
        <f t="shared" si="116"/>
        <v/>
      </c>
    </row>
    <row r="818" spans="1:24" x14ac:dyDescent="0.25">
      <c r="A818" s="2"/>
      <c r="B818" s="25"/>
      <c r="C818" s="28"/>
      <c r="D818" s="28"/>
      <c r="E818" s="31"/>
      <c r="F818" s="34" t="str">
        <f t="shared" si="108"/>
        <v/>
      </c>
      <c r="G818" s="37" t="str">
        <f>IF(D818="", "", IF(E818="", "Select Supplier", D818*1.02264*(IF(INDEX('Suppliers &amp; Rates'!$G$7:$G$97, MATCH(E818, 'Suppliers &amp; Rates'!$B$7:$B$97, 0))="", 39.3, INDEX('Suppliers &amp; Rates'!$G$7:$G$97, MATCH(E818, 'Suppliers &amp; Rates'!$B$7:$B$97, 0))))/3.6))</f>
        <v/>
      </c>
      <c r="H818" s="57" t="str">
        <f t="shared" si="109"/>
        <v/>
      </c>
      <c r="I818" s="58" t="str">
        <f t="shared" si="110"/>
        <v/>
      </c>
      <c r="J818" s="58" t="str">
        <f t="shared" si="111"/>
        <v/>
      </c>
      <c r="K818" s="59" t="str">
        <f t="shared" si="112"/>
        <v/>
      </c>
      <c r="L818" s="2"/>
      <c r="N818" s="42" t="str">
        <f>IF($E818="", "", IFERROR(INDEX('Suppliers &amp; Rates'!C$7:C$97, MATCH($E818, 'Suppliers &amp; Rates'!$B$7:$B$97, 0)), ""))</f>
        <v/>
      </c>
      <c r="O818" s="43" t="str">
        <f>IF($E818="", "", IFERROR(INDEX('Suppliers &amp; Rates'!D$7:D$97, MATCH($E818, 'Suppliers &amp; Rates'!$B$7:$B$97, 0)), ""))</f>
        <v/>
      </c>
      <c r="P818" s="43" t="str">
        <f>IF($E818="", "", IFERROR(INDEX('Suppliers &amp; Rates'!E$7:E$97, MATCH($E818, 'Suppliers &amp; Rates'!$B$7:$B$97, 0)), ""))</f>
        <v/>
      </c>
      <c r="Q818" s="44" t="str">
        <f>IF($E818="", "", IFERROR(INDEX('Suppliers &amp; Rates'!F$7:F$97, MATCH($E818, 'Suppliers &amp; Rates'!$B$7:$B$97, 0)), ""))</f>
        <v/>
      </c>
      <c r="S818" s="21" t="str">
        <f t="shared" si="113"/>
        <v/>
      </c>
      <c r="U818" s="21" t="str">
        <f t="shared" si="114"/>
        <v/>
      </c>
      <c r="W818" s="21" t="str">
        <f t="shared" si="115"/>
        <v/>
      </c>
      <c r="X818" s="52" t="str">
        <f t="shared" si="116"/>
        <v/>
      </c>
    </row>
    <row r="819" spans="1:24" x14ac:dyDescent="0.25">
      <c r="A819" s="2"/>
      <c r="B819" s="25"/>
      <c r="C819" s="28"/>
      <c r="D819" s="28"/>
      <c r="E819" s="31"/>
      <c r="F819" s="34" t="str">
        <f t="shared" si="108"/>
        <v/>
      </c>
      <c r="G819" s="37" t="str">
        <f>IF(D819="", "", IF(E819="", "Select Supplier", D819*1.02264*(IF(INDEX('Suppliers &amp; Rates'!$G$7:$G$97, MATCH(E819, 'Suppliers &amp; Rates'!$B$7:$B$97, 0))="", 39.3, INDEX('Suppliers &amp; Rates'!$G$7:$G$97, MATCH(E819, 'Suppliers &amp; Rates'!$B$7:$B$97, 0))))/3.6))</f>
        <v/>
      </c>
      <c r="H819" s="57" t="str">
        <f t="shared" si="109"/>
        <v/>
      </c>
      <c r="I819" s="58" t="str">
        <f t="shared" si="110"/>
        <v/>
      </c>
      <c r="J819" s="58" t="str">
        <f t="shared" si="111"/>
        <v/>
      </c>
      <c r="K819" s="59" t="str">
        <f t="shared" si="112"/>
        <v/>
      </c>
      <c r="L819" s="2"/>
      <c r="N819" s="42" t="str">
        <f>IF($E819="", "", IFERROR(INDEX('Suppliers &amp; Rates'!C$7:C$97, MATCH($E819, 'Suppliers &amp; Rates'!$B$7:$B$97, 0)), ""))</f>
        <v/>
      </c>
      <c r="O819" s="43" t="str">
        <f>IF($E819="", "", IFERROR(INDEX('Suppliers &amp; Rates'!D$7:D$97, MATCH($E819, 'Suppliers &amp; Rates'!$B$7:$B$97, 0)), ""))</f>
        <v/>
      </c>
      <c r="P819" s="43" t="str">
        <f>IF($E819="", "", IFERROR(INDEX('Suppliers &amp; Rates'!E$7:E$97, MATCH($E819, 'Suppliers &amp; Rates'!$B$7:$B$97, 0)), ""))</f>
        <v/>
      </c>
      <c r="Q819" s="44" t="str">
        <f>IF($E819="", "", IFERROR(INDEX('Suppliers &amp; Rates'!F$7:F$97, MATCH($E819, 'Suppliers &amp; Rates'!$B$7:$B$97, 0)), ""))</f>
        <v/>
      </c>
      <c r="S819" s="21" t="str">
        <f t="shared" si="113"/>
        <v/>
      </c>
      <c r="U819" s="21" t="str">
        <f t="shared" si="114"/>
        <v/>
      </c>
      <c r="W819" s="21" t="str">
        <f t="shared" si="115"/>
        <v/>
      </c>
      <c r="X819" s="52" t="str">
        <f t="shared" si="116"/>
        <v/>
      </c>
    </row>
    <row r="820" spans="1:24" x14ac:dyDescent="0.25">
      <c r="A820" s="2"/>
      <c r="B820" s="25"/>
      <c r="C820" s="28"/>
      <c r="D820" s="28"/>
      <c r="E820" s="31"/>
      <c r="F820" s="34" t="str">
        <f t="shared" si="108"/>
        <v/>
      </c>
      <c r="G820" s="37" t="str">
        <f>IF(D820="", "", IF(E820="", "Select Supplier", D820*1.02264*(IF(INDEX('Suppliers &amp; Rates'!$G$7:$G$97, MATCH(E820, 'Suppliers &amp; Rates'!$B$7:$B$97, 0))="", 39.3, INDEX('Suppliers &amp; Rates'!$G$7:$G$97, MATCH(E820, 'Suppliers &amp; Rates'!$B$7:$B$97, 0))))/3.6))</f>
        <v/>
      </c>
      <c r="H820" s="57" t="str">
        <f t="shared" si="109"/>
        <v/>
      </c>
      <c r="I820" s="58" t="str">
        <f t="shared" si="110"/>
        <v/>
      </c>
      <c r="J820" s="58" t="str">
        <f t="shared" si="111"/>
        <v/>
      </c>
      <c r="K820" s="59" t="str">
        <f t="shared" si="112"/>
        <v/>
      </c>
      <c r="L820" s="2"/>
      <c r="N820" s="42" t="str">
        <f>IF($E820="", "", IFERROR(INDEX('Suppliers &amp; Rates'!C$7:C$97, MATCH($E820, 'Suppliers &amp; Rates'!$B$7:$B$97, 0)), ""))</f>
        <v/>
      </c>
      <c r="O820" s="43" t="str">
        <f>IF($E820="", "", IFERROR(INDEX('Suppliers &amp; Rates'!D$7:D$97, MATCH($E820, 'Suppliers &amp; Rates'!$B$7:$B$97, 0)), ""))</f>
        <v/>
      </c>
      <c r="P820" s="43" t="str">
        <f>IF($E820="", "", IFERROR(INDEX('Suppliers &amp; Rates'!E$7:E$97, MATCH($E820, 'Suppliers &amp; Rates'!$B$7:$B$97, 0)), ""))</f>
        <v/>
      </c>
      <c r="Q820" s="44" t="str">
        <f>IF($E820="", "", IFERROR(INDEX('Suppliers &amp; Rates'!F$7:F$97, MATCH($E820, 'Suppliers &amp; Rates'!$B$7:$B$97, 0)), ""))</f>
        <v/>
      </c>
      <c r="S820" s="21" t="str">
        <f t="shared" si="113"/>
        <v/>
      </c>
      <c r="U820" s="21" t="str">
        <f t="shared" si="114"/>
        <v/>
      </c>
      <c r="W820" s="21" t="str">
        <f t="shared" si="115"/>
        <v/>
      </c>
      <c r="X820" s="52" t="str">
        <f t="shared" si="116"/>
        <v/>
      </c>
    </row>
    <row r="821" spans="1:24" x14ac:dyDescent="0.25">
      <c r="A821" s="2"/>
      <c r="B821" s="25"/>
      <c r="C821" s="28"/>
      <c r="D821" s="28"/>
      <c r="E821" s="31"/>
      <c r="F821" s="34" t="str">
        <f t="shared" si="108"/>
        <v/>
      </c>
      <c r="G821" s="37" t="str">
        <f>IF(D821="", "", IF(E821="", "Select Supplier", D821*1.02264*(IF(INDEX('Suppliers &amp; Rates'!$G$7:$G$97, MATCH(E821, 'Suppliers &amp; Rates'!$B$7:$B$97, 0))="", 39.3, INDEX('Suppliers &amp; Rates'!$G$7:$G$97, MATCH(E821, 'Suppliers &amp; Rates'!$B$7:$B$97, 0))))/3.6))</f>
        <v/>
      </c>
      <c r="H821" s="57" t="str">
        <f t="shared" si="109"/>
        <v/>
      </c>
      <c r="I821" s="58" t="str">
        <f t="shared" si="110"/>
        <v/>
      </c>
      <c r="J821" s="58" t="str">
        <f t="shared" si="111"/>
        <v/>
      </c>
      <c r="K821" s="59" t="str">
        <f t="shared" si="112"/>
        <v/>
      </c>
      <c r="L821" s="2"/>
      <c r="N821" s="42" t="str">
        <f>IF($E821="", "", IFERROR(INDEX('Suppliers &amp; Rates'!C$7:C$97, MATCH($E821, 'Suppliers &amp; Rates'!$B$7:$B$97, 0)), ""))</f>
        <v/>
      </c>
      <c r="O821" s="43" t="str">
        <f>IF($E821="", "", IFERROR(INDEX('Suppliers &amp; Rates'!D$7:D$97, MATCH($E821, 'Suppliers &amp; Rates'!$B$7:$B$97, 0)), ""))</f>
        <v/>
      </c>
      <c r="P821" s="43" t="str">
        <f>IF($E821="", "", IFERROR(INDEX('Suppliers &amp; Rates'!E$7:E$97, MATCH($E821, 'Suppliers &amp; Rates'!$B$7:$B$97, 0)), ""))</f>
        <v/>
      </c>
      <c r="Q821" s="44" t="str">
        <f>IF($E821="", "", IFERROR(INDEX('Suppliers &amp; Rates'!F$7:F$97, MATCH($E821, 'Suppliers &amp; Rates'!$B$7:$B$97, 0)), ""))</f>
        <v/>
      </c>
      <c r="S821" s="21" t="str">
        <f t="shared" si="113"/>
        <v/>
      </c>
      <c r="U821" s="21" t="str">
        <f t="shared" si="114"/>
        <v/>
      </c>
      <c r="W821" s="21" t="str">
        <f t="shared" si="115"/>
        <v/>
      </c>
      <c r="X821" s="52" t="str">
        <f t="shared" si="116"/>
        <v/>
      </c>
    </row>
    <row r="822" spans="1:24" x14ac:dyDescent="0.25">
      <c r="A822" s="2"/>
      <c r="B822" s="25"/>
      <c r="C822" s="28"/>
      <c r="D822" s="28"/>
      <c r="E822" s="31"/>
      <c r="F822" s="34" t="str">
        <f t="shared" si="108"/>
        <v/>
      </c>
      <c r="G822" s="37" t="str">
        <f>IF(D822="", "", IF(E822="", "Select Supplier", D822*1.02264*(IF(INDEX('Suppliers &amp; Rates'!$G$7:$G$97, MATCH(E822, 'Suppliers &amp; Rates'!$B$7:$B$97, 0))="", 39.3, INDEX('Suppliers &amp; Rates'!$G$7:$G$97, MATCH(E822, 'Suppliers &amp; Rates'!$B$7:$B$97, 0))))/3.6))</f>
        <v/>
      </c>
      <c r="H822" s="57" t="str">
        <f t="shared" si="109"/>
        <v/>
      </c>
      <c r="I822" s="58" t="str">
        <f t="shared" si="110"/>
        <v/>
      </c>
      <c r="J822" s="58" t="str">
        <f t="shared" si="111"/>
        <v/>
      </c>
      <c r="K822" s="59" t="str">
        <f t="shared" si="112"/>
        <v/>
      </c>
      <c r="L822" s="2"/>
      <c r="N822" s="42" t="str">
        <f>IF($E822="", "", IFERROR(INDEX('Suppliers &amp; Rates'!C$7:C$97, MATCH($E822, 'Suppliers &amp; Rates'!$B$7:$B$97, 0)), ""))</f>
        <v/>
      </c>
      <c r="O822" s="43" t="str">
        <f>IF($E822="", "", IFERROR(INDEX('Suppliers &amp; Rates'!D$7:D$97, MATCH($E822, 'Suppliers &amp; Rates'!$B$7:$B$97, 0)), ""))</f>
        <v/>
      </c>
      <c r="P822" s="43" t="str">
        <f>IF($E822="", "", IFERROR(INDEX('Suppliers &amp; Rates'!E$7:E$97, MATCH($E822, 'Suppliers &amp; Rates'!$B$7:$B$97, 0)), ""))</f>
        <v/>
      </c>
      <c r="Q822" s="44" t="str">
        <f>IF($E822="", "", IFERROR(INDEX('Suppliers &amp; Rates'!F$7:F$97, MATCH($E822, 'Suppliers &amp; Rates'!$B$7:$B$97, 0)), ""))</f>
        <v/>
      </c>
      <c r="S822" s="21" t="str">
        <f t="shared" si="113"/>
        <v/>
      </c>
      <c r="U822" s="21" t="str">
        <f t="shared" si="114"/>
        <v/>
      </c>
      <c r="W822" s="21" t="str">
        <f t="shared" si="115"/>
        <v/>
      </c>
      <c r="X822" s="52" t="str">
        <f t="shared" si="116"/>
        <v/>
      </c>
    </row>
    <row r="823" spans="1:24" x14ac:dyDescent="0.25">
      <c r="A823" s="2"/>
      <c r="B823" s="25"/>
      <c r="C823" s="28"/>
      <c r="D823" s="28"/>
      <c r="E823" s="31"/>
      <c r="F823" s="34" t="str">
        <f t="shared" si="108"/>
        <v/>
      </c>
      <c r="G823" s="37" t="str">
        <f>IF(D823="", "", IF(E823="", "Select Supplier", D823*1.02264*(IF(INDEX('Suppliers &amp; Rates'!$G$7:$G$97, MATCH(E823, 'Suppliers &amp; Rates'!$B$7:$B$97, 0))="", 39.3, INDEX('Suppliers &amp; Rates'!$G$7:$G$97, MATCH(E823, 'Suppliers &amp; Rates'!$B$7:$B$97, 0))))/3.6))</f>
        <v/>
      </c>
      <c r="H823" s="57" t="str">
        <f t="shared" si="109"/>
        <v/>
      </c>
      <c r="I823" s="58" t="str">
        <f t="shared" si="110"/>
        <v/>
      </c>
      <c r="J823" s="58" t="str">
        <f t="shared" si="111"/>
        <v/>
      </c>
      <c r="K823" s="59" t="str">
        <f t="shared" si="112"/>
        <v/>
      </c>
      <c r="L823" s="2"/>
      <c r="N823" s="42" t="str">
        <f>IF($E823="", "", IFERROR(INDEX('Suppliers &amp; Rates'!C$7:C$97, MATCH($E823, 'Suppliers &amp; Rates'!$B$7:$B$97, 0)), ""))</f>
        <v/>
      </c>
      <c r="O823" s="43" t="str">
        <f>IF($E823="", "", IFERROR(INDEX('Suppliers &amp; Rates'!D$7:D$97, MATCH($E823, 'Suppliers &amp; Rates'!$B$7:$B$97, 0)), ""))</f>
        <v/>
      </c>
      <c r="P823" s="43" t="str">
        <f>IF($E823="", "", IFERROR(INDEX('Suppliers &amp; Rates'!E$7:E$97, MATCH($E823, 'Suppliers &amp; Rates'!$B$7:$B$97, 0)), ""))</f>
        <v/>
      </c>
      <c r="Q823" s="44" t="str">
        <f>IF($E823="", "", IFERROR(INDEX('Suppliers &amp; Rates'!F$7:F$97, MATCH($E823, 'Suppliers &amp; Rates'!$B$7:$B$97, 0)), ""))</f>
        <v/>
      </c>
      <c r="S823" s="21" t="str">
        <f t="shared" si="113"/>
        <v/>
      </c>
      <c r="U823" s="21" t="str">
        <f t="shared" si="114"/>
        <v/>
      </c>
      <c r="W823" s="21" t="str">
        <f t="shared" si="115"/>
        <v/>
      </c>
      <c r="X823" s="52" t="str">
        <f t="shared" si="116"/>
        <v/>
      </c>
    </row>
    <row r="824" spans="1:24" x14ac:dyDescent="0.25">
      <c r="A824" s="2"/>
      <c r="B824" s="25"/>
      <c r="C824" s="28"/>
      <c r="D824" s="28"/>
      <c r="E824" s="31"/>
      <c r="F824" s="34" t="str">
        <f t="shared" si="108"/>
        <v/>
      </c>
      <c r="G824" s="37" t="str">
        <f>IF(D824="", "", IF(E824="", "Select Supplier", D824*1.02264*(IF(INDEX('Suppliers &amp; Rates'!$G$7:$G$97, MATCH(E824, 'Suppliers &amp; Rates'!$B$7:$B$97, 0))="", 39.3, INDEX('Suppliers &amp; Rates'!$G$7:$G$97, MATCH(E824, 'Suppliers &amp; Rates'!$B$7:$B$97, 0))))/3.6))</f>
        <v/>
      </c>
      <c r="H824" s="57" t="str">
        <f t="shared" si="109"/>
        <v/>
      </c>
      <c r="I824" s="58" t="str">
        <f t="shared" si="110"/>
        <v/>
      </c>
      <c r="J824" s="58" t="str">
        <f t="shared" si="111"/>
        <v/>
      </c>
      <c r="K824" s="59" t="str">
        <f t="shared" si="112"/>
        <v/>
      </c>
      <c r="L824" s="2"/>
      <c r="N824" s="42" t="str">
        <f>IF($E824="", "", IFERROR(INDEX('Suppliers &amp; Rates'!C$7:C$97, MATCH($E824, 'Suppliers &amp; Rates'!$B$7:$B$97, 0)), ""))</f>
        <v/>
      </c>
      <c r="O824" s="43" t="str">
        <f>IF($E824="", "", IFERROR(INDEX('Suppliers &amp; Rates'!D$7:D$97, MATCH($E824, 'Suppliers &amp; Rates'!$B$7:$B$97, 0)), ""))</f>
        <v/>
      </c>
      <c r="P824" s="43" t="str">
        <f>IF($E824="", "", IFERROR(INDEX('Suppliers &amp; Rates'!E$7:E$97, MATCH($E824, 'Suppliers &amp; Rates'!$B$7:$B$97, 0)), ""))</f>
        <v/>
      </c>
      <c r="Q824" s="44" t="str">
        <f>IF($E824="", "", IFERROR(INDEX('Suppliers &amp; Rates'!F$7:F$97, MATCH($E824, 'Suppliers &amp; Rates'!$B$7:$B$97, 0)), ""))</f>
        <v/>
      </c>
      <c r="S824" s="21" t="str">
        <f t="shared" si="113"/>
        <v/>
      </c>
      <c r="U824" s="21" t="str">
        <f t="shared" si="114"/>
        <v/>
      </c>
      <c r="W824" s="21" t="str">
        <f t="shared" si="115"/>
        <v/>
      </c>
      <c r="X824" s="52" t="str">
        <f t="shared" si="116"/>
        <v/>
      </c>
    </row>
    <row r="825" spans="1:24" x14ac:dyDescent="0.25">
      <c r="A825" s="2"/>
      <c r="B825" s="25"/>
      <c r="C825" s="28"/>
      <c r="D825" s="28"/>
      <c r="E825" s="31"/>
      <c r="F825" s="34" t="str">
        <f t="shared" si="108"/>
        <v/>
      </c>
      <c r="G825" s="37" t="str">
        <f>IF(D825="", "", IF(E825="", "Select Supplier", D825*1.02264*(IF(INDEX('Suppliers &amp; Rates'!$G$7:$G$97, MATCH(E825, 'Suppliers &amp; Rates'!$B$7:$B$97, 0))="", 39.3, INDEX('Suppliers &amp; Rates'!$G$7:$G$97, MATCH(E825, 'Suppliers &amp; Rates'!$B$7:$B$97, 0))))/3.6))</f>
        <v/>
      </c>
      <c r="H825" s="57" t="str">
        <f t="shared" si="109"/>
        <v/>
      </c>
      <c r="I825" s="58" t="str">
        <f t="shared" si="110"/>
        <v/>
      </c>
      <c r="J825" s="58" t="str">
        <f t="shared" si="111"/>
        <v/>
      </c>
      <c r="K825" s="59" t="str">
        <f t="shared" si="112"/>
        <v/>
      </c>
      <c r="L825" s="2"/>
      <c r="N825" s="42" t="str">
        <f>IF($E825="", "", IFERROR(INDEX('Suppliers &amp; Rates'!C$7:C$97, MATCH($E825, 'Suppliers &amp; Rates'!$B$7:$B$97, 0)), ""))</f>
        <v/>
      </c>
      <c r="O825" s="43" t="str">
        <f>IF($E825="", "", IFERROR(INDEX('Suppliers &amp; Rates'!D$7:D$97, MATCH($E825, 'Suppliers &amp; Rates'!$B$7:$B$97, 0)), ""))</f>
        <v/>
      </c>
      <c r="P825" s="43" t="str">
        <f>IF($E825="", "", IFERROR(INDEX('Suppliers &amp; Rates'!E$7:E$97, MATCH($E825, 'Suppliers &amp; Rates'!$B$7:$B$97, 0)), ""))</f>
        <v/>
      </c>
      <c r="Q825" s="44" t="str">
        <f>IF($E825="", "", IFERROR(INDEX('Suppliers &amp; Rates'!F$7:F$97, MATCH($E825, 'Suppliers &amp; Rates'!$B$7:$B$97, 0)), ""))</f>
        <v/>
      </c>
      <c r="S825" s="21" t="str">
        <f t="shared" si="113"/>
        <v/>
      </c>
      <c r="U825" s="21" t="str">
        <f t="shared" si="114"/>
        <v/>
      </c>
      <c r="W825" s="21" t="str">
        <f t="shared" si="115"/>
        <v/>
      </c>
      <c r="X825" s="52" t="str">
        <f t="shared" si="116"/>
        <v/>
      </c>
    </row>
    <row r="826" spans="1:24" x14ac:dyDescent="0.25">
      <c r="A826" s="2"/>
      <c r="B826" s="25"/>
      <c r="C826" s="28"/>
      <c r="D826" s="28"/>
      <c r="E826" s="31"/>
      <c r="F826" s="34" t="str">
        <f t="shared" si="108"/>
        <v/>
      </c>
      <c r="G826" s="37" t="str">
        <f>IF(D826="", "", IF(E826="", "Select Supplier", D826*1.02264*(IF(INDEX('Suppliers &amp; Rates'!$G$7:$G$97, MATCH(E826, 'Suppliers &amp; Rates'!$B$7:$B$97, 0))="", 39.3, INDEX('Suppliers &amp; Rates'!$G$7:$G$97, MATCH(E826, 'Suppliers &amp; Rates'!$B$7:$B$97, 0))))/3.6))</f>
        <v/>
      </c>
      <c r="H826" s="57" t="str">
        <f t="shared" si="109"/>
        <v/>
      </c>
      <c r="I826" s="58" t="str">
        <f t="shared" si="110"/>
        <v/>
      </c>
      <c r="J826" s="58" t="str">
        <f t="shared" si="111"/>
        <v/>
      </c>
      <c r="K826" s="59" t="str">
        <f t="shared" si="112"/>
        <v/>
      </c>
      <c r="L826" s="2"/>
      <c r="N826" s="42" t="str">
        <f>IF($E826="", "", IFERROR(INDEX('Suppliers &amp; Rates'!C$7:C$97, MATCH($E826, 'Suppliers &amp; Rates'!$B$7:$B$97, 0)), ""))</f>
        <v/>
      </c>
      <c r="O826" s="43" t="str">
        <f>IF($E826="", "", IFERROR(INDEX('Suppliers &amp; Rates'!D$7:D$97, MATCH($E826, 'Suppliers &amp; Rates'!$B$7:$B$97, 0)), ""))</f>
        <v/>
      </c>
      <c r="P826" s="43" t="str">
        <f>IF($E826="", "", IFERROR(INDEX('Suppliers &amp; Rates'!E$7:E$97, MATCH($E826, 'Suppliers &amp; Rates'!$B$7:$B$97, 0)), ""))</f>
        <v/>
      </c>
      <c r="Q826" s="44" t="str">
        <f>IF($E826="", "", IFERROR(INDEX('Suppliers &amp; Rates'!F$7:F$97, MATCH($E826, 'Suppliers &amp; Rates'!$B$7:$B$97, 0)), ""))</f>
        <v/>
      </c>
      <c r="S826" s="21" t="str">
        <f t="shared" si="113"/>
        <v/>
      </c>
      <c r="U826" s="21" t="str">
        <f t="shared" si="114"/>
        <v/>
      </c>
      <c r="W826" s="21" t="str">
        <f t="shared" si="115"/>
        <v/>
      </c>
      <c r="X826" s="52" t="str">
        <f t="shared" si="116"/>
        <v/>
      </c>
    </row>
    <row r="827" spans="1:24" x14ac:dyDescent="0.25">
      <c r="A827" s="2"/>
      <c r="B827" s="25"/>
      <c r="C827" s="28"/>
      <c r="D827" s="28"/>
      <c r="E827" s="31"/>
      <c r="F827" s="34" t="str">
        <f t="shared" si="108"/>
        <v/>
      </c>
      <c r="G827" s="37" t="str">
        <f>IF(D827="", "", IF(E827="", "Select Supplier", D827*1.02264*(IF(INDEX('Suppliers &amp; Rates'!$G$7:$G$97, MATCH(E827, 'Suppliers &amp; Rates'!$B$7:$B$97, 0))="", 39.3, INDEX('Suppliers &amp; Rates'!$G$7:$G$97, MATCH(E827, 'Suppliers &amp; Rates'!$B$7:$B$97, 0))))/3.6))</f>
        <v/>
      </c>
      <c r="H827" s="57" t="str">
        <f t="shared" si="109"/>
        <v/>
      </c>
      <c r="I827" s="58" t="str">
        <f t="shared" si="110"/>
        <v/>
      </c>
      <c r="J827" s="58" t="str">
        <f t="shared" si="111"/>
        <v/>
      </c>
      <c r="K827" s="59" t="str">
        <f t="shared" si="112"/>
        <v/>
      </c>
      <c r="L827" s="2"/>
      <c r="N827" s="42" t="str">
        <f>IF($E827="", "", IFERROR(INDEX('Suppliers &amp; Rates'!C$7:C$97, MATCH($E827, 'Suppliers &amp; Rates'!$B$7:$B$97, 0)), ""))</f>
        <v/>
      </c>
      <c r="O827" s="43" t="str">
        <f>IF($E827="", "", IFERROR(INDEX('Suppliers &amp; Rates'!D$7:D$97, MATCH($E827, 'Suppliers &amp; Rates'!$B$7:$B$97, 0)), ""))</f>
        <v/>
      </c>
      <c r="P827" s="43" t="str">
        <f>IF($E827="", "", IFERROR(INDEX('Suppliers &amp; Rates'!E$7:E$97, MATCH($E827, 'Suppliers &amp; Rates'!$B$7:$B$97, 0)), ""))</f>
        <v/>
      </c>
      <c r="Q827" s="44" t="str">
        <f>IF($E827="", "", IFERROR(INDEX('Suppliers &amp; Rates'!F$7:F$97, MATCH($E827, 'Suppliers &amp; Rates'!$B$7:$B$97, 0)), ""))</f>
        <v/>
      </c>
      <c r="S827" s="21" t="str">
        <f t="shared" si="113"/>
        <v/>
      </c>
      <c r="U827" s="21" t="str">
        <f t="shared" si="114"/>
        <v/>
      </c>
      <c r="W827" s="21" t="str">
        <f t="shared" si="115"/>
        <v/>
      </c>
      <c r="X827" s="52" t="str">
        <f t="shared" si="116"/>
        <v/>
      </c>
    </row>
    <row r="828" spans="1:24" x14ac:dyDescent="0.25">
      <c r="A828" s="2"/>
      <c r="B828" s="25"/>
      <c r="C828" s="28"/>
      <c r="D828" s="28"/>
      <c r="E828" s="31"/>
      <c r="F828" s="34" t="str">
        <f t="shared" si="108"/>
        <v/>
      </c>
      <c r="G828" s="37" t="str">
        <f>IF(D828="", "", IF(E828="", "Select Supplier", D828*1.02264*(IF(INDEX('Suppliers &amp; Rates'!$G$7:$G$97, MATCH(E828, 'Suppliers &amp; Rates'!$B$7:$B$97, 0))="", 39.3, INDEX('Suppliers &amp; Rates'!$G$7:$G$97, MATCH(E828, 'Suppliers &amp; Rates'!$B$7:$B$97, 0))))/3.6))</f>
        <v/>
      </c>
      <c r="H828" s="57" t="str">
        <f t="shared" si="109"/>
        <v/>
      </c>
      <c r="I828" s="58" t="str">
        <f t="shared" si="110"/>
        <v/>
      </c>
      <c r="J828" s="58" t="str">
        <f t="shared" si="111"/>
        <v/>
      </c>
      <c r="K828" s="59" t="str">
        <f t="shared" si="112"/>
        <v/>
      </c>
      <c r="L828" s="2"/>
      <c r="N828" s="42" t="str">
        <f>IF($E828="", "", IFERROR(INDEX('Suppliers &amp; Rates'!C$7:C$97, MATCH($E828, 'Suppliers &amp; Rates'!$B$7:$B$97, 0)), ""))</f>
        <v/>
      </c>
      <c r="O828" s="43" t="str">
        <f>IF($E828="", "", IFERROR(INDEX('Suppliers &amp; Rates'!D$7:D$97, MATCH($E828, 'Suppliers &amp; Rates'!$B$7:$B$97, 0)), ""))</f>
        <v/>
      </c>
      <c r="P828" s="43" t="str">
        <f>IF($E828="", "", IFERROR(INDEX('Suppliers &amp; Rates'!E$7:E$97, MATCH($E828, 'Suppliers &amp; Rates'!$B$7:$B$97, 0)), ""))</f>
        <v/>
      </c>
      <c r="Q828" s="44" t="str">
        <f>IF($E828="", "", IFERROR(INDEX('Suppliers &amp; Rates'!F$7:F$97, MATCH($E828, 'Suppliers &amp; Rates'!$B$7:$B$97, 0)), ""))</f>
        <v/>
      </c>
      <c r="S828" s="21" t="str">
        <f t="shared" si="113"/>
        <v/>
      </c>
      <c r="U828" s="21" t="str">
        <f t="shared" si="114"/>
        <v/>
      </c>
      <c r="W828" s="21" t="str">
        <f t="shared" si="115"/>
        <v/>
      </c>
      <c r="X828" s="52" t="str">
        <f t="shared" si="116"/>
        <v/>
      </c>
    </row>
    <row r="829" spans="1:24" x14ac:dyDescent="0.25">
      <c r="A829" s="2"/>
      <c r="B829" s="25"/>
      <c r="C829" s="28"/>
      <c r="D829" s="28"/>
      <c r="E829" s="31"/>
      <c r="F829" s="34" t="str">
        <f t="shared" si="108"/>
        <v/>
      </c>
      <c r="G829" s="37" t="str">
        <f>IF(D829="", "", IF(E829="", "Select Supplier", D829*1.02264*(IF(INDEX('Suppliers &amp; Rates'!$G$7:$G$97, MATCH(E829, 'Suppliers &amp; Rates'!$B$7:$B$97, 0))="", 39.3, INDEX('Suppliers &amp; Rates'!$G$7:$G$97, MATCH(E829, 'Suppliers &amp; Rates'!$B$7:$B$97, 0))))/3.6))</f>
        <v/>
      </c>
      <c r="H829" s="57" t="str">
        <f t="shared" si="109"/>
        <v/>
      </c>
      <c r="I829" s="58" t="str">
        <f t="shared" si="110"/>
        <v/>
      </c>
      <c r="J829" s="58" t="str">
        <f t="shared" si="111"/>
        <v/>
      </c>
      <c r="K829" s="59" t="str">
        <f t="shared" si="112"/>
        <v/>
      </c>
      <c r="L829" s="2"/>
      <c r="N829" s="42" t="str">
        <f>IF($E829="", "", IFERROR(INDEX('Suppliers &amp; Rates'!C$7:C$97, MATCH($E829, 'Suppliers &amp; Rates'!$B$7:$B$97, 0)), ""))</f>
        <v/>
      </c>
      <c r="O829" s="43" t="str">
        <f>IF($E829="", "", IFERROR(INDEX('Suppliers &amp; Rates'!D$7:D$97, MATCH($E829, 'Suppliers &amp; Rates'!$B$7:$B$97, 0)), ""))</f>
        <v/>
      </c>
      <c r="P829" s="43" t="str">
        <f>IF($E829="", "", IFERROR(INDEX('Suppliers &amp; Rates'!E$7:E$97, MATCH($E829, 'Suppliers &amp; Rates'!$B$7:$B$97, 0)), ""))</f>
        <v/>
      </c>
      <c r="Q829" s="44" t="str">
        <f>IF($E829="", "", IFERROR(INDEX('Suppliers &amp; Rates'!F$7:F$97, MATCH($E829, 'Suppliers &amp; Rates'!$B$7:$B$97, 0)), ""))</f>
        <v/>
      </c>
      <c r="S829" s="21" t="str">
        <f t="shared" si="113"/>
        <v/>
      </c>
      <c r="U829" s="21" t="str">
        <f t="shared" si="114"/>
        <v/>
      </c>
      <c r="W829" s="21" t="str">
        <f t="shared" si="115"/>
        <v/>
      </c>
      <c r="X829" s="52" t="str">
        <f t="shared" si="116"/>
        <v/>
      </c>
    </row>
    <row r="830" spans="1:24" x14ac:dyDescent="0.25">
      <c r="A830" s="2"/>
      <c r="B830" s="25"/>
      <c r="C830" s="28"/>
      <c r="D830" s="28"/>
      <c r="E830" s="31"/>
      <c r="F830" s="34" t="str">
        <f t="shared" si="108"/>
        <v/>
      </c>
      <c r="G830" s="37" t="str">
        <f>IF(D830="", "", IF(E830="", "Select Supplier", D830*1.02264*(IF(INDEX('Suppliers &amp; Rates'!$G$7:$G$97, MATCH(E830, 'Suppliers &amp; Rates'!$B$7:$B$97, 0))="", 39.3, INDEX('Suppliers &amp; Rates'!$G$7:$G$97, MATCH(E830, 'Suppliers &amp; Rates'!$B$7:$B$97, 0))))/3.6))</f>
        <v/>
      </c>
      <c r="H830" s="57" t="str">
        <f t="shared" si="109"/>
        <v/>
      </c>
      <c r="I830" s="58" t="str">
        <f t="shared" si="110"/>
        <v/>
      </c>
      <c r="J830" s="58" t="str">
        <f t="shared" si="111"/>
        <v/>
      </c>
      <c r="K830" s="59" t="str">
        <f t="shared" si="112"/>
        <v/>
      </c>
      <c r="L830" s="2"/>
      <c r="N830" s="42" t="str">
        <f>IF($E830="", "", IFERROR(INDEX('Suppliers &amp; Rates'!C$7:C$97, MATCH($E830, 'Suppliers &amp; Rates'!$B$7:$B$97, 0)), ""))</f>
        <v/>
      </c>
      <c r="O830" s="43" t="str">
        <f>IF($E830="", "", IFERROR(INDEX('Suppliers &amp; Rates'!D$7:D$97, MATCH($E830, 'Suppliers &amp; Rates'!$B$7:$B$97, 0)), ""))</f>
        <v/>
      </c>
      <c r="P830" s="43" t="str">
        <f>IF($E830="", "", IFERROR(INDEX('Suppliers &amp; Rates'!E$7:E$97, MATCH($E830, 'Suppliers &amp; Rates'!$B$7:$B$97, 0)), ""))</f>
        <v/>
      </c>
      <c r="Q830" s="44" t="str">
        <f>IF($E830="", "", IFERROR(INDEX('Suppliers &amp; Rates'!F$7:F$97, MATCH($E830, 'Suppliers &amp; Rates'!$B$7:$B$97, 0)), ""))</f>
        <v/>
      </c>
      <c r="S830" s="21" t="str">
        <f t="shared" si="113"/>
        <v/>
      </c>
      <c r="U830" s="21" t="str">
        <f t="shared" si="114"/>
        <v/>
      </c>
      <c r="W830" s="21" t="str">
        <f t="shared" si="115"/>
        <v/>
      </c>
      <c r="X830" s="52" t="str">
        <f t="shared" si="116"/>
        <v/>
      </c>
    </row>
    <row r="831" spans="1:24" x14ac:dyDescent="0.25">
      <c r="A831" s="2"/>
      <c r="B831" s="25"/>
      <c r="C831" s="28"/>
      <c r="D831" s="28"/>
      <c r="E831" s="31"/>
      <c r="F831" s="34" t="str">
        <f t="shared" si="108"/>
        <v/>
      </c>
      <c r="G831" s="37" t="str">
        <f>IF(D831="", "", IF(E831="", "Select Supplier", D831*1.02264*(IF(INDEX('Suppliers &amp; Rates'!$G$7:$G$97, MATCH(E831, 'Suppliers &amp; Rates'!$B$7:$B$97, 0))="", 39.3, INDEX('Suppliers &amp; Rates'!$G$7:$G$97, MATCH(E831, 'Suppliers &amp; Rates'!$B$7:$B$97, 0))))/3.6))</f>
        <v/>
      </c>
      <c r="H831" s="57" t="str">
        <f t="shared" si="109"/>
        <v/>
      </c>
      <c r="I831" s="58" t="str">
        <f t="shared" si="110"/>
        <v/>
      </c>
      <c r="J831" s="58" t="str">
        <f t="shared" si="111"/>
        <v/>
      </c>
      <c r="K831" s="59" t="str">
        <f t="shared" si="112"/>
        <v/>
      </c>
      <c r="L831" s="2"/>
      <c r="N831" s="42" t="str">
        <f>IF($E831="", "", IFERROR(INDEX('Suppliers &amp; Rates'!C$7:C$97, MATCH($E831, 'Suppliers &amp; Rates'!$B$7:$B$97, 0)), ""))</f>
        <v/>
      </c>
      <c r="O831" s="43" t="str">
        <f>IF($E831="", "", IFERROR(INDEX('Suppliers &amp; Rates'!D$7:D$97, MATCH($E831, 'Suppliers &amp; Rates'!$B$7:$B$97, 0)), ""))</f>
        <v/>
      </c>
      <c r="P831" s="43" t="str">
        <f>IF($E831="", "", IFERROR(INDEX('Suppliers &amp; Rates'!E$7:E$97, MATCH($E831, 'Suppliers &amp; Rates'!$B$7:$B$97, 0)), ""))</f>
        <v/>
      </c>
      <c r="Q831" s="44" t="str">
        <f>IF($E831="", "", IFERROR(INDEX('Suppliers &amp; Rates'!F$7:F$97, MATCH($E831, 'Suppliers &amp; Rates'!$B$7:$B$97, 0)), ""))</f>
        <v/>
      </c>
      <c r="S831" s="21" t="str">
        <f t="shared" si="113"/>
        <v/>
      </c>
      <c r="U831" s="21" t="str">
        <f t="shared" si="114"/>
        <v/>
      </c>
      <c r="W831" s="21" t="str">
        <f t="shared" si="115"/>
        <v/>
      </c>
      <c r="X831" s="52" t="str">
        <f t="shared" si="116"/>
        <v/>
      </c>
    </row>
    <row r="832" spans="1:24" x14ac:dyDescent="0.25">
      <c r="A832" s="2"/>
      <c r="B832" s="25"/>
      <c r="C832" s="28"/>
      <c r="D832" s="28"/>
      <c r="E832" s="31"/>
      <c r="F832" s="34" t="str">
        <f t="shared" si="108"/>
        <v/>
      </c>
      <c r="G832" s="37" t="str">
        <f>IF(D832="", "", IF(E832="", "Select Supplier", D832*1.02264*(IF(INDEX('Suppliers &amp; Rates'!$G$7:$G$97, MATCH(E832, 'Suppliers &amp; Rates'!$B$7:$B$97, 0))="", 39.3, INDEX('Suppliers &amp; Rates'!$G$7:$G$97, MATCH(E832, 'Suppliers &amp; Rates'!$B$7:$B$97, 0))))/3.6))</f>
        <v/>
      </c>
      <c r="H832" s="57" t="str">
        <f t="shared" si="109"/>
        <v/>
      </c>
      <c r="I832" s="58" t="str">
        <f t="shared" si="110"/>
        <v/>
      </c>
      <c r="J832" s="58" t="str">
        <f t="shared" si="111"/>
        <v/>
      </c>
      <c r="K832" s="59" t="str">
        <f t="shared" si="112"/>
        <v/>
      </c>
      <c r="L832" s="2"/>
      <c r="N832" s="42" t="str">
        <f>IF($E832="", "", IFERROR(INDEX('Suppliers &amp; Rates'!C$7:C$97, MATCH($E832, 'Suppliers &amp; Rates'!$B$7:$B$97, 0)), ""))</f>
        <v/>
      </c>
      <c r="O832" s="43" t="str">
        <f>IF($E832="", "", IFERROR(INDEX('Suppliers &amp; Rates'!D$7:D$97, MATCH($E832, 'Suppliers &amp; Rates'!$B$7:$B$97, 0)), ""))</f>
        <v/>
      </c>
      <c r="P832" s="43" t="str">
        <f>IF($E832="", "", IFERROR(INDEX('Suppliers &amp; Rates'!E$7:E$97, MATCH($E832, 'Suppliers &amp; Rates'!$B$7:$B$97, 0)), ""))</f>
        <v/>
      </c>
      <c r="Q832" s="44" t="str">
        <f>IF($E832="", "", IFERROR(INDEX('Suppliers &amp; Rates'!F$7:F$97, MATCH($E832, 'Suppliers &amp; Rates'!$B$7:$B$97, 0)), ""))</f>
        <v/>
      </c>
      <c r="S832" s="21" t="str">
        <f t="shared" si="113"/>
        <v/>
      </c>
      <c r="U832" s="21" t="str">
        <f t="shared" si="114"/>
        <v/>
      </c>
      <c r="W832" s="21" t="str">
        <f t="shared" si="115"/>
        <v/>
      </c>
      <c r="X832" s="52" t="str">
        <f t="shared" si="116"/>
        <v/>
      </c>
    </row>
    <row r="833" spans="1:24" x14ac:dyDescent="0.25">
      <c r="A833" s="2"/>
      <c r="B833" s="25"/>
      <c r="C833" s="28"/>
      <c r="D833" s="28"/>
      <c r="E833" s="31"/>
      <c r="F833" s="34" t="str">
        <f t="shared" si="108"/>
        <v/>
      </c>
      <c r="G833" s="37" t="str">
        <f>IF(D833="", "", IF(E833="", "Select Supplier", D833*1.02264*(IF(INDEX('Suppliers &amp; Rates'!$G$7:$G$97, MATCH(E833, 'Suppliers &amp; Rates'!$B$7:$B$97, 0))="", 39.3, INDEX('Suppliers &amp; Rates'!$G$7:$G$97, MATCH(E833, 'Suppliers &amp; Rates'!$B$7:$B$97, 0))))/3.6))</f>
        <v/>
      </c>
      <c r="H833" s="57" t="str">
        <f t="shared" si="109"/>
        <v/>
      </c>
      <c r="I833" s="58" t="str">
        <f t="shared" si="110"/>
        <v/>
      </c>
      <c r="J833" s="58" t="str">
        <f t="shared" si="111"/>
        <v/>
      </c>
      <c r="K833" s="59" t="str">
        <f t="shared" si="112"/>
        <v/>
      </c>
      <c r="L833" s="2"/>
      <c r="N833" s="42" t="str">
        <f>IF($E833="", "", IFERROR(INDEX('Suppliers &amp; Rates'!C$7:C$97, MATCH($E833, 'Suppliers &amp; Rates'!$B$7:$B$97, 0)), ""))</f>
        <v/>
      </c>
      <c r="O833" s="43" t="str">
        <f>IF($E833="", "", IFERROR(INDEX('Suppliers &amp; Rates'!D$7:D$97, MATCH($E833, 'Suppliers &amp; Rates'!$B$7:$B$97, 0)), ""))</f>
        <v/>
      </c>
      <c r="P833" s="43" t="str">
        <f>IF($E833="", "", IFERROR(INDEX('Suppliers &amp; Rates'!E$7:E$97, MATCH($E833, 'Suppliers &amp; Rates'!$B$7:$B$97, 0)), ""))</f>
        <v/>
      </c>
      <c r="Q833" s="44" t="str">
        <f>IF($E833="", "", IFERROR(INDEX('Suppliers &amp; Rates'!F$7:F$97, MATCH($E833, 'Suppliers &amp; Rates'!$B$7:$B$97, 0)), ""))</f>
        <v/>
      </c>
      <c r="S833" s="21" t="str">
        <f t="shared" si="113"/>
        <v/>
      </c>
      <c r="U833" s="21" t="str">
        <f t="shared" si="114"/>
        <v/>
      </c>
      <c r="W833" s="21" t="str">
        <f t="shared" si="115"/>
        <v/>
      </c>
      <c r="X833" s="52" t="str">
        <f t="shared" si="116"/>
        <v/>
      </c>
    </row>
    <row r="834" spans="1:24" x14ac:dyDescent="0.25">
      <c r="A834" s="2"/>
      <c r="B834" s="25"/>
      <c r="C834" s="28"/>
      <c r="D834" s="28"/>
      <c r="E834" s="31"/>
      <c r="F834" s="34" t="str">
        <f t="shared" si="108"/>
        <v/>
      </c>
      <c r="G834" s="37" t="str">
        <f>IF(D834="", "", IF(E834="", "Select Supplier", D834*1.02264*(IF(INDEX('Suppliers &amp; Rates'!$G$7:$G$97, MATCH(E834, 'Suppliers &amp; Rates'!$B$7:$B$97, 0))="", 39.3, INDEX('Suppliers &amp; Rates'!$G$7:$G$97, MATCH(E834, 'Suppliers &amp; Rates'!$B$7:$B$97, 0))))/3.6))</f>
        <v/>
      </c>
      <c r="H834" s="57" t="str">
        <f t="shared" si="109"/>
        <v/>
      </c>
      <c r="I834" s="58" t="str">
        <f t="shared" si="110"/>
        <v/>
      </c>
      <c r="J834" s="58" t="str">
        <f t="shared" si="111"/>
        <v/>
      </c>
      <c r="K834" s="59" t="str">
        <f t="shared" si="112"/>
        <v/>
      </c>
      <c r="L834" s="2"/>
      <c r="N834" s="42" t="str">
        <f>IF($E834="", "", IFERROR(INDEX('Suppliers &amp; Rates'!C$7:C$97, MATCH($E834, 'Suppliers &amp; Rates'!$B$7:$B$97, 0)), ""))</f>
        <v/>
      </c>
      <c r="O834" s="43" t="str">
        <f>IF($E834="", "", IFERROR(INDEX('Suppliers &amp; Rates'!D$7:D$97, MATCH($E834, 'Suppliers &amp; Rates'!$B$7:$B$97, 0)), ""))</f>
        <v/>
      </c>
      <c r="P834" s="43" t="str">
        <f>IF($E834="", "", IFERROR(INDEX('Suppliers &amp; Rates'!E$7:E$97, MATCH($E834, 'Suppliers &amp; Rates'!$B$7:$B$97, 0)), ""))</f>
        <v/>
      </c>
      <c r="Q834" s="44" t="str">
        <f>IF($E834="", "", IFERROR(INDEX('Suppliers &amp; Rates'!F$7:F$97, MATCH($E834, 'Suppliers &amp; Rates'!$B$7:$B$97, 0)), ""))</f>
        <v/>
      </c>
      <c r="S834" s="21" t="str">
        <f t="shared" si="113"/>
        <v/>
      </c>
      <c r="U834" s="21" t="str">
        <f t="shared" si="114"/>
        <v/>
      </c>
      <c r="W834" s="21" t="str">
        <f t="shared" si="115"/>
        <v/>
      </c>
      <c r="X834" s="52" t="str">
        <f t="shared" si="116"/>
        <v/>
      </c>
    </row>
    <row r="835" spans="1:24" x14ac:dyDescent="0.25">
      <c r="A835" s="2"/>
      <c r="B835" s="25"/>
      <c r="C835" s="28"/>
      <c r="D835" s="28"/>
      <c r="E835" s="31"/>
      <c r="F835" s="34" t="str">
        <f t="shared" si="108"/>
        <v/>
      </c>
      <c r="G835" s="37" t="str">
        <f>IF(D835="", "", IF(E835="", "Select Supplier", D835*1.02264*(IF(INDEX('Suppliers &amp; Rates'!$G$7:$G$97, MATCH(E835, 'Suppliers &amp; Rates'!$B$7:$B$97, 0))="", 39.3, INDEX('Suppliers &amp; Rates'!$G$7:$G$97, MATCH(E835, 'Suppliers &amp; Rates'!$B$7:$B$97, 0))))/3.6))</f>
        <v/>
      </c>
      <c r="H835" s="57" t="str">
        <f t="shared" si="109"/>
        <v/>
      </c>
      <c r="I835" s="58" t="str">
        <f t="shared" si="110"/>
        <v/>
      </c>
      <c r="J835" s="58" t="str">
        <f t="shared" si="111"/>
        <v/>
      </c>
      <c r="K835" s="59" t="str">
        <f t="shared" si="112"/>
        <v/>
      </c>
      <c r="L835" s="2"/>
      <c r="N835" s="42" t="str">
        <f>IF($E835="", "", IFERROR(INDEX('Suppliers &amp; Rates'!C$7:C$97, MATCH($E835, 'Suppliers &amp; Rates'!$B$7:$B$97, 0)), ""))</f>
        <v/>
      </c>
      <c r="O835" s="43" t="str">
        <f>IF($E835="", "", IFERROR(INDEX('Suppliers &amp; Rates'!D$7:D$97, MATCH($E835, 'Suppliers &amp; Rates'!$B$7:$B$97, 0)), ""))</f>
        <v/>
      </c>
      <c r="P835" s="43" t="str">
        <f>IF($E835="", "", IFERROR(INDEX('Suppliers &amp; Rates'!E$7:E$97, MATCH($E835, 'Suppliers &amp; Rates'!$B$7:$B$97, 0)), ""))</f>
        <v/>
      </c>
      <c r="Q835" s="44" t="str">
        <f>IF($E835="", "", IFERROR(INDEX('Suppliers &amp; Rates'!F$7:F$97, MATCH($E835, 'Suppliers &amp; Rates'!$B$7:$B$97, 0)), ""))</f>
        <v/>
      </c>
      <c r="S835" s="21" t="str">
        <f t="shared" si="113"/>
        <v/>
      </c>
      <c r="U835" s="21" t="str">
        <f t="shared" si="114"/>
        <v/>
      </c>
      <c r="W835" s="21" t="str">
        <f t="shared" si="115"/>
        <v/>
      </c>
      <c r="X835" s="52" t="str">
        <f t="shared" si="116"/>
        <v/>
      </c>
    </row>
    <row r="836" spans="1:24" x14ac:dyDescent="0.25">
      <c r="A836" s="2"/>
      <c r="B836" s="25"/>
      <c r="C836" s="28"/>
      <c r="D836" s="28"/>
      <c r="E836" s="31"/>
      <c r="F836" s="34" t="str">
        <f t="shared" si="108"/>
        <v/>
      </c>
      <c r="G836" s="37" t="str">
        <f>IF(D836="", "", IF(E836="", "Select Supplier", D836*1.02264*(IF(INDEX('Suppliers &amp; Rates'!$G$7:$G$97, MATCH(E836, 'Suppliers &amp; Rates'!$B$7:$B$97, 0))="", 39.3, INDEX('Suppliers &amp; Rates'!$G$7:$G$97, MATCH(E836, 'Suppliers &amp; Rates'!$B$7:$B$97, 0))))/3.6))</f>
        <v/>
      </c>
      <c r="H836" s="57" t="str">
        <f t="shared" si="109"/>
        <v/>
      </c>
      <c r="I836" s="58" t="str">
        <f t="shared" si="110"/>
        <v/>
      </c>
      <c r="J836" s="58" t="str">
        <f t="shared" si="111"/>
        <v/>
      </c>
      <c r="K836" s="59" t="str">
        <f t="shared" si="112"/>
        <v/>
      </c>
      <c r="L836" s="2"/>
      <c r="N836" s="42" t="str">
        <f>IF($E836="", "", IFERROR(INDEX('Suppliers &amp; Rates'!C$7:C$97, MATCH($E836, 'Suppliers &amp; Rates'!$B$7:$B$97, 0)), ""))</f>
        <v/>
      </c>
      <c r="O836" s="43" t="str">
        <f>IF($E836="", "", IFERROR(INDEX('Suppliers &amp; Rates'!D$7:D$97, MATCH($E836, 'Suppliers &amp; Rates'!$B$7:$B$97, 0)), ""))</f>
        <v/>
      </c>
      <c r="P836" s="43" t="str">
        <f>IF($E836="", "", IFERROR(INDEX('Suppliers &amp; Rates'!E$7:E$97, MATCH($E836, 'Suppliers &amp; Rates'!$B$7:$B$97, 0)), ""))</f>
        <v/>
      </c>
      <c r="Q836" s="44" t="str">
        <f>IF($E836="", "", IFERROR(INDEX('Suppliers &amp; Rates'!F$7:F$97, MATCH($E836, 'Suppliers &amp; Rates'!$B$7:$B$97, 0)), ""))</f>
        <v/>
      </c>
      <c r="S836" s="21" t="str">
        <f t="shared" si="113"/>
        <v/>
      </c>
      <c r="U836" s="21" t="str">
        <f t="shared" si="114"/>
        <v/>
      </c>
      <c r="W836" s="21" t="str">
        <f t="shared" si="115"/>
        <v/>
      </c>
      <c r="X836" s="52" t="str">
        <f t="shared" si="116"/>
        <v/>
      </c>
    </row>
    <row r="837" spans="1:24" x14ac:dyDescent="0.25">
      <c r="A837" s="2"/>
      <c r="B837" s="25"/>
      <c r="C837" s="28"/>
      <c r="D837" s="28"/>
      <c r="E837" s="31"/>
      <c r="F837" s="34" t="str">
        <f t="shared" si="108"/>
        <v/>
      </c>
      <c r="G837" s="37" t="str">
        <f>IF(D837="", "", IF(E837="", "Select Supplier", D837*1.02264*(IF(INDEX('Suppliers &amp; Rates'!$G$7:$G$97, MATCH(E837, 'Suppliers &amp; Rates'!$B$7:$B$97, 0))="", 39.3, INDEX('Suppliers &amp; Rates'!$G$7:$G$97, MATCH(E837, 'Suppliers &amp; Rates'!$B$7:$B$97, 0))))/3.6))</f>
        <v/>
      </c>
      <c r="H837" s="57" t="str">
        <f t="shared" si="109"/>
        <v/>
      </c>
      <c r="I837" s="58" t="str">
        <f t="shared" si="110"/>
        <v/>
      </c>
      <c r="J837" s="58" t="str">
        <f t="shared" si="111"/>
        <v/>
      </c>
      <c r="K837" s="59" t="str">
        <f t="shared" si="112"/>
        <v/>
      </c>
      <c r="L837" s="2"/>
      <c r="N837" s="42" t="str">
        <f>IF($E837="", "", IFERROR(INDEX('Suppliers &amp; Rates'!C$7:C$97, MATCH($E837, 'Suppliers &amp; Rates'!$B$7:$B$97, 0)), ""))</f>
        <v/>
      </c>
      <c r="O837" s="43" t="str">
        <f>IF($E837="", "", IFERROR(INDEX('Suppliers &amp; Rates'!D$7:D$97, MATCH($E837, 'Suppliers &amp; Rates'!$B$7:$B$97, 0)), ""))</f>
        <v/>
      </c>
      <c r="P837" s="43" t="str">
        <f>IF($E837="", "", IFERROR(INDEX('Suppliers &amp; Rates'!E$7:E$97, MATCH($E837, 'Suppliers &amp; Rates'!$B$7:$B$97, 0)), ""))</f>
        <v/>
      </c>
      <c r="Q837" s="44" t="str">
        <f>IF($E837="", "", IFERROR(INDEX('Suppliers &amp; Rates'!F$7:F$97, MATCH($E837, 'Suppliers &amp; Rates'!$B$7:$B$97, 0)), ""))</f>
        <v/>
      </c>
      <c r="S837" s="21" t="str">
        <f t="shared" si="113"/>
        <v/>
      </c>
      <c r="U837" s="21" t="str">
        <f t="shared" si="114"/>
        <v/>
      </c>
      <c r="W837" s="21" t="str">
        <f t="shared" si="115"/>
        <v/>
      </c>
      <c r="X837" s="52" t="str">
        <f t="shared" si="116"/>
        <v/>
      </c>
    </row>
    <row r="838" spans="1:24" x14ac:dyDescent="0.25">
      <c r="A838" s="2"/>
      <c r="B838" s="25"/>
      <c r="C838" s="28"/>
      <c r="D838" s="28"/>
      <c r="E838" s="31"/>
      <c r="F838" s="34" t="str">
        <f t="shared" si="108"/>
        <v/>
      </c>
      <c r="G838" s="37" t="str">
        <f>IF(D838="", "", IF(E838="", "Select Supplier", D838*1.02264*(IF(INDEX('Suppliers &amp; Rates'!$G$7:$G$97, MATCH(E838, 'Suppliers &amp; Rates'!$B$7:$B$97, 0))="", 39.3, INDEX('Suppliers &amp; Rates'!$G$7:$G$97, MATCH(E838, 'Suppliers &amp; Rates'!$B$7:$B$97, 0))))/3.6))</f>
        <v/>
      </c>
      <c r="H838" s="57" t="str">
        <f t="shared" si="109"/>
        <v/>
      </c>
      <c r="I838" s="58" t="str">
        <f t="shared" si="110"/>
        <v/>
      </c>
      <c r="J838" s="58" t="str">
        <f t="shared" si="111"/>
        <v/>
      </c>
      <c r="K838" s="59" t="str">
        <f t="shared" si="112"/>
        <v/>
      </c>
      <c r="L838" s="2"/>
      <c r="N838" s="42" t="str">
        <f>IF($E838="", "", IFERROR(INDEX('Suppliers &amp; Rates'!C$7:C$97, MATCH($E838, 'Suppliers &amp; Rates'!$B$7:$B$97, 0)), ""))</f>
        <v/>
      </c>
      <c r="O838" s="43" t="str">
        <f>IF($E838="", "", IFERROR(INDEX('Suppliers &amp; Rates'!D$7:D$97, MATCH($E838, 'Suppliers &amp; Rates'!$B$7:$B$97, 0)), ""))</f>
        <v/>
      </c>
      <c r="P838" s="43" t="str">
        <f>IF($E838="", "", IFERROR(INDEX('Suppliers &amp; Rates'!E$7:E$97, MATCH($E838, 'Suppliers &amp; Rates'!$B$7:$B$97, 0)), ""))</f>
        <v/>
      </c>
      <c r="Q838" s="44" t="str">
        <f>IF($E838="", "", IFERROR(INDEX('Suppliers &amp; Rates'!F$7:F$97, MATCH($E838, 'Suppliers &amp; Rates'!$B$7:$B$97, 0)), ""))</f>
        <v/>
      </c>
      <c r="S838" s="21" t="str">
        <f t="shared" si="113"/>
        <v/>
      </c>
      <c r="U838" s="21" t="str">
        <f t="shared" si="114"/>
        <v/>
      </c>
      <c r="W838" s="21" t="str">
        <f t="shared" si="115"/>
        <v/>
      </c>
      <c r="X838" s="52" t="str">
        <f t="shared" si="116"/>
        <v/>
      </c>
    </row>
    <row r="839" spans="1:24" x14ac:dyDescent="0.25">
      <c r="A839" s="2"/>
      <c r="B839" s="25"/>
      <c r="C839" s="28"/>
      <c r="D839" s="28"/>
      <c r="E839" s="31"/>
      <c r="F839" s="34" t="str">
        <f t="shared" si="108"/>
        <v/>
      </c>
      <c r="G839" s="37" t="str">
        <f>IF(D839="", "", IF(E839="", "Select Supplier", D839*1.02264*(IF(INDEX('Suppliers &amp; Rates'!$G$7:$G$97, MATCH(E839, 'Suppliers &amp; Rates'!$B$7:$B$97, 0))="", 39.3, INDEX('Suppliers &amp; Rates'!$G$7:$G$97, MATCH(E839, 'Suppliers &amp; Rates'!$B$7:$B$97, 0))))/3.6))</f>
        <v/>
      </c>
      <c r="H839" s="57" t="str">
        <f t="shared" si="109"/>
        <v/>
      </c>
      <c r="I839" s="58" t="str">
        <f t="shared" si="110"/>
        <v/>
      </c>
      <c r="J839" s="58" t="str">
        <f t="shared" si="111"/>
        <v/>
      </c>
      <c r="K839" s="59" t="str">
        <f t="shared" si="112"/>
        <v/>
      </c>
      <c r="L839" s="2"/>
      <c r="N839" s="42" t="str">
        <f>IF($E839="", "", IFERROR(INDEX('Suppliers &amp; Rates'!C$7:C$97, MATCH($E839, 'Suppliers &amp; Rates'!$B$7:$B$97, 0)), ""))</f>
        <v/>
      </c>
      <c r="O839" s="43" t="str">
        <f>IF($E839="", "", IFERROR(INDEX('Suppliers &amp; Rates'!D$7:D$97, MATCH($E839, 'Suppliers &amp; Rates'!$B$7:$B$97, 0)), ""))</f>
        <v/>
      </c>
      <c r="P839" s="43" t="str">
        <f>IF($E839="", "", IFERROR(INDEX('Suppliers &amp; Rates'!E$7:E$97, MATCH($E839, 'Suppliers &amp; Rates'!$B$7:$B$97, 0)), ""))</f>
        <v/>
      </c>
      <c r="Q839" s="44" t="str">
        <f>IF($E839="", "", IFERROR(INDEX('Suppliers &amp; Rates'!F$7:F$97, MATCH($E839, 'Suppliers &amp; Rates'!$B$7:$B$97, 0)), ""))</f>
        <v/>
      </c>
      <c r="S839" s="21" t="str">
        <f t="shared" si="113"/>
        <v/>
      </c>
      <c r="U839" s="21" t="str">
        <f t="shared" si="114"/>
        <v/>
      </c>
      <c r="W839" s="21" t="str">
        <f t="shared" si="115"/>
        <v/>
      </c>
      <c r="X839" s="52" t="str">
        <f t="shared" si="116"/>
        <v/>
      </c>
    </row>
    <row r="840" spans="1:24" x14ac:dyDescent="0.25">
      <c r="A840" s="2"/>
      <c r="B840" s="25"/>
      <c r="C840" s="28"/>
      <c r="D840" s="28"/>
      <c r="E840" s="31"/>
      <c r="F840" s="34" t="str">
        <f t="shared" si="108"/>
        <v/>
      </c>
      <c r="G840" s="37" t="str">
        <f>IF(D840="", "", IF(E840="", "Select Supplier", D840*1.02264*(IF(INDEX('Suppliers &amp; Rates'!$G$7:$G$97, MATCH(E840, 'Suppliers &amp; Rates'!$B$7:$B$97, 0))="", 39.3, INDEX('Suppliers &amp; Rates'!$G$7:$G$97, MATCH(E840, 'Suppliers &amp; Rates'!$B$7:$B$97, 0))))/3.6))</f>
        <v/>
      </c>
      <c r="H840" s="57" t="str">
        <f t="shared" si="109"/>
        <v/>
      </c>
      <c r="I840" s="58" t="str">
        <f t="shared" si="110"/>
        <v/>
      </c>
      <c r="J840" s="58" t="str">
        <f t="shared" si="111"/>
        <v/>
      </c>
      <c r="K840" s="59" t="str">
        <f t="shared" si="112"/>
        <v/>
      </c>
      <c r="L840" s="2"/>
      <c r="N840" s="42" t="str">
        <f>IF($E840="", "", IFERROR(INDEX('Suppliers &amp; Rates'!C$7:C$97, MATCH($E840, 'Suppliers &amp; Rates'!$B$7:$B$97, 0)), ""))</f>
        <v/>
      </c>
      <c r="O840" s="43" t="str">
        <f>IF($E840="", "", IFERROR(INDEX('Suppliers &amp; Rates'!D$7:D$97, MATCH($E840, 'Suppliers &amp; Rates'!$B$7:$B$97, 0)), ""))</f>
        <v/>
      </c>
      <c r="P840" s="43" t="str">
        <f>IF($E840="", "", IFERROR(INDEX('Suppliers &amp; Rates'!E$7:E$97, MATCH($E840, 'Suppliers &amp; Rates'!$B$7:$B$97, 0)), ""))</f>
        <v/>
      </c>
      <c r="Q840" s="44" t="str">
        <f>IF($E840="", "", IFERROR(INDEX('Suppliers &amp; Rates'!F$7:F$97, MATCH($E840, 'Suppliers &amp; Rates'!$B$7:$B$97, 0)), ""))</f>
        <v/>
      </c>
      <c r="S840" s="21" t="str">
        <f t="shared" si="113"/>
        <v/>
      </c>
      <c r="U840" s="21" t="str">
        <f t="shared" si="114"/>
        <v/>
      </c>
      <c r="W840" s="21" t="str">
        <f t="shared" si="115"/>
        <v/>
      </c>
      <c r="X840" s="52" t="str">
        <f t="shared" si="116"/>
        <v/>
      </c>
    </row>
    <row r="841" spans="1:24" x14ac:dyDescent="0.25">
      <c r="A841" s="2"/>
      <c r="B841" s="25"/>
      <c r="C841" s="28"/>
      <c r="D841" s="28"/>
      <c r="E841" s="31"/>
      <c r="F841" s="34" t="str">
        <f t="shared" ref="F841:F904" si="117">IF(C841="", "", C841)</f>
        <v/>
      </c>
      <c r="G841" s="37" t="str">
        <f>IF(D841="", "", IF(E841="", "Select Supplier", D841*1.02264*(IF(INDEX('Suppliers &amp; Rates'!$G$7:$G$97, MATCH(E841, 'Suppliers &amp; Rates'!$B$7:$B$97, 0))="", 39.3, INDEX('Suppliers &amp; Rates'!$G$7:$G$97, MATCH(E841, 'Suppliers &amp; Rates'!$B$7:$B$97, 0))))/3.6))</f>
        <v/>
      </c>
      <c r="H841" s="57" t="str">
        <f t="shared" si="109"/>
        <v/>
      </c>
      <c r="I841" s="58" t="str">
        <f t="shared" si="110"/>
        <v/>
      </c>
      <c r="J841" s="58" t="str">
        <f t="shared" si="111"/>
        <v/>
      </c>
      <c r="K841" s="59" t="str">
        <f t="shared" si="112"/>
        <v/>
      </c>
      <c r="L841" s="2"/>
      <c r="N841" s="42" t="str">
        <f>IF($E841="", "", IFERROR(INDEX('Suppliers &amp; Rates'!C$7:C$97, MATCH($E841, 'Suppliers &amp; Rates'!$B$7:$B$97, 0)), ""))</f>
        <v/>
      </c>
      <c r="O841" s="43" t="str">
        <f>IF($E841="", "", IFERROR(INDEX('Suppliers &amp; Rates'!D$7:D$97, MATCH($E841, 'Suppliers &amp; Rates'!$B$7:$B$97, 0)), ""))</f>
        <v/>
      </c>
      <c r="P841" s="43" t="str">
        <f>IF($E841="", "", IFERROR(INDEX('Suppliers &amp; Rates'!E$7:E$97, MATCH($E841, 'Suppliers &amp; Rates'!$B$7:$B$97, 0)), ""))</f>
        <v/>
      </c>
      <c r="Q841" s="44" t="str">
        <f>IF($E841="", "", IFERROR(INDEX('Suppliers &amp; Rates'!F$7:F$97, MATCH($E841, 'Suppliers &amp; Rates'!$B$7:$B$97, 0)), ""))</f>
        <v/>
      </c>
      <c r="S841" s="21" t="str">
        <f t="shared" si="113"/>
        <v/>
      </c>
      <c r="U841" s="21" t="str">
        <f t="shared" si="114"/>
        <v/>
      </c>
      <c r="W841" s="21" t="str">
        <f t="shared" si="115"/>
        <v/>
      </c>
      <c r="X841" s="52" t="str">
        <f t="shared" si="116"/>
        <v/>
      </c>
    </row>
    <row r="842" spans="1:24" x14ac:dyDescent="0.25">
      <c r="A842" s="2"/>
      <c r="B842" s="25"/>
      <c r="C842" s="28"/>
      <c r="D842" s="28"/>
      <c r="E842" s="31"/>
      <c r="F842" s="34" t="str">
        <f t="shared" si="117"/>
        <v/>
      </c>
      <c r="G842" s="37" t="str">
        <f>IF(D842="", "", IF(E842="", "Select Supplier", D842*1.02264*(IF(INDEX('Suppliers &amp; Rates'!$G$7:$G$97, MATCH(E842, 'Suppliers &amp; Rates'!$B$7:$B$97, 0))="", 39.3, INDEX('Suppliers &amp; Rates'!$G$7:$G$97, MATCH(E842, 'Suppliers &amp; Rates'!$B$7:$B$97, 0))))/3.6))</f>
        <v/>
      </c>
      <c r="H842" s="57" t="str">
        <f t="shared" ref="H842:H905" si="118">IF(OR($U842="", $U842=FALSE), "", ROUND(($N842*$S842)+($O842*$W842), 2)/100)</f>
        <v/>
      </c>
      <c r="I842" s="58" t="str">
        <f t="shared" ref="I842:I905" si="119">IF(OR($U842="", $U842=FALSE), "", ROUND(($P842*$S842)+($Q842*$X842), 2)/100)</f>
        <v/>
      </c>
      <c r="J842" s="58" t="str">
        <f t="shared" ref="J842:J905" si="120">IF(OR(H842="", I842=""), "", H842+I842)</f>
        <v/>
      </c>
      <c r="K842" s="59" t="str">
        <f t="shared" ref="K842:K905" si="121">IF(U842=TRUE, IFERROR(J842/S842, ""), "")</f>
        <v/>
      </c>
      <c r="L842" s="2"/>
      <c r="N842" s="42" t="str">
        <f>IF($E842="", "", IFERROR(INDEX('Suppliers &amp; Rates'!C$7:C$97, MATCH($E842, 'Suppliers &amp; Rates'!$B$7:$B$97, 0)), ""))</f>
        <v/>
      </c>
      <c r="O842" s="43" t="str">
        <f>IF($E842="", "", IFERROR(INDEX('Suppliers &amp; Rates'!D$7:D$97, MATCH($E842, 'Suppliers &amp; Rates'!$B$7:$B$97, 0)), ""))</f>
        <v/>
      </c>
      <c r="P842" s="43" t="str">
        <f>IF($E842="", "", IFERROR(INDEX('Suppliers &amp; Rates'!E$7:E$97, MATCH($E842, 'Suppliers &amp; Rates'!$B$7:$B$97, 0)), ""))</f>
        <v/>
      </c>
      <c r="Q842" s="44" t="str">
        <f>IF($E842="", "", IFERROR(INDEX('Suppliers &amp; Rates'!F$7:F$97, MATCH($E842, 'Suppliers &amp; Rates'!$B$7:$B$97, 0)), ""))</f>
        <v/>
      </c>
      <c r="S842" s="21" t="str">
        <f t="shared" ref="S842:S905" si="122">IF(B842="", "", B842-B841)</f>
        <v/>
      </c>
      <c r="U842" s="21" t="str">
        <f t="shared" ref="U842:U905" si="123">IF(OR(B842="", B841="", C842="", C841="", D842="", D841=""), "", IF($E841=$E842, TRUE, FALSE))</f>
        <v/>
      </c>
      <c r="W842" s="21" t="str">
        <f t="shared" ref="W842:W905" si="124">IF(OR(F841="", F842=""), "", F842-F841)</f>
        <v/>
      </c>
      <c r="X842" s="52" t="str">
        <f t="shared" ref="X842:X905" si="125">IF(OR(G841="", G842=""), "", G842-G841)</f>
        <v/>
      </c>
    </row>
    <row r="843" spans="1:24" x14ac:dyDescent="0.25">
      <c r="A843" s="2"/>
      <c r="B843" s="25"/>
      <c r="C843" s="28"/>
      <c r="D843" s="28"/>
      <c r="E843" s="31"/>
      <c r="F843" s="34" t="str">
        <f t="shared" si="117"/>
        <v/>
      </c>
      <c r="G843" s="37" t="str">
        <f>IF(D843="", "", IF(E843="", "Select Supplier", D843*1.02264*(IF(INDEX('Suppliers &amp; Rates'!$G$7:$G$97, MATCH(E843, 'Suppliers &amp; Rates'!$B$7:$B$97, 0))="", 39.3, INDEX('Suppliers &amp; Rates'!$G$7:$G$97, MATCH(E843, 'Suppliers &amp; Rates'!$B$7:$B$97, 0))))/3.6))</f>
        <v/>
      </c>
      <c r="H843" s="57" t="str">
        <f t="shared" si="118"/>
        <v/>
      </c>
      <c r="I843" s="58" t="str">
        <f t="shared" si="119"/>
        <v/>
      </c>
      <c r="J843" s="58" t="str">
        <f t="shared" si="120"/>
        <v/>
      </c>
      <c r="K843" s="59" t="str">
        <f t="shared" si="121"/>
        <v/>
      </c>
      <c r="L843" s="2"/>
      <c r="N843" s="42" t="str">
        <f>IF($E843="", "", IFERROR(INDEX('Suppliers &amp; Rates'!C$7:C$97, MATCH($E843, 'Suppliers &amp; Rates'!$B$7:$B$97, 0)), ""))</f>
        <v/>
      </c>
      <c r="O843" s="43" t="str">
        <f>IF($E843="", "", IFERROR(INDEX('Suppliers &amp; Rates'!D$7:D$97, MATCH($E843, 'Suppliers &amp; Rates'!$B$7:$B$97, 0)), ""))</f>
        <v/>
      </c>
      <c r="P843" s="43" t="str">
        <f>IF($E843="", "", IFERROR(INDEX('Suppliers &amp; Rates'!E$7:E$97, MATCH($E843, 'Suppliers &amp; Rates'!$B$7:$B$97, 0)), ""))</f>
        <v/>
      </c>
      <c r="Q843" s="44" t="str">
        <f>IF($E843="", "", IFERROR(INDEX('Suppliers &amp; Rates'!F$7:F$97, MATCH($E843, 'Suppliers &amp; Rates'!$B$7:$B$97, 0)), ""))</f>
        <v/>
      </c>
      <c r="S843" s="21" t="str">
        <f t="shared" si="122"/>
        <v/>
      </c>
      <c r="U843" s="21" t="str">
        <f t="shared" si="123"/>
        <v/>
      </c>
      <c r="W843" s="21" t="str">
        <f t="shared" si="124"/>
        <v/>
      </c>
      <c r="X843" s="52" t="str">
        <f t="shared" si="125"/>
        <v/>
      </c>
    </row>
    <row r="844" spans="1:24" x14ac:dyDescent="0.25">
      <c r="A844" s="2"/>
      <c r="B844" s="25"/>
      <c r="C844" s="28"/>
      <c r="D844" s="28"/>
      <c r="E844" s="31"/>
      <c r="F844" s="34" t="str">
        <f t="shared" si="117"/>
        <v/>
      </c>
      <c r="G844" s="37" t="str">
        <f>IF(D844="", "", IF(E844="", "Select Supplier", D844*1.02264*(IF(INDEX('Suppliers &amp; Rates'!$G$7:$G$97, MATCH(E844, 'Suppliers &amp; Rates'!$B$7:$B$97, 0))="", 39.3, INDEX('Suppliers &amp; Rates'!$G$7:$G$97, MATCH(E844, 'Suppliers &amp; Rates'!$B$7:$B$97, 0))))/3.6))</f>
        <v/>
      </c>
      <c r="H844" s="57" t="str">
        <f t="shared" si="118"/>
        <v/>
      </c>
      <c r="I844" s="58" t="str">
        <f t="shared" si="119"/>
        <v/>
      </c>
      <c r="J844" s="58" t="str">
        <f t="shared" si="120"/>
        <v/>
      </c>
      <c r="K844" s="59" t="str">
        <f t="shared" si="121"/>
        <v/>
      </c>
      <c r="L844" s="2"/>
      <c r="N844" s="42" t="str">
        <f>IF($E844="", "", IFERROR(INDEX('Suppliers &amp; Rates'!C$7:C$97, MATCH($E844, 'Suppliers &amp; Rates'!$B$7:$B$97, 0)), ""))</f>
        <v/>
      </c>
      <c r="O844" s="43" t="str">
        <f>IF($E844="", "", IFERROR(INDEX('Suppliers &amp; Rates'!D$7:D$97, MATCH($E844, 'Suppliers &amp; Rates'!$B$7:$B$97, 0)), ""))</f>
        <v/>
      </c>
      <c r="P844" s="43" t="str">
        <f>IF($E844="", "", IFERROR(INDEX('Suppliers &amp; Rates'!E$7:E$97, MATCH($E844, 'Suppliers &amp; Rates'!$B$7:$B$97, 0)), ""))</f>
        <v/>
      </c>
      <c r="Q844" s="44" t="str">
        <f>IF($E844="", "", IFERROR(INDEX('Suppliers &amp; Rates'!F$7:F$97, MATCH($E844, 'Suppliers &amp; Rates'!$B$7:$B$97, 0)), ""))</f>
        <v/>
      </c>
      <c r="S844" s="21" t="str">
        <f t="shared" si="122"/>
        <v/>
      </c>
      <c r="U844" s="21" t="str">
        <f t="shared" si="123"/>
        <v/>
      </c>
      <c r="W844" s="21" t="str">
        <f t="shared" si="124"/>
        <v/>
      </c>
      <c r="X844" s="52" t="str">
        <f t="shared" si="125"/>
        <v/>
      </c>
    </row>
    <row r="845" spans="1:24" x14ac:dyDescent="0.25">
      <c r="A845" s="2"/>
      <c r="B845" s="25"/>
      <c r="C845" s="28"/>
      <c r="D845" s="28"/>
      <c r="E845" s="31"/>
      <c r="F845" s="34" t="str">
        <f t="shared" si="117"/>
        <v/>
      </c>
      <c r="G845" s="37" t="str">
        <f>IF(D845="", "", IF(E845="", "Select Supplier", D845*1.02264*(IF(INDEX('Suppliers &amp; Rates'!$G$7:$G$97, MATCH(E845, 'Suppliers &amp; Rates'!$B$7:$B$97, 0))="", 39.3, INDEX('Suppliers &amp; Rates'!$G$7:$G$97, MATCH(E845, 'Suppliers &amp; Rates'!$B$7:$B$97, 0))))/3.6))</f>
        <v/>
      </c>
      <c r="H845" s="57" t="str">
        <f t="shared" si="118"/>
        <v/>
      </c>
      <c r="I845" s="58" t="str">
        <f t="shared" si="119"/>
        <v/>
      </c>
      <c r="J845" s="58" t="str">
        <f t="shared" si="120"/>
        <v/>
      </c>
      <c r="K845" s="59" t="str">
        <f t="shared" si="121"/>
        <v/>
      </c>
      <c r="L845" s="2"/>
      <c r="N845" s="42" t="str">
        <f>IF($E845="", "", IFERROR(INDEX('Suppliers &amp; Rates'!C$7:C$97, MATCH($E845, 'Suppliers &amp; Rates'!$B$7:$B$97, 0)), ""))</f>
        <v/>
      </c>
      <c r="O845" s="43" t="str">
        <f>IF($E845="", "", IFERROR(INDEX('Suppliers &amp; Rates'!D$7:D$97, MATCH($E845, 'Suppliers &amp; Rates'!$B$7:$B$97, 0)), ""))</f>
        <v/>
      </c>
      <c r="P845" s="43" t="str">
        <f>IF($E845="", "", IFERROR(INDEX('Suppliers &amp; Rates'!E$7:E$97, MATCH($E845, 'Suppliers &amp; Rates'!$B$7:$B$97, 0)), ""))</f>
        <v/>
      </c>
      <c r="Q845" s="44" t="str">
        <f>IF($E845="", "", IFERROR(INDEX('Suppliers &amp; Rates'!F$7:F$97, MATCH($E845, 'Suppliers &amp; Rates'!$B$7:$B$97, 0)), ""))</f>
        <v/>
      </c>
      <c r="S845" s="21" t="str">
        <f t="shared" si="122"/>
        <v/>
      </c>
      <c r="U845" s="21" t="str">
        <f t="shared" si="123"/>
        <v/>
      </c>
      <c r="W845" s="21" t="str">
        <f t="shared" si="124"/>
        <v/>
      </c>
      <c r="X845" s="52" t="str">
        <f t="shared" si="125"/>
        <v/>
      </c>
    </row>
    <row r="846" spans="1:24" x14ac:dyDescent="0.25">
      <c r="A846" s="2"/>
      <c r="B846" s="25"/>
      <c r="C846" s="28"/>
      <c r="D846" s="28"/>
      <c r="E846" s="31"/>
      <c r="F846" s="34" t="str">
        <f t="shared" si="117"/>
        <v/>
      </c>
      <c r="G846" s="37" t="str">
        <f>IF(D846="", "", IF(E846="", "Select Supplier", D846*1.02264*(IF(INDEX('Suppliers &amp; Rates'!$G$7:$G$97, MATCH(E846, 'Suppliers &amp; Rates'!$B$7:$B$97, 0))="", 39.3, INDEX('Suppliers &amp; Rates'!$G$7:$G$97, MATCH(E846, 'Suppliers &amp; Rates'!$B$7:$B$97, 0))))/3.6))</f>
        <v/>
      </c>
      <c r="H846" s="57" t="str">
        <f t="shared" si="118"/>
        <v/>
      </c>
      <c r="I846" s="58" t="str">
        <f t="shared" si="119"/>
        <v/>
      </c>
      <c r="J846" s="58" t="str">
        <f t="shared" si="120"/>
        <v/>
      </c>
      <c r="K846" s="59" t="str">
        <f t="shared" si="121"/>
        <v/>
      </c>
      <c r="L846" s="2"/>
      <c r="N846" s="42" t="str">
        <f>IF($E846="", "", IFERROR(INDEX('Suppliers &amp; Rates'!C$7:C$97, MATCH($E846, 'Suppliers &amp; Rates'!$B$7:$B$97, 0)), ""))</f>
        <v/>
      </c>
      <c r="O846" s="43" t="str">
        <f>IF($E846="", "", IFERROR(INDEX('Suppliers &amp; Rates'!D$7:D$97, MATCH($E846, 'Suppliers &amp; Rates'!$B$7:$B$97, 0)), ""))</f>
        <v/>
      </c>
      <c r="P846" s="43" t="str">
        <f>IF($E846="", "", IFERROR(INDEX('Suppliers &amp; Rates'!E$7:E$97, MATCH($E846, 'Suppliers &amp; Rates'!$B$7:$B$97, 0)), ""))</f>
        <v/>
      </c>
      <c r="Q846" s="44" t="str">
        <f>IF($E846="", "", IFERROR(INDEX('Suppliers &amp; Rates'!F$7:F$97, MATCH($E846, 'Suppliers &amp; Rates'!$B$7:$B$97, 0)), ""))</f>
        <v/>
      </c>
      <c r="S846" s="21" t="str">
        <f t="shared" si="122"/>
        <v/>
      </c>
      <c r="U846" s="21" t="str">
        <f t="shared" si="123"/>
        <v/>
      </c>
      <c r="W846" s="21" t="str">
        <f t="shared" si="124"/>
        <v/>
      </c>
      <c r="X846" s="52" t="str">
        <f t="shared" si="125"/>
        <v/>
      </c>
    </row>
    <row r="847" spans="1:24" x14ac:dyDescent="0.25">
      <c r="A847" s="2"/>
      <c r="B847" s="25"/>
      <c r="C847" s="28"/>
      <c r="D847" s="28"/>
      <c r="E847" s="31"/>
      <c r="F847" s="34" t="str">
        <f t="shared" si="117"/>
        <v/>
      </c>
      <c r="G847" s="37" t="str">
        <f>IF(D847="", "", IF(E847="", "Select Supplier", D847*1.02264*(IF(INDEX('Suppliers &amp; Rates'!$G$7:$G$97, MATCH(E847, 'Suppliers &amp; Rates'!$B$7:$B$97, 0))="", 39.3, INDEX('Suppliers &amp; Rates'!$G$7:$G$97, MATCH(E847, 'Suppliers &amp; Rates'!$B$7:$B$97, 0))))/3.6))</f>
        <v/>
      </c>
      <c r="H847" s="57" t="str">
        <f t="shared" si="118"/>
        <v/>
      </c>
      <c r="I847" s="58" t="str">
        <f t="shared" si="119"/>
        <v/>
      </c>
      <c r="J847" s="58" t="str">
        <f t="shared" si="120"/>
        <v/>
      </c>
      <c r="K847" s="59" t="str">
        <f t="shared" si="121"/>
        <v/>
      </c>
      <c r="L847" s="2"/>
      <c r="N847" s="42" t="str">
        <f>IF($E847="", "", IFERROR(INDEX('Suppliers &amp; Rates'!C$7:C$97, MATCH($E847, 'Suppliers &amp; Rates'!$B$7:$B$97, 0)), ""))</f>
        <v/>
      </c>
      <c r="O847" s="43" t="str">
        <f>IF($E847="", "", IFERROR(INDEX('Suppliers &amp; Rates'!D$7:D$97, MATCH($E847, 'Suppliers &amp; Rates'!$B$7:$B$97, 0)), ""))</f>
        <v/>
      </c>
      <c r="P847" s="43" t="str">
        <f>IF($E847="", "", IFERROR(INDEX('Suppliers &amp; Rates'!E$7:E$97, MATCH($E847, 'Suppliers &amp; Rates'!$B$7:$B$97, 0)), ""))</f>
        <v/>
      </c>
      <c r="Q847" s="44" t="str">
        <f>IF($E847="", "", IFERROR(INDEX('Suppliers &amp; Rates'!F$7:F$97, MATCH($E847, 'Suppliers &amp; Rates'!$B$7:$B$97, 0)), ""))</f>
        <v/>
      </c>
      <c r="S847" s="21" t="str">
        <f t="shared" si="122"/>
        <v/>
      </c>
      <c r="U847" s="21" t="str">
        <f t="shared" si="123"/>
        <v/>
      </c>
      <c r="W847" s="21" t="str">
        <f t="shared" si="124"/>
        <v/>
      </c>
      <c r="X847" s="52" t="str">
        <f t="shared" si="125"/>
        <v/>
      </c>
    </row>
    <row r="848" spans="1:24" x14ac:dyDescent="0.25">
      <c r="A848" s="2"/>
      <c r="B848" s="25"/>
      <c r="C848" s="28"/>
      <c r="D848" s="28"/>
      <c r="E848" s="31"/>
      <c r="F848" s="34" t="str">
        <f t="shared" si="117"/>
        <v/>
      </c>
      <c r="G848" s="37" t="str">
        <f>IF(D848="", "", IF(E848="", "Select Supplier", D848*1.02264*(IF(INDEX('Suppliers &amp; Rates'!$G$7:$G$97, MATCH(E848, 'Suppliers &amp; Rates'!$B$7:$B$97, 0))="", 39.3, INDEX('Suppliers &amp; Rates'!$G$7:$G$97, MATCH(E848, 'Suppliers &amp; Rates'!$B$7:$B$97, 0))))/3.6))</f>
        <v/>
      </c>
      <c r="H848" s="57" t="str">
        <f t="shared" si="118"/>
        <v/>
      </c>
      <c r="I848" s="58" t="str">
        <f t="shared" si="119"/>
        <v/>
      </c>
      <c r="J848" s="58" t="str">
        <f t="shared" si="120"/>
        <v/>
      </c>
      <c r="K848" s="59" t="str">
        <f t="shared" si="121"/>
        <v/>
      </c>
      <c r="L848" s="2"/>
      <c r="N848" s="42" t="str">
        <f>IF($E848="", "", IFERROR(INDEX('Suppliers &amp; Rates'!C$7:C$97, MATCH($E848, 'Suppliers &amp; Rates'!$B$7:$B$97, 0)), ""))</f>
        <v/>
      </c>
      <c r="O848" s="43" t="str">
        <f>IF($E848="", "", IFERROR(INDEX('Suppliers &amp; Rates'!D$7:D$97, MATCH($E848, 'Suppliers &amp; Rates'!$B$7:$B$97, 0)), ""))</f>
        <v/>
      </c>
      <c r="P848" s="43" t="str">
        <f>IF($E848="", "", IFERROR(INDEX('Suppliers &amp; Rates'!E$7:E$97, MATCH($E848, 'Suppliers &amp; Rates'!$B$7:$B$97, 0)), ""))</f>
        <v/>
      </c>
      <c r="Q848" s="44" t="str">
        <f>IF($E848="", "", IFERROR(INDEX('Suppliers &amp; Rates'!F$7:F$97, MATCH($E848, 'Suppliers &amp; Rates'!$B$7:$B$97, 0)), ""))</f>
        <v/>
      </c>
      <c r="S848" s="21" t="str">
        <f t="shared" si="122"/>
        <v/>
      </c>
      <c r="U848" s="21" t="str">
        <f t="shared" si="123"/>
        <v/>
      </c>
      <c r="W848" s="21" t="str">
        <f t="shared" si="124"/>
        <v/>
      </c>
      <c r="X848" s="52" t="str">
        <f t="shared" si="125"/>
        <v/>
      </c>
    </row>
    <row r="849" spans="1:24" x14ac:dyDescent="0.25">
      <c r="A849" s="2"/>
      <c r="B849" s="25"/>
      <c r="C849" s="28"/>
      <c r="D849" s="28"/>
      <c r="E849" s="31"/>
      <c r="F849" s="34" t="str">
        <f t="shared" si="117"/>
        <v/>
      </c>
      <c r="G849" s="37" t="str">
        <f>IF(D849="", "", IF(E849="", "Select Supplier", D849*1.02264*(IF(INDEX('Suppliers &amp; Rates'!$G$7:$G$97, MATCH(E849, 'Suppliers &amp; Rates'!$B$7:$B$97, 0))="", 39.3, INDEX('Suppliers &amp; Rates'!$G$7:$G$97, MATCH(E849, 'Suppliers &amp; Rates'!$B$7:$B$97, 0))))/3.6))</f>
        <v/>
      </c>
      <c r="H849" s="57" t="str">
        <f t="shared" si="118"/>
        <v/>
      </c>
      <c r="I849" s="58" t="str">
        <f t="shared" si="119"/>
        <v/>
      </c>
      <c r="J849" s="58" t="str">
        <f t="shared" si="120"/>
        <v/>
      </c>
      <c r="K849" s="59" t="str">
        <f t="shared" si="121"/>
        <v/>
      </c>
      <c r="L849" s="2"/>
      <c r="N849" s="42" t="str">
        <f>IF($E849="", "", IFERROR(INDEX('Suppliers &amp; Rates'!C$7:C$97, MATCH($E849, 'Suppliers &amp; Rates'!$B$7:$B$97, 0)), ""))</f>
        <v/>
      </c>
      <c r="O849" s="43" t="str">
        <f>IF($E849="", "", IFERROR(INDEX('Suppliers &amp; Rates'!D$7:D$97, MATCH($E849, 'Suppliers &amp; Rates'!$B$7:$B$97, 0)), ""))</f>
        <v/>
      </c>
      <c r="P849" s="43" t="str">
        <f>IF($E849="", "", IFERROR(INDEX('Suppliers &amp; Rates'!E$7:E$97, MATCH($E849, 'Suppliers &amp; Rates'!$B$7:$B$97, 0)), ""))</f>
        <v/>
      </c>
      <c r="Q849" s="44" t="str">
        <f>IF($E849="", "", IFERROR(INDEX('Suppliers &amp; Rates'!F$7:F$97, MATCH($E849, 'Suppliers &amp; Rates'!$B$7:$B$97, 0)), ""))</f>
        <v/>
      </c>
      <c r="S849" s="21" t="str">
        <f t="shared" si="122"/>
        <v/>
      </c>
      <c r="U849" s="21" t="str">
        <f t="shared" si="123"/>
        <v/>
      </c>
      <c r="W849" s="21" t="str">
        <f t="shared" si="124"/>
        <v/>
      </c>
      <c r="X849" s="52" t="str">
        <f t="shared" si="125"/>
        <v/>
      </c>
    </row>
    <row r="850" spans="1:24" x14ac:dyDescent="0.25">
      <c r="A850" s="2"/>
      <c r="B850" s="25"/>
      <c r="C850" s="28"/>
      <c r="D850" s="28"/>
      <c r="E850" s="31"/>
      <c r="F850" s="34" t="str">
        <f t="shared" si="117"/>
        <v/>
      </c>
      <c r="G850" s="37" t="str">
        <f>IF(D850="", "", IF(E850="", "Select Supplier", D850*1.02264*(IF(INDEX('Suppliers &amp; Rates'!$G$7:$G$97, MATCH(E850, 'Suppliers &amp; Rates'!$B$7:$B$97, 0))="", 39.3, INDEX('Suppliers &amp; Rates'!$G$7:$G$97, MATCH(E850, 'Suppliers &amp; Rates'!$B$7:$B$97, 0))))/3.6))</f>
        <v/>
      </c>
      <c r="H850" s="57" t="str">
        <f t="shared" si="118"/>
        <v/>
      </c>
      <c r="I850" s="58" t="str">
        <f t="shared" si="119"/>
        <v/>
      </c>
      <c r="J850" s="58" t="str">
        <f t="shared" si="120"/>
        <v/>
      </c>
      <c r="K850" s="59" t="str">
        <f t="shared" si="121"/>
        <v/>
      </c>
      <c r="L850" s="2"/>
      <c r="N850" s="42" t="str">
        <f>IF($E850="", "", IFERROR(INDEX('Suppliers &amp; Rates'!C$7:C$97, MATCH($E850, 'Suppliers &amp; Rates'!$B$7:$B$97, 0)), ""))</f>
        <v/>
      </c>
      <c r="O850" s="43" t="str">
        <f>IF($E850="", "", IFERROR(INDEX('Suppliers &amp; Rates'!D$7:D$97, MATCH($E850, 'Suppliers &amp; Rates'!$B$7:$B$97, 0)), ""))</f>
        <v/>
      </c>
      <c r="P850" s="43" t="str">
        <f>IF($E850="", "", IFERROR(INDEX('Suppliers &amp; Rates'!E$7:E$97, MATCH($E850, 'Suppliers &amp; Rates'!$B$7:$B$97, 0)), ""))</f>
        <v/>
      </c>
      <c r="Q850" s="44" t="str">
        <f>IF($E850="", "", IFERROR(INDEX('Suppliers &amp; Rates'!F$7:F$97, MATCH($E850, 'Suppliers &amp; Rates'!$B$7:$B$97, 0)), ""))</f>
        <v/>
      </c>
      <c r="S850" s="21" t="str">
        <f t="shared" si="122"/>
        <v/>
      </c>
      <c r="U850" s="21" t="str">
        <f t="shared" si="123"/>
        <v/>
      </c>
      <c r="W850" s="21" t="str">
        <f t="shared" si="124"/>
        <v/>
      </c>
      <c r="X850" s="52" t="str">
        <f t="shared" si="125"/>
        <v/>
      </c>
    </row>
    <row r="851" spans="1:24" x14ac:dyDescent="0.25">
      <c r="A851" s="2"/>
      <c r="B851" s="25"/>
      <c r="C851" s="28"/>
      <c r="D851" s="28"/>
      <c r="E851" s="31"/>
      <c r="F851" s="34" t="str">
        <f t="shared" si="117"/>
        <v/>
      </c>
      <c r="G851" s="37" t="str">
        <f>IF(D851="", "", IF(E851="", "Select Supplier", D851*1.02264*(IF(INDEX('Suppliers &amp; Rates'!$G$7:$G$97, MATCH(E851, 'Suppliers &amp; Rates'!$B$7:$B$97, 0))="", 39.3, INDEX('Suppliers &amp; Rates'!$G$7:$G$97, MATCH(E851, 'Suppliers &amp; Rates'!$B$7:$B$97, 0))))/3.6))</f>
        <v/>
      </c>
      <c r="H851" s="57" t="str">
        <f t="shared" si="118"/>
        <v/>
      </c>
      <c r="I851" s="58" t="str">
        <f t="shared" si="119"/>
        <v/>
      </c>
      <c r="J851" s="58" t="str">
        <f t="shared" si="120"/>
        <v/>
      </c>
      <c r="K851" s="59" t="str">
        <f t="shared" si="121"/>
        <v/>
      </c>
      <c r="L851" s="2"/>
      <c r="N851" s="42" t="str">
        <f>IF($E851="", "", IFERROR(INDEX('Suppliers &amp; Rates'!C$7:C$97, MATCH($E851, 'Suppliers &amp; Rates'!$B$7:$B$97, 0)), ""))</f>
        <v/>
      </c>
      <c r="O851" s="43" t="str">
        <f>IF($E851="", "", IFERROR(INDEX('Suppliers &amp; Rates'!D$7:D$97, MATCH($E851, 'Suppliers &amp; Rates'!$B$7:$B$97, 0)), ""))</f>
        <v/>
      </c>
      <c r="P851" s="43" t="str">
        <f>IF($E851="", "", IFERROR(INDEX('Suppliers &amp; Rates'!E$7:E$97, MATCH($E851, 'Suppliers &amp; Rates'!$B$7:$B$97, 0)), ""))</f>
        <v/>
      </c>
      <c r="Q851" s="44" t="str">
        <f>IF($E851="", "", IFERROR(INDEX('Suppliers &amp; Rates'!F$7:F$97, MATCH($E851, 'Suppliers &amp; Rates'!$B$7:$B$97, 0)), ""))</f>
        <v/>
      </c>
      <c r="S851" s="21" t="str">
        <f t="shared" si="122"/>
        <v/>
      </c>
      <c r="U851" s="21" t="str">
        <f t="shared" si="123"/>
        <v/>
      </c>
      <c r="W851" s="21" t="str">
        <f t="shared" si="124"/>
        <v/>
      </c>
      <c r="X851" s="52" t="str">
        <f t="shared" si="125"/>
        <v/>
      </c>
    </row>
    <row r="852" spans="1:24" x14ac:dyDescent="0.25">
      <c r="A852" s="2"/>
      <c r="B852" s="25"/>
      <c r="C852" s="28"/>
      <c r="D852" s="28"/>
      <c r="E852" s="31"/>
      <c r="F852" s="34" t="str">
        <f t="shared" si="117"/>
        <v/>
      </c>
      <c r="G852" s="37" t="str">
        <f>IF(D852="", "", IF(E852="", "Select Supplier", D852*1.02264*(IF(INDEX('Suppliers &amp; Rates'!$G$7:$G$97, MATCH(E852, 'Suppliers &amp; Rates'!$B$7:$B$97, 0))="", 39.3, INDEX('Suppliers &amp; Rates'!$G$7:$G$97, MATCH(E852, 'Suppliers &amp; Rates'!$B$7:$B$97, 0))))/3.6))</f>
        <v/>
      </c>
      <c r="H852" s="57" t="str">
        <f t="shared" si="118"/>
        <v/>
      </c>
      <c r="I852" s="58" t="str">
        <f t="shared" si="119"/>
        <v/>
      </c>
      <c r="J852" s="58" t="str">
        <f t="shared" si="120"/>
        <v/>
      </c>
      <c r="K852" s="59" t="str">
        <f t="shared" si="121"/>
        <v/>
      </c>
      <c r="L852" s="2"/>
      <c r="N852" s="42" t="str">
        <f>IF($E852="", "", IFERROR(INDEX('Suppliers &amp; Rates'!C$7:C$97, MATCH($E852, 'Suppliers &amp; Rates'!$B$7:$B$97, 0)), ""))</f>
        <v/>
      </c>
      <c r="O852" s="43" t="str">
        <f>IF($E852="", "", IFERROR(INDEX('Suppliers &amp; Rates'!D$7:D$97, MATCH($E852, 'Suppliers &amp; Rates'!$B$7:$B$97, 0)), ""))</f>
        <v/>
      </c>
      <c r="P852" s="43" t="str">
        <f>IF($E852="", "", IFERROR(INDEX('Suppliers &amp; Rates'!E$7:E$97, MATCH($E852, 'Suppliers &amp; Rates'!$B$7:$B$97, 0)), ""))</f>
        <v/>
      </c>
      <c r="Q852" s="44" t="str">
        <f>IF($E852="", "", IFERROR(INDEX('Suppliers &amp; Rates'!F$7:F$97, MATCH($E852, 'Suppliers &amp; Rates'!$B$7:$B$97, 0)), ""))</f>
        <v/>
      </c>
      <c r="S852" s="21" t="str">
        <f t="shared" si="122"/>
        <v/>
      </c>
      <c r="U852" s="21" t="str">
        <f t="shared" si="123"/>
        <v/>
      </c>
      <c r="W852" s="21" t="str">
        <f t="shared" si="124"/>
        <v/>
      </c>
      <c r="X852" s="52" t="str">
        <f t="shared" si="125"/>
        <v/>
      </c>
    </row>
    <row r="853" spans="1:24" x14ac:dyDescent="0.25">
      <c r="A853" s="2"/>
      <c r="B853" s="25"/>
      <c r="C853" s="28"/>
      <c r="D853" s="28"/>
      <c r="E853" s="31"/>
      <c r="F853" s="34" t="str">
        <f t="shared" si="117"/>
        <v/>
      </c>
      <c r="G853" s="37" t="str">
        <f>IF(D853="", "", IF(E853="", "Select Supplier", D853*1.02264*(IF(INDEX('Suppliers &amp; Rates'!$G$7:$G$97, MATCH(E853, 'Suppliers &amp; Rates'!$B$7:$B$97, 0))="", 39.3, INDEX('Suppliers &amp; Rates'!$G$7:$G$97, MATCH(E853, 'Suppliers &amp; Rates'!$B$7:$B$97, 0))))/3.6))</f>
        <v/>
      </c>
      <c r="H853" s="57" t="str">
        <f t="shared" si="118"/>
        <v/>
      </c>
      <c r="I853" s="58" t="str">
        <f t="shared" si="119"/>
        <v/>
      </c>
      <c r="J853" s="58" t="str">
        <f t="shared" si="120"/>
        <v/>
      </c>
      <c r="K853" s="59" t="str">
        <f t="shared" si="121"/>
        <v/>
      </c>
      <c r="L853" s="2"/>
      <c r="N853" s="42" t="str">
        <f>IF($E853="", "", IFERROR(INDEX('Suppliers &amp; Rates'!C$7:C$97, MATCH($E853, 'Suppliers &amp; Rates'!$B$7:$B$97, 0)), ""))</f>
        <v/>
      </c>
      <c r="O853" s="43" t="str">
        <f>IF($E853="", "", IFERROR(INDEX('Suppliers &amp; Rates'!D$7:D$97, MATCH($E853, 'Suppliers &amp; Rates'!$B$7:$B$97, 0)), ""))</f>
        <v/>
      </c>
      <c r="P853" s="43" t="str">
        <f>IF($E853="", "", IFERROR(INDEX('Suppliers &amp; Rates'!E$7:E$97, MATCH($E853, 'Suppliers &amp; Rates'!$B$7:$B$97, 0)), ""))</f>
        <v/>
      </c>
      <c r="Q853" s="44" t="str">
        <f>IF($E853="", "", IFERROR(INDEX('Suppliers &amp; Rates'!F$7:F$97, MATCH($E853, 'Suppliers &amp; Rates'!$B$7:$B$97, 0)), ""))</f>
        <v/>
      </c>
      <c r="S853" s="21" t="str">
        <f t="shared" si="122"/>
        <v/>
      </c>
      <c r="U853" s="21" t="str">
        <f t="shared" si="123"/>
        <v/>
      </c>
      <c r="W853" s="21" t="str">
        <f t="shared" si="124"/>
        <v/>
      </c>
      <c r="X853" s="52" t="str">
        <f t="shared" si="125"/>
        <v/>
      </c>
    </row>
    <row r="854" spans="1:24" x14ac:dyDescent="0.25">
      <c r="A854" s="2"/>
      <c r="B854" s="25"/>
      <c r="C854" s="28"/>
      <c r="D854" s="28"/>
      <c r="E854" s="31"/>
      <c r="F854" s="34" t="str">
        <f t="shared" si="117"/>
        <v/>
      </c>
      <c r="G854" s="37" t="str">
        <f>IF(D854="", "", IF(E854="", "Select Supplier", D854*1.02264*(IF(INDEX('Suppliers &amp; Rates'!$G$7:$G$97, MATCH(E854, 'Suppliers &amp; Rates'!$B$7:$B$97, 0))="", 39.3, INDEX('Suppliers &amp; Rates'!$G$7:$G$97, MATCH(E854, 'Suppliers &amp; Rates'!$B$7:$B$97, 0))))/3.6))</f>
        <v/>
      </c>
      <c r="H854" s="57" t="str">
        <f t="shared" si="118"/>
        <v/>
      </c>
      <c r="I854" s="58" t="str">
        <f t="shared" si="119"/>
        <v/>
      </c>
      <c r="J854" s="58" t="str">
        <f t="shared" si="120"/>
        <v/>
      </c>
      <c r="K854" s="59" t="str">
        <f t="shared" si="121"/>
        <v/>
      </c>
      <c r="L854" s="2"/>
      <c r="N854" s="42" t="str">
        <f>IF($E854="", "", IFERROR(INDEX('Suppliers &amp; Rates'!C$7:C$97, MATCH($E854, 'Suppliers &amp; Rates'!$B$7:$B$97, 0)), ""))</f>
        <v/>
      </c>
      <c r="O854" s="43" t="str">
        <f>IF($E854="", "", IFERROR(INDEX('Suppliers &amp; Rates'!D$7:D$97, MATCH($E854, 'Suppliers &amp; Rates'!$B$7:$B$97, 0)), ""))</f>
        <v/>
      </c>
      <c r="P854" s="43" t="str">
        <f>IF($E854="", "", IFERROR(INDEX('Suppliers &amp; Rates'!E$7:E$97, MATCH($E854, 'Suppliers &amp; Rates'!$B$7:$B$97, 0)), ""))</f>
        <v/>
      </c>
      <c r="Q854" s="44" t="str">
        <f>IF($E854="", "", IFERROR(INDEX('Suppliers &amp; Rates'!F$7:F$97, MATCH($E854, 'Suppliers &amp; Rates'!$B$7:$B$97, 0)), ""))</f>
        <v/>
      </c>
      <c r="S854" s="21" t="str">
        <f t="shared" si="122"/>
        <v/>
      </c>
      <c r="U854" s="21" t="str">
        <f t="shared" si="123"/>
        <v/>
      </c>
      <c r="W854" s="21" t="str">
        <f t="shared" si="124"/>
        <v/>
      </c>
      <c r="X854" s="52" t="str">
        <f t="shared" si="125"/>
        <v/>
      </c>
    </row>
    <row r="855" spans="1:24" x14ac:dyDescent="0.25">
      <c r="A855" s="2"/>
      <c r="B855" s="25"/>
      <c r="C855" s="28"/>
      <c r="D855" s="28"/>
      <c r="E855" s="31"/>
      <c r="F855" s="34" t="str">
        <f t="shared" si="117"/>
        <v/>
      </c>
      <c r="G855" s="37" t="str">
        <f>IF(D855="", "", IF(E855="", "Select Supplier", D855*1.02264*(IF(INDEX('Suppliers &amp; Rates'!$G$7:$G$97, MATCH(E855, 'Suppliers &amp; Rates'!$B$7:$B$97, 0))="", 39.3, INDEX('Suppliers &amp; Rates'!$G$7:$G$97, MATCH(E855, 'Suppliers &amp; Rates'!$B$7:$B$97, 0))))/3.6))</f>
        <v/>
      </c>
      <c r="H855" s="57" t="str">
        <f t="shared" si="118"/>
        <v/>
      </c>
      <c r="I855" s="58" t="str">
        <f t="shared" si="119"/>
        <v/>
      </c>
      <c r="J855" s="58" t="str">
        <f t="shared" si="120"/>
        <v/>
      </c>
      <c r="K855" s="59" t="str">
        <f t="shared" si="121"/>
        <v/>
      </c>
      <c r="L855" s="2"/>
      <c r="N855" s="42" t="str">
        <f>IF($E855="", "", IFERROR(INDEX('Suppliers &amp; Rates'!C$7:C$97, MATCH($E855, 'Suppliers &amp; Rates'!$B$7:$B$97, 0)), ""))</f>
        <v/>
      </c>
      <c r="O855" s="43" t="str">
        <f>IF($E855="", "", IFERROR(INDEX('Suppliers &amp; Rates'!D$7:D$97, MATCH($E855, 'Suppliers &amp; Rates'!$B$7:$B$97, 0)), ""))</f>
        <v/>
      </c>
      <c r="P855" s="43" t="str">
        <f>IF($E855="", "", IFERROR(INDEX('Suppliers &amp; Rates'!E$7:E$97, MATCH($E855, 'Suppliers &amp; Rates'!$B$7:$B$97, 0)), ""))</f>
        <v/>
      </c>
      <c r="Q855" s="44" t="str">
        <f>IF($E855="", "", IFERROR(INDEX('Suppliers &amp; Rates'!F$7:F$97, MATCH($E855, 'Suppliers &amp; Rates'!$B$7:$B$97, 0)), ""))</f>
        <v/>
      </c>
      <c r="S855" s="21" t="str">
        <f t="shared" si="122"/>
        <v/>
      </c>
      <c r="U855" s="21" t="str">
        <f t="shared" si="123"/>
        <v/>
      </c>
      <c r="W855" s="21" t="str">
        <f t="shared" si="124"/>
        <v/>
      </c>
      <c r="X855" s="52" t="str">
        <f t="shared" si="125"/>
        <v/>
      </c>
    </row>
    <row r="856" spans="1:24" x14ac:dyDescent="0.25">
      <c r="A856" s="2"/>
      <c r="B856" s="25"/>
      <c r="C856" s="28"/>
      <c r="D856" s="28"/>
      <c r="E856" s="31"/>
      <c r="F856" s="34" t="str">
        <f t="shared" si="117"/>
        <v/>
      </c>
      <c r="G856" s="37" t="str">
        <f>IF(D856="", "", IF(E856="", "Select Supplier", D856*1.02264*(IF(INDEX('Suppliers &amp; Rates'!$G$7:$G$97, MATCH(E856, 'Suppliers &amp; Rates'!$B$7:$B$97, 0))="", 39.3, INDEX('Suppliers &amp; Rates'!$G$7:$G$97, MATCH(E856, 'Suppliers &amp; Rates'!$B$7:$B$97, 0))))/3.6))</f>
        <v/>
      </c>
      <c r="H856" s="57" t="str">
        <f t="shared" si="118"/>
        <v/>
      </c>
      <c r="I856" s="58" t="str">
        <f t="shared" si="119"/>
        <v/>
      </c>
      <c r="J856" s="58" t="str">
        <f t="shared" si="120"/>
        <v/>
      </c>
      <c r="K856" s="59" t="str">
        <f t="shared" si="121"/>
        <v/>
      </c>
      <c r="L856" s="2"/>
      <c r="N856" s="42" t="str">
        <f>IF($E856="", "", IFERROR(INDEX('Suppliers &amp; Rates'!C$7:C$97, MATCH($E856, 'Suppliers &amp; Rates'!$B$7:$B$97, 0)), ""))</f>
        <v/>
      </c>
      <c r="O856" s="43" t="str">
        <f>IF($E856="", "", IFERROR(INDEX('Suppliers &amp; Rates'!D$7:D$97, MATCH($E856, 'Suppliers &amp; Rates'!$B$7:$B$97, 0)), ""))</f>
        <v/>
      </c>
      <c r="P856" s="43" t="str">
        <f>IF($E856="", "", IFERROR(INDEX('Suppliers &amp; Rates'!E$7:E$97, MATCH($E856, 'Suppliers &amp; Rates'!$B$7:$B$97, 0)), ""))</f>
        <v/>
      </c>
      <c r="Q856" s="44" t="str">
        <f>IF($E856="", "", IFERROR(INDEX('Suppliers &amp; Rates'!F$7:F$97, MATCH($E856, 'Suppliers &amp; Rates'!$B$7:$B$97, 0)), ""))</f>
        <v/>
      </c>
      <c r="S856" s="21" t="str">
        <f t="shared" si="122"/>
        <v/>
      </c>
      <c r="U856" s="21" t="str">
        <f t="shared" si="123"/>
        <v/>
      </c>
      <c r="W856" s="21" t="str">
        <f t="shared" si="124"/>
        <v/>
      </c>
      <c r="X856" s="52" t="str">
        <f t="shared" si="125"/>
        <v/>
      </c>
    </row>
    <row r="857" spans="1:24" x14ac:dyDescent="0.25">
      <c r="A857" s="2"/>
      <c r="B857" s="25"/>
      <c r="C857" s="28"/>
      <c r="D857" s="28"/>
      <c r="E857" s="31"/>
      <c r="F857" s="34" t="str">
        <f t="shared" si="117"/>
        <v/>
      </c>
      <c r="G857" s="37" t="str">
        <f>IF(D857="", "", IF(E857="", "Select Supplier", D857*1.02264*(IF(INDEX('Suppliers &amp; Rates'!$G$7:$G$97, MATCH(E857, 'Suppliers &amp; Rates'!$B$7:$B$97, 0))="", 39.3, INDEX('Suppliers &amp; Rates'!$G$7:$G$97, MATCH(E857, 'Suppliers &amp; Rates'!$B$7:$B$97, 0))))/3.6))</f>
        <v/>
      </c>
      <c r="H857" s="57" t="str">
        <f t="shared" si="118"/>
        <v/>
      </c>
      <c r="I857" s="58" t="str">
        <f t="shared" si="119"/>
        <v/>
      </c>
      <c r="J857" s="58" t="str">
        <f t="shared" si="120"/>
        <v/>
      </c>
      <c r="K857" s="59" t="str">
        <f t="shared" si="121"/>
        <v/>
      </c>
      <c r="L857" s="2"/>
      <c r="N857" s="42" t="str">
        <f>IF($E857="", "", IFERROR(INDEX('Suppliers &amp; Rates'!C$7:C$97, MATCH($E857, 'Suppliers &amp; Rates'!$B$7:$B$97, 0)), ""))</f>
        <v/>
      </c>
      <c r="O857" s="43" t="str">
        <f>IF($E857="", "", IFERROR(INDEX('Suppliers &amp; Rates'!D$7:D$97, MATCH($E857, 'Suppliers &amp; Rates'!$B$7:$B$97, 0)), ""))</f>
        <v/>
      </c>
      <c r="P857" s="43" t="str">
        <f>IF($E857="", "", IFERROR(INDEX('Suppliers &amp; Rates'!E$7:E$97, MATCH($E857, 'Suppliers &amp; Rates'!$B$7:$B$97, 0)), ""))</f>
        <v/>
      </c>
      <c r="Q857" s="44" t="str">
        <f>IF($E857="", "", IFERROR(INDEX('Suppliers &amp; Rates'!F$7:F$97, MATCH($E857, 'Suppliers &amp; Rates'!$B$7:$B$97, 0)), ""))</f>
        <v/>
      </c>
      <c r="S857" s="21" t="str">
        <f t="shared" si="122"/>
        <v/>
      </c>
      <c r="U857" s="21" t="str">
        <f t="shared" si="123"/>
        <v/>
      </c>
      <c r="W857" s="21" t="str">
        <f t="shared" si="124"/>
        <v/>
      </c>
      <c r="X857" s="52" t="str">
        <f t="shared" si="125"/>
        <v/>
      </c>
    </row>
    <row r="858" spans="1:24" x14ac:dyDescent="0.25">
      <c r="A858" s="2"/>
      <c r="B858" s="25"/>
      <c r="C858" s="28"/>
      <c r="D858" s="28"/>
      <c r="E858" s="31"/>
      <c r="F858" s="34" t="str">
        <f t="shared" si="117"/>
        <v/>
      </c>
      <c r="G858" s="37" t="str">
        <f>IF(D858="", "", IF(E858="", "Select Supplier", D858*1.02264*(IF(INDEX('Suppliers &amp; Rates'!$G$7:$G$97, MATCH(E858, 'Suppliers &amp; Rates'!$B$7:$B$97, 0))="", 39.3, INDEX('Suppliers &amp; Rates'!$G$7:$G$97, MATCH(E858, 'Suppliers &amp; Rates'!$B$7:$B$97, 0))))/3.6))</f>
        <v/>
      </c>
      <c r="H858" s="57" t="str">
        <f t="shared" si="118"/>
        <v/>
      </c>
      <c r="I858" s="58" t="str">
        <f t="shared" si="119"/>
        <v/>
      </c>
      <c r="J858" s="58" t="str">
        <f t="shared" si="120"/>
        <v/>
      </c>
      <c r="K858" s="59" t="str">
        <f t="shared" si="121"/>
        <v/>
      </c>
      <c r="L858" s="2"/>
      <c r="N858" s="42" t="str">
        <f>IF($E858="", "", IFERROR(INDEX('Suppliers &amp; Rates'!C$7:C$97, MATCH($E858, 'Suppliers &amp; Rates'!$B$7:$B$97, 0)), ""))</f>
        <v/>
      </c>
      <c r="O858" s="43" t="str">
        <f>IF($E858="", "", IFERROR(INDEX('Suppliers &amp; Rates'!D$7:D$97, MATCH($E858, 'Suppliers &amp; Rates'!$B$7:$B$97, 0)), ""))</f>
        <v/>
      </c>
      <c r="P858" s="43" t="str">
        <f>IF($E858="", "", IFERROR(INDEX('Suppliers &amp; Rates'!E$7:E$97, MATCH($E858, 'Suppliers &amp; Rates'!$B$7:$B$97, 0)), ""))</f>
        <v/>
      </c>
      <c r="Q858" s="44" t="str">
        <f>IF($E858="", "", IFERROR(INDEX('Suppliers &amp; Rates'!F$7:F$97, MATCH($E858, 'Suppliers &amp; Rates'!$B$7:$B$97, 0)), ""))</f>
        <v/>
      </c>
      <c r="S858" s="21" t="str">
        <f t="shared" si="122"/>
        <v/>
      </c>
      <c r="U858" s="21" t="str">
        <f t="shared" si="123"/>
        <v/>
      </c>
      <c r="W858" s="21" t="str">
        <f t="shared" si="124"/>
        <v/>
      </c>
      <c r="X858" s="52" t="str">
        <f t="shared" si="125"/>
        <v/>
      </c>
    </row>
    <row r="859" spans="1:24" x14ac:dyDescent="0.25">
      <c r="A859" s="2"/>
      <c r="B859" s="25"/>
      <c r="C859" s="28"/>
      <c r="D859" s="28"/>
      <c r="E859" s="31"/>
      <c r="F859" s="34" t="str">
        <f t="shared" si="117"/>
        <v/>
      </c>
      <c r="G859" s="37" t="str">
        <f>IF(D859="", "", IF(E859="", "Select Supplier", D859*1.02264*(IF(INDEX('Suppliers &amp; Rates'!$G$7:$G$97, MATCH(E859, 'Suppliers &amp; Rates'!$B$7:$B$97, 0))="", 39.3, INDEX('Suppliers &amp; Rates'!$G$7:$G$97, MATCH(E859, 'Suppliers &amp; Rates'!$B$7:$B$97, 0))))/3.6))</f>
        <v/>
      </c>
      <c r="H859" s="57" t="str">
        <f t="shared" si="118"/>
        <v/>
      </c>
      <c r="I859" s="58" t="str">
        <f t="shared" si="119"/>
        <v/>
      </c>
      <c r="J859" s="58" t="str">
        <f t="shared" si="120"/>
        <v/>
      </c>
      <c r="K859" s="59" t="str">
        <f t="shared" si="121"/>
        <v/>
      </c>
      <c r="L859" s="2"/>
      <c r="N859" s="42" t="str">
        <f>IF($E859="", "", IFERROR(INDEX('Suppliers &amp; Rates'!C$7:C$97, MATCH($E859, 'Suppliers &amp; Rates'!$B$7:$B$97, 0)), ""))</f>
        <v/>
      </c>
      <c r="O859" s="43" t="str">
        <f>IF($E859="", "", IFERROR(INDEX('Suppliers &amp; Rates'!D$7:D$97, MATCH($E859, 'Suppliers &amp; Rates'!$B$7:$B$97, 0)), ""))</f>
        <v/>
      </c>
      <c r="P859" s="43" t="str">
        <f>IF($E859="", "", IFERROR(INDEX('Suppliers &amp; Rates'!E$7:E$97, MATCH($E859, 'Suppliers &amp; Rates'!$B$7:$B$97, 0)), ""))</f>
        <v/>
      </c>
      <c r="Q859" s="44" t="str">
        <f>IF($E859="", "", IFERROR(INDEX('Suppliers &amp; Rates'!F$7:F$97, MATCH($E859, 'Suppliers &amp; Rates'!$B$7:$B$97, 0)), ""))</f>
        <v/>
      </c>
      <c r="S859" s="21" t="str">
        <f t="shared" si="122"/>
        <v/>
      </c>
      <c r="U859" s="21" t="str">
        <f t="shared" si="123"/>
        <v/>
      </c>
      <c r="W859" s="21" t="str">
        <f t="shared" si="124"/>
        <v/>
      </c>
      <c r="X859" s="52" t="str">
        <f t="shared" si="125"/>
        <v/>
      </c>
    </row>
    <row r="860" spans="1:24" x14ac:dyDescent="0.25">
      <c r="A860" s="2"/>
      <c r="B860" s="25"/>
      <c r="C860" s="28"/>
      <c r="D860" s="28"/>
      <c r="E860" s="31"/>
      <c r="F860" s="34" t="str">
        <f t="shared" si="117"/>
        <v/>
      </c>
      <c r="G860" s="37" t="str">
        <f>IF(D860="", "", IF(E860="", "Select Supplier", D860*1.02264*(IF(INDEX('Suppliers &amp; Rates'!$G$7:$G$97, MATCH(E860, 'Suppliers &amp; Rates'!$B$7:$B$97, 0))="", 39.3, INDEX('Suppliers &amp; Rates'!$G$7:$G$97, MATCH(E860, 'Suppliers &amp; Rates'!$B$7:$B$97, 0))))/3.6))</f>
        <v/>
      </c>
      <c r="H860" s="57" t="str">
        <f t="shared" si="118"/>
        <v/>
      </c>
      <c r="I860" s="58" t="str">
        <f t="shared" si="119"/>
        <v/>
      </c>
      <c r="J860" s="58" t="str">
        <f t="shared" si="120"/>
        <v/>
      </c>
      <c r="K860" s="59" t="str">
        <f t="shared" si="121"/>
        <v/>
      </c>
      <c r="L860" s="2"/>
      <c r="N860" s="42" t="str">
        <f>IF($E860="", "", IFERROR(INDEX('Suppliers &amp; Rates'!C$7:C$97, MATCH($E860, 'Suppliers &amp; Rates'!$B$7:$B$97, 0)), ""))</f>
        <v/>
      </c>
      <c r="O860" s="43" t="str">
        <f>IF($E860="", "", IFERROR(INDEX('Suppliers &amp; Rates'!D$7:D$97, MATCH($E860, 'Suppliers &amp; Rates'!$B$7:$B$97, 0)), ""))</f>
        <v/>
      </c>
      <c r="P860" s="43" t="str">
        <f>IF($E860="", "", IFERROR(INDEX('Suppliers &amp; Rates'!E$7:E$97, MATCH($E860, 'Suppliers &amp; Rates'!$B$7:$B$97, 0)), ""))</f>
        <v/>
      </c>
      <c r="Q860" s="44" t="str">
        <f>IF($E860="", "", IFERROR(INDEX('Suppliers &amp; Rates'!F$7:F$97, MATCH($E860, 'Suppliers &amp; Rates'!$B$7:$B$97, 0)), ""))</f>
        <v/>
      </c>
      <c r="S860" s="21" t="str">
        <f t="shared" si="122"/>
        <v/>
      </c>
      <c r="U860" s="21" t="str">
        <f t="shared" si="123"/>
        <v/>
      </c>
      <c r="W860" s="21" t="str">
        <f t="shared" si="124"/>
        <v/>
      </c>
      <c r="X860" s="52" t="str">
        <f t="shared" si="125"/>
        <v/>
      </c>
    </row>
    <row r="861" spans="1:24" x14ac:dyDescent="0.25">
      <c r="A861" s="2"/>
      <c r="B861" s="25"/>
      <c r="C861" s="28"/>
      <c r="D861" s="28"/>
      <c r="E861" s="31"/>
      <c r="F861" s="34" t="str">
        <f t="shared" si="117"/>
        <v/>
      </c>
      <c r="G861" s="37" t="str">
        <f>IF(D861="", "", IF(E861="", "Select Supplier", D861*1.02264*(IF(INDEX('Suppliers &amp; Rates'!$G$7:$G$97, MATCH(E861, 'Suppliers &amp; Rates'!$B$7:$B$97, 0))="", 39.3, INDEX('Suppliers &amp; Rates'!$G$7:$G$97, MATCH(E861, 'Suppliers &amp; Rates'!$B$7:$B$97, 0))))/3.6))</f>
        <v/>
      </c>
      <c r="H861" s="57" t="str">
        <f t="shared" si="118"/>
        <v/>
      </c>
      <c r="I861" s="58" t="str">
        <f t="shared" si="119"/>
        <v/>
      </c>
      <c r="J861" s="58" t="str">
        <f t="shared" si="120"/>
        <v/>
      </c>
      <c r="K861" s="59" t="str">
        <f t="shared" si="121"/>
        <v/>
      </c>
      <c r="L861" s="2"/>
      <c r="N861" s="42" t="str">
        <f>IF($E861="", "", IFERROR(INDEX('Suppliers &amp; Rates'!C$7:C$97, MATCH($E861, 'Suppliers &amp; Rates'!$B$7:$B$97, 0)), ""))</f>
        <v/>
      </c>
      <c r="O861" s="43" t="str">
        <f>IF($E861="", "", IFERROR(INDEX('Suppliers &amp; Rates'!D$7:D$97, MATCH($E861, 'Suppliers &amp; Rates'!$B$7:$B$97, 0)), ""))</f>
        <v/>
      </c>
      <c r="P861" s="43" t="str">
        <f>IF($E861="", "", IFERROR(INDEX('Suppliers &amp; Rates'!E$7:E$97, MATCH($E861, 'Suppliers &amp; Rates'!$B$7:$B$97, 0)), ""))</f>
        <v/>
      </c>
      <c r="Q861" s="44" t="str">
        <f>IF($E861="", "", IFERROR(INDEX('Suppliers &amp; Rates'!F$7:F$97, MATCH($E861, 'Suppliers &amp; Rates'!$B$7:$B$97, 0)), ""))</f>
        <v/>
      </c>
      <c r="S861" s="21" t="str">
        <f t="shared" si="122"/>
        <v/>
      </c>
      <c r="U861" s="21" t="str">
        <f t="shared" si="123"/>
        <v/>
      </c>
      <c r="W861" s="21" t="str">
        <f t="shared" si="124"/>
        <v/>
      </c>
      <c r="X861" s="52" t="str">
        <f t="shared" si="125"/>
        <v/>
      </c>
    </row>
    <row r="862" spans="1:24" x14ac:dyDescent="0.25">
      <c r="A862" s="2"/>
      <c r="B862" s="25"/>
      <c r="C862" s="28"/>
      <c r="D862" s="28"/>
      <c r="E862" s="31"/>
      <c r="F862" s="34" t="str">
        <f t="shared" si="117"/>
        <v/>
      </c>
      <c r="G862" s="37" t="str">
        <f>IF(D862="", "", IF(E862="", "Select Supplier", D862*1.02264*(IF(INDEX('Suppliers &amp; Rates'!$G$7:$G$97, MATCH(E862, 'Suppliers &amp; Rates'!$B$7:$B$97, 0))="", 39.3, INDEX('Suppliers &amp; Rates'!$G$7:$G$97, MATCH(E862, 'Suppliers &amp; Rates'!$B$7:$B$97, 0))))/3.6))</f>
        <v/>
      </c>
      <c r="H862" s="57" t="str">
        <f t="shared" si="118"/>
        <v/>
      </c>
      <c r="I862" s="58" t="str">
        <f t="shared" si="119"/>
        <v/>
      </c>
      <c r="J862" s="58" t="str">
        <f t="shared" si="120"/>
        <v/>
      </c>
      <c r="K862" s="59" t="str">
        <f t="shared" si="121"/>
        <v/>
      </c>
      <c r="L862" s="2"/>
      <c r="N862" s="42" t="str">
        <f>IF($E862="", "", IFERROR(INDEX('Suppliers &amp; Rates'!C$7:C$97, MATCH($E862, 'Suppliers &amp; Rates'!$B$7:$B$97, 0)), ""))</f>
        <v/>
      </c>
      <c r="O862" s="43" t="str">
        <f>IF($E862="", "", IFERROR(INDEX('Suppliers &amp; Rates'!D$7:D$97, MATCH($E862, 'Suppliers &amp; Rates'!$B$7:$B$97, 0)), ""))</f>
        <v/>
      </c>
      <c r="P862" s="43" t="str">
        <f>IF($E862="", "", IFERROR(INDEX('Suppliers &amp; Rates'!E$7:E$97, MATCH($E862, 'Suppliers &amp; Rates'!$B$7:$B$97, 0)), ""))</f>
        <v/>
      </c>
      <c r="Q862" s="44" t="str">
        <f>IF($E862="", "", IFERROR(INDEX('Suppliers &amp; Rates'!F$7:F$97, MATCH($E862, 'Suppliers &amp; Rates'!$B$7:$B$97, 0)), ""))</f>
        <v/>
      </c>
      <c r="S862" s="21" t="str">
        <f t="shared" si="122"/>
        <v/>
      </c>
      <c r="U862" s="21" t="str">
        <f t="shared" si="123"/>
        <v/>
      </c>
      <c r="W862" s="21" t="str">
        <f t="shared" si="124"/>
        <v/>
      </c>
      <c r="X862" s="52" t="str">
        <f t="shared" si="125"/>
        <v/>
      </c>
    </row>
    <row r="863" spans="1:24" x14ac:dyDescent="0.25">
      <c r="A863" s="2"/>
      <c r="B863" s="25"/>
      <c r="C863" s="28"/>
      <c r="D863" s="28"/>
      <c r="E863" s="31"/>
      <c r="F863" s="34" t="str">
        <f t="shared" si="117"/>
        <v/>
      </c>
      <c r="G863" s="37" t="str">
        <f>IF(D863="", "", IF(E863="", "Select Supplier", D863*1.02264*(IF(INDEX('Suppliers &amp; Rates'!$G$7:$G$97, MATCH(E863, 'Suppliers &amp; Rates'!$B$7:$B$97, 0))="", 39.3, INDEX('Suppliers &amp; Rates'!$G$7:$G$97, MATCH(E863, 'Suppliers &amp; Rates'!$B$7:$B$97, 0))))/3.6))</f>
        <v/>
      </c>
      <c r="H863" s="57" t="str">
        <f t="shared" si="118"/>
        <v/>
      </c>
      <c r="I863" s="58" t="str">
        <f t="shared" si="119"/>
        <v/>
      </c>
      <c r="J863" s="58" t="str">
        <f t="shared" si="120"/>
        <v/>
      </c>
      <c r="K863" s="59" t="str">
        <f t="shared" si="121"/>
        <v/>
      </c>
      <c r="L863" s="2"/>
      <c r="N863" s="42" t="str">
        <f>IF($E863="", "", IFERROR(INDEX('Suppliers &amp; Rates'!C$7:C$97, MATCH($E863, 'Suppliers &amp; Rates'!$B$7:$B$97, 0)), ""))</f>
        <v/>
      </c>
      <c r="O863" s="43" t="str">
        <f>IF($E863="", "", IFERROR(INDEX('Suppliers &amp; Rates'!D$7:D$97, MATCH($E863, 'Suppliers &amp; Rates'!$B$7:$B$97, 0)), ""))</f>
        <v/>
      </c>
      <c r="P863" s="43" t="str">
        <f>IF($E863="", "", IFERROR(INDEX('Suppliers &amp; Rates'!E$7:E$97, MATCH($E863, 'Suppliers &amp; Rates'!$B$7:$B$97, 0)), ""))</f>
        <v/>
      </c>
      <c r="Q863" s="44" t="str">
        <f>IF($E863="", "", IFERROR(INDEX('Suppliers &amp; Rates'!F$7:F$97, MATCH($E863, 'Suppliers &amp; Rates'!$B$7:$B$97, 0)), ""))</f>
        <v/>
      </c>
      <c r="S863" s="21" t="str">
        <f t="shared" si="122"/>
        <v/>
      </c>
      <c r="U863" s="21" t="str">
        <f t="shared" si="123"/>
        <v/>
      </c>
      <c r="W863" s="21" t="str">
        <f t="shared" si="124"/>
        <v/>
      </c>
      <c r="X863" s="52" t="str">
        <f t="shared" si="125"/>
        <v/>
      </c>
    </row>
    <row r="864" spans="1:24" x14ac:dyDescent="0.25">
      <c r="A864" s="2"/>
      <c r="B864" s="25"/>
      <c r="C864" s="28"/>
      <c r="D864" s="28"/>
      <c r="E864" s="31"/>
      <c r="F864" s="34" t="str">
        <f t="shared" si="117"/>
        <v/>
      </c>
      <c r="G864" s="37" t="str">
        <f>IF(D864="", "", IF(E864="", "Select Supplier", D864*1.02264*(IF(INDEX('Suppliers &amp; Rates'!$G$7:$G$97, MATCH(E864, 'Suppliers &amp; Rates'!$B$7:$B$97, 0))="", 39.3, INDEX('Suppliers &amp; Rates'!$G$7:$G$97, MATCH(E864, 'Suppliers &amp; Rates'!$B$7:$B$97, 0))))/3.6))</f>
        <v/>
      </c>
      <c r="H864" s="57" t="str">
        <f t="shared" si="118"/>
        <v/>
      </c>
      <c r="I864" s="58" t="str">
        <f t="shared" si="119"/>
        <v/>
      </c>
      <c r="J864" s="58" t="str">
        <f t="shared" si="120"/>
        <v/>
      </c>
      <c r="K864" s="59" t="str">
        <f t="shared" si="121"/>
        <v/>
      </c>
      <c r="L864" s="2"/>
      <c r="N864" s="42" t="str">
        <f>IF($E864="", "", IFERROR(INDEX('Suppliers &amp; Rates'!C$7:C$97, MATCH($E864, 'Suppliers &amp; Rates'!$B$7:$B$97, 0)), ""))</f>
        <v/>
      </c>
      <c r="O864" s="43" t="str">
        <f>IF($E864="", "", IFERROR(INDEX('Suppliers &amp; Rates'!D$7:D$97, MATCH($E864, 'Suppliers &amp; Rates'!$B$7:$B$97, 0)), ""))</f>
        <v/>
      </c>
      <c r="P864" s="43" t="str">
        <f>IF($E864="", "", IFERROR(INDEX('Suppliers &amp; Rates'!E$7:E$97, MATCH($E864, 'Suppliers &amp; Rates'!$B$7:$B$97, 0)), ""))</f>
        <v/>
      </c>
      <c r="Q864" s="44" t="str">
        <f>IF($E864="", "", IFERROR(INDEX('Suppliers &amp; Rates'!F$7:F$97, MATCH($E864, 'Suppliers &amp; Rates'!$B$7:$B$97, 0)), ""))</f>
        <v/>
      </c>
      <c r="S864" s="21" t="str">
        <f t="shared" si="122"/>
        <v/>
      </c>
      <c r="U864" s="21" t="str">
        <f t="shared" si="123"/>
        <v/>
      </c>
      <c r="W864" s="21" t="str">
        <f t="shared" si="124"/>
        <v/>
      </c>
      <c r="X864" s="52" t="str">
        <f t="shared" si="125"/>
        <v/>
      </c>
    </row>
    <row r="865" spans="1:24" x14ac:dyDescent="0.25">
      <c r="A865" s="2"/>
      <c r="B865" s="25"/>
      <c r="C865" s="28"/>
      <c r="D865" s="28"/>
      <c r="E865" s="31"/>
      <c r="F865" s="34" t="str">
        <f t="shared" si="117"/>
        <v/>
      </c>
      <c r="G865" s="37" t="str">
        <f>IF(D865="", "", IF(E865="", "Select Supplier", D865*1.02264*(IF(INDEX('Suppliers &amp; Rates'!$G$7:$G$97, MATCH(E865, 'Suppliers &amp; Rates'!$B$7:$B$97, 0))="", 39.3, INDEX('Suppliers &amp; Rates'!$G$7:$G$97, MATCH(E865, 'Suppliers &amp; Rates'!$B$7:$B$97, 0))))/3.6))</f>
        <v/>
      </c>
      <c r="H865" s="57" t="str">
        <f t="shared" si="118"/>
        <v/>
      </c>
      <c r="I865" s="58" t="str">
        <f t="shared" si="119"/>
        <v/>
      </c>
      <c r="J865" s="58" t="str">
        <f t="shared" si="120"/>
        <v/>
      </c>
      <c r="K865" s="59" t="str">
        <f t="shared" si="121"/>
        <v/>
      </c>
      <c r="L865" s="2"/>
      <c r="N865" s="42" t="str">
        <f>IF($E865="", "", IFERROR(INDEX('Suppliers &amp; Rates'!C$7:C$97, MATCH($E865, 'Suppliers &amp; Rates'!$B$7:$B$97, 0)), ""))</f>
        <v/>
      </c>
      <c r="O865" s="43" t="str">
        <f>IF($E865="", "", IFERROR(INDEX('Suppliers &amp; Rates'!D$7:D$97, MATCH($E865, 'Suppliers &amp; Rates'!$B$7:$B$97, 0)), ""))</f>
        <v/>
      </c>
      <c r="P865" s="43" t="str">
        <f>IF($E865="", "", IFERROR(INDEX('Suppliers &amp; Rates'!E$7:E$97, MATCH($E865, 'Suppliers &amp; Rates'!$B$7:$B$97, 0)), ""))</f>
        <v/>
      </c>
      <c r="Q865" s="44" t="str">
        <f>IF($E865="", "", IFERROR(INDEX('Suppliers &amp; Rates'!F$7:F$97, MATCH($E865, 'Suppliers &amp; Rates'!$B$7:$B$97, 0)), ""))</f>
        <v/>
      </c>
      <c r="S865" s="21" t="str">
        <f t="shared" si="122"/>
        <v/>
      </c>
      <c r="U865" s="21" t="str">
        <f t="shared" si="123"/>
        <v/>
      </c>
      <c r="W865" s="21" t="str">
        <f t="shared" si="124"/>
        <v/>
      </c>
      <c r="X865" s="52" t="str">
        <f t="shared" si="125"/>
        <v/>
      </c>
    </row>
    <row r="866" spans="1:24" x14ac:dyDescent="0.25">
      <c r="A866" s="2"/>
      <c r="B866" s="25"/>
      <c r="C866" s="28"/>
      <c r="D866" s="28"/>
      <c r="E866" s="31"/>
      <c r="F866" s="34" t="str">
        <f t="shared" si="117"/>
        <v/>
      </c>
      <c r="G866" s="37" t="str">
        <f>IF(D866="", "", IF(E866="", "Select Supplier", D866*1.02264*(IF(INDEX('Suppliers &amp; Rates'!$G$7:$G$97, MATCH(E866, 'Suppliers &amp; Rates'!$B$7:$B$97, 0))="", 39.3, INDEX('Suppliers &amp; Rates'!$G$7:$G$97, MATCH(E866, 'Suppliers &amp; Rates'!$B$7:$B$97, 0))))/3.6))</f>
        <v/>
      </c>
      <c r="H866" s="57" t="str">
        <f t="shared" si="118"/>
        <v/>
      </c>
      <c r="I866" s="58" t="str">
        <f t="shared" si="119"/>
        <v/>
      </c>
      <c r="J866" s="58" t="str">
        <f t="shared" si="120"/>
        <v/>
      </c>
      <c r="K866" s="59" t="str">
        <f t="shared" si="121"/>
        <v/>
      </c>
      <c r="L866" s="2"/>
      <c r="N866" s="42" t="str">
        <f>IF($E866="", "", IFERROR(INDEX('Suppliers &amp; Rates'!C$7:C$97, MATCH($E866, 'Suppliers &amp; Rates'!$B$7:$B$97, 0)), ""))</f>
        <v/>
      </c>
      <c r="O866" s="43" t="str">
        <f>IF($E866="", "", IFERROR(INDEX('Suppliers &amp; Rates'!D$7:D$97, MATCH($E866, 'Suppliers &amp; Rates'!$B$7:$B$97, 0)), ""))</f>
        <v/>
      </c>
      <c r="P866" s="43" t="str">
        <f>IF($E866="", "", IFERROR(INDEX('Suppliers &amp; Rates'!E$7:E$97, MATCH($E866, 'Suppliers &amp; Rates'!$B$7:$B$97, 0)), ""))</f>
        <v/>
      </c>
      <c r="Q866" s="44" t="str">
        <f>IF($E866="", "", IFERROR(INDEX('Suppliers &amp; Rates'!F$7:F$97, MATCH($E866, 'Suppliers &amp; Rates'!$B$7:$B$97, 0)), ""))</f>
        <v/>
      </c>
      <c r="S866" s="21" t="str">
        <f t="shared" si="122"/>
        <v/>
      </c>
      <c r="U866" s="21" t="str">
        <f t="shared" si="123"/>
        <v/>
      </c>
      <c r="W866" s="21" t="str">
        <f t="shared" si="124"/>
        <v/>
      </c>
      <c r="X866" s="52" t="str">
        <f t="shared" si="125"/>
        <v/>
      </c>
    </row>
    <row r="867" spans="1:24" x14ac:dyDescent="0.25">
      <c r="A867" s="2"/>
      <c r="B867" s="25"/>
      <c r="C867" s="28"/>
      <c r="D867" s="28"/>
      <c r="E867" s="31"/>
      <c r="F867" s="34" t="str">
        <f t="shared" si="117"/>
        <v/>
      </c>
      <c r="G867" s="37" t="str">
        <f>IF(D867="", "", IF(E867="", "Select Supplier", D867*1.02264*(IF(INDEX('Suppliers &amp; Rates'!$G$7:$G$97, MATCH(E867, 'Suppliers &amp; Rates'!$B$7:$B$97, 0))="", 39.3, INDEX('Suppliers &amp; Rates'!$G$7:$G$97, MATCH(E867, 'Suppliers &amp; Rates'!$B$7:$B$97, 0))))/3.6))</f>
        <v/>
      </c>
      <c r="H867" s="57" t="str">
        <f t="shared" si="118"/>
        <v/>
      </c>
      <c r="I867" s="58" t="str">
        <f t="shared" si="119"/>
        <v/>
      </c>
      <c r="J867" s="58" t="str">
        <f t="shared" si="120"/>
        <v/>
      </c>
      <c r="K867" s="59" t="str">
        <f t="shared" si="121"/>
        <v/>
      </c>
      <c r="L867" s="2"/>
      <c r="N867" s="42" t="str">
        <f>IF($E867="", "", IFERROR(INDEX('Suppliers &amp; Rates'!C$7:C$97, MATCH($E867, 'Suppliers &amp; Rates'!$B$7:$B$97, 0)), ""))</f>
        <v/>
      </c>
      <c r="O867" s="43" t="str">
        <f>IF($E867="", "", IFERROR(INDEX('Suppliers &amp; Rates'!D$7:D$97, MATCH($E867, 'Suppliers &amp; Rates'!$B$7:$B$97, 0)), ""))</f>
        <v/>
      </c>
      <c r="P867" s="43" t="str">
        <f>IF($E867="", "", IFERROR(INDEX('Suppliers &amp; Rates'!E$7:E$97, MATCH($E867, 'Suppliers &amp; Rates'!$B$7:$B$97, 0)), ""))</f>
        <v/>
      </c>
      <c r="Q867" s="44" t="str">
        <f>IF($E867="", "", IFERROR(INDEX('Suppliers &amp; Rates'!F$7:F$97, MATCH($E867, 'Suppliers &amp; Rates'!$B$7:$B$97, 0)), ""))</f>
        <v/>
      </c>
      <c r="S867" s="21" t="str">
        <f t="shared" si="122"/>
        <v/>
      </c>
      <c r="U867" s="21" t="str">
        <f t="shared" si="123"/>
        <v/>
      </c>
      <c r="W867" s="21" t="str">
        <f t="shared" si="124"/>
        <v/>
      </c>
      <c r="X867" s="52" t="str">
        <f t="shared" si="125"/>
        <v/>
      </c>
    </row>
    <row r="868" spans="1:24" x14ac:dyDescent="0.25">
      <c r="A868" s="2"/>
      <c r="B868" s="25"/>
      <c r="C868" s="28"/>
      <c r="D868" s="28"/>
      <c r="E868" s="31"/>
      <c r="F868" s="34" t="str">
        <f t="shared" si="117"/>
        <v/>
      </c>
      <c r="G868" s="37" t="str">
        <f>IF(D868="", "", IF(E868="", "Select Supplier", D868*1.02264*(IF(INDEX('Suppliers &amp; Rates'!$G$7:$G$97, MATCH(E868, 'Suppliers &amp; Rates'!$B$7:$B$97, 0))="", 39.3, INDEX('Suppliers &amp; Rates'!$G$7:$G$97, MATCH(E868, 'Suppliers &amp; Rates'!$B$7:$B$97, 0))))/3.6))</f>
        <v/>
      </c>
      <c r="H868" s="57" t="str">
        <f t="shared" si="118"/>
        <v/>
      </c>
      <c r="I868" s="58" t="str">
        <f t="shared" si="119"/>
        <v/>
      </c>
      <c r="J868" s="58" t="str">
        <f t="shared" si="120"/>
        <v/>
      </c>
      <c r="K868" s="59" t="str">
        <f t="shared" si="121"/>
        <v/>
      </c>
      <c r="L868" s="2"/>
      <c r="N868" s="42" t="str">
        <f>IF($E868="", "", IFERROR(INDEX('Suppliers &amp; Rates'!C$7:C$97, MATCH($E868, 'Suppliers &amp; Rates'!$B$7:$B$97, 0)), ""))</f>
        <v/>
      </c>
      <c r="O868" s="43" t="str">
        <f>IF($E868="", "", IFERROR(INDEX('Suppliers &amp; Rates'!D$7:D$97, MATCH($E868, 'Suppliers &amp; Rates'!$B$7:$B$97, 0)), ""))</f>
        <v/>
      </c>
      <c r="P868" s="43" t="str">
        <f>IF($E868="", "", IFERROR(INDEX('Suppliers &amp; Rates'!E$7:E$97, MATCH($E868, 'Suppliers &amp; Rates'!$B$7:$B$97, 0)), ""))</f>
        <v/>
      </c>
      <c r="Q868" s="44" t="str">
        <f>IF($E868="", "", IFERROR(INDEX('Suppliers &amp; Rates'!F$7:F$97, MATCH($E868, 'Suppliers &amp; Rates'!$B$7:$B$97, 0)), ""))</f>
        <v/>
      </c>
      <c r="S868" s="21" t="str">
        <f t="shared" si="122"/>
        <v/>
      </c>
      <c r="U868" s="21" t="str">
        <f t="shared" si="123"/>
        <v/>
      </c>
      <c r="W868" s="21" t="str">
        <f t="shared" si="124"/>
        <v/>
      </c>
      <c r="X868" s="52" t="str">
        <f t="shared" si="125"/>
        <v/>
      </c>
    </row>
    <row r="869" spans="1:24" x14ac:dyDescent="0.25">
      <c r="A869" s="2"/>
      <c r="B869" s="25"/>
      <c r="C869" s="28"/>
      <c r="D869" s="28"/>
      <c r="E869" s="31"/>
      <c r="F869" s="34" t="str">
        <f t="shared" si="117"/>
        <v/>
      </c>
      <c r="G869" s="37" t="str">
        <f>IF(D869="", "", IF(E869="", "Select Supplier", D869*1.02264*(IF(INDEX('Suppliers &amp; Rates'!$G$7:$G$97, MATCH(E869, 'Suppliers &amp; Rates'!$B$7:$B$97, 0))="", 39.3, INDEX('Suppliers &amp; Rates'!$G$7:$G$97, MATCH(E869, 'Suppliers &amp; Rates'!$B$7:$B$97, 0))))/3.6))</f>
        <v/>
      </c>
      <c r="H869" s="57" t="str">
        <f t="shared" si="118"/>
        <v/>
      </c>
      <c r="I869" s="58" t="str">
        <f t="shared" si="119"/>
        <v/>
      </c>
      <c r="J869" s="58" t="str">
        <f t="shared" si="120"/>
        <v/>
      </c>
      <c r="K869" s="59" t="str">
        <f t="shared" si="121"/>
        <v/>
      </c>
      <c r="L869" s="2"/>
      <c r="N869" s="42" t="str">
        <f>IF($E869="", "", IFERROR(INDEX('Suppliers &amp; Rates'!C$7:C$97, MATCH($E869, 'Suppliers &amp; Rates'!$B$7:$B$97, 0)), ""))</f>
        <v/>
      </c>
      <c r="O869" s="43" t="str">
        <f>IF($E869="", "", IFERROR(INDEX('Suppliers &amp; Rates'!D$7:D$97, MATCH($E869, 'Suppliers &amp; Rates'!$B$7:$B$97, 0)), ""))</f>
        <v/>
      </c>
      <c r="P869" s="43" t="str">
        <f>IF($E869="", "", IFERROR(INDEX('Suppliers &amp; Rates'!E$7:E$97, MATCH($E869, 'Suppliers &amp; Rates'!$B$7:$B$97, 0)), ""))</f>
        <v/>
      </c>
      <c r="Q869" s="44" t="str">
        <f>IF($E869="", "", IFERROR(INDEX('Suppliers &amp; Rates'!F$7:F$97, MATCH($E869, 'Suppliers &amp; Rates'!$B$7:$B$97, 0)), ""))</f>
        <v/>
      </c>
      <c r="S869" s="21" t="str">
        <f t="shared" si="122"/>
        <v/>
      </c>
      <c r="U869" s="21" t="str">
        <f t="shared" si="123"/>
        <v/>
      </c>
      <c r="W869" s="21" t="str">
        <f t="shared" si="124"/>
        <v/>
      </c>
      <c r="X869" s="52" t="str">
        <f t="shared" si="125"/>
        <v/>
      </c>
    </row>
    <row r="870" spans="1:24" x14ac:dyDescent="0.25">
      <c r="A870" s="2"/>
      <c r="B870" s="25"/>
      <c r="C870" s="28"/>
      <c r="D870" s="28"/>
      <c r="E870" s="31"/>
      <c r="F870" s="34" t="str">
        <f t="shared" si="117"/>
        <v/>
      </c>
      <c r="G870" s="37" t="str">
        <f>IF(D870="", "", IF(E870="", "Select Supplier", D870*1.02264*(IF(INDEX('Suppliers &amp; Rates'!$G$7:$G$97, MATCH(E870, 'Suppliers &amp; Rates'!$B$7:$B$97, 0))="", 39.3, INDEX('Suppliers &amp; Rates'!$G$7:$G$97, MATCH(E870, 'Suppliers &amp; Rates'!$B$7:$B$97, 0))))/3.6))</f>
        <v/>
      </c>
      <c r="H870" s="57" t="str">
        <f t="shared" si="118"/>
        <v/>
      </c>
      <c r="I870" s="58" t="str">
        <f t="shared" si="119"/>
        <v/>
      </c>
      <c r="J870" s="58" t="str">
        <f t="shared" si="120"/>
        <v/>
      </c>
      <c r="K870" s="59" t="str">
        <f t="shared" si="121"/>
        <v/>
      </c>
      <c r="L870" s="2"/>
      <c r="N870" s="42" t="str">
        <f>IF($E870="", "", IFERROR(INDEX('Suppliers &amp; Rates'!C$7:C$97, MATCH($E870, 'Suppliers &amp; Rates'!$B$7:$B$97, 0)), ""))</f>
        <v/>
      </c>
      <c r="O870" s="43" t="str">
        <f>IF($E870="", "", IFERROR(INDEX('Suppliers &amp; Rates'!D$7:D$97, MATCH($E870, 'Suppliers &amp; Rates'!$B$7:$B$97, 0)), ""))</f>
        <v/>
      </c>
      <c r="P870" s="43" t="str">
        <f>IF($E870="", "", IFERROR(INDEX('Suppliers &amp; Rates'!E$7:E$97, MATCH($E870, 'Suppliers &amp; Rates'!$B$7:$B$97, 0)), ""))</f>
        <v/>
      </c>
      <c r="Q870" s="44" t="str">
        <f>IF($E870="", "", IFERROR(INDEX('Suppliers &amp; Rates'!F$7:F$97, MATCH($E870, 'Suppliers &amp; Rates'!$B$7:$B$97, 0)), ""))</f>
        <v/>
      </c>
      <c r="S870" s="21" t="str">
        <f t="shared" si="122"/>
        <v/>
      </c>
      <c r="U870" s="21" t="str">
        <f t="shared" si="123"/>
        <v/>
      </c>
      <c r="W870" s="21" t="str">
        <f t="shared" si="124"/>
        <v/>
      </c>
      <c r="X870" s="52" t="str">
        <f t="shared" si="125"/>
        <v/>
      </c>
    </row>
    <row r="871" spans="1:24" x14ac:dyDescent="0.25">
      <c r="A871" s="2"/>
      <c r="B871" s="25"/>
      <c r="C871" s="28"/>
      <c r="D871" s="28"/>
      <c r="E871" s="31"/>
      <c r="F871" s="34" t="str">
        <f t="shared" si="117"/>
        <v/>
      </c>
      <c r="G871" s="37" t="str">
        <f>IF(D871="", "", IF(E871="", "Select Supplier", D871*1.02264*(IF(INDEX('Suppliers &amp; Rates'!$G$7:$G$97, MATCH(E871, 'Suppliers &amp; Rates'!$B$7:$B$97, 0))="", 39.3, INDEX('Suppliers &amp; Rates'!$G$7:$G$97, MATCH(E871, 'Suppliers &amp; Rates'!$B$7:$B$97, 0))))/3.6))</f>
        <v/>
      </c>
      <c r="H871" s="57" t="str">
        <f t="shared" si="118"/>
        <v/>
      </c>
      <c r="I871" s="58" t="str">
        <f t="shared" si="119"/>
        <v/>
      </c>
      <c r="J871" s="58" t="str">
        <f t="shared" si="120"/>
        <v/>
      </c>
      <c r="K871" s="59" t="str">
        <f t="shared" si="121"/>
        <v/>
      </c>
      <c r="L871" s="2"/>
      <c r="N871" s="42" t="str">
        <f>IF($E871="", "", IFERROR(INDEX('Suppliers &amp; Rates'!C$7:C$97, MATCH($E871, 'Suppliers &amp; Rates'!$B$7:$B$97, 0)), ""))</f>
        <v/>
      </c>
      <c r="O871" s="43" t="str">
        <f>IF($E871="", "", IFERROR(INDEX('Suppliers &amp; Rates'!D$7:D$97, MATCH($E871, 'Suppliers &amp; Rates'!$B$7:$B$97, 0)), ""))</f>
        <v/>
      </c>
      <c r="P871" s="43" t="str">
        <f>IF($E871="", "", IFERROR(INDEX('Suppliers &amp; Rates'!E$7:E$97, MATCH($E871, 'Suppliers &amp; Rates'!$B$7:$B$97, 0)), ""))</f>
        <v/>
      </c>
      <c r="Q871" s="44" t="str">
        <f>IF($E871="", "", IFERROR(INDEX('Suppliers &amp; Rates'!F$7:F$97, MATCH($E871, 'Suppliers &amp; Rates'!$B$7:$B$97, 0)), ""))</f>
        <v/>
      </c>
      <c r="S871" s="21" t="str">
        <f t="shared" si="122"/>
        <v/>
      </c>
      <c r="U871" s="21" t="str">
        <f t="shared" si="123"/>
        <v/>
      </c>
      <c r="W871" s="21" t="str">
        <f t="shared" si="124"/>
        <v/>
      </c>
      <c r="X871" s="52" t="str">
        <f t="shared" si="125"/>
        <v/>
      </c>
    </row>
    <row r="872" spans="1:24" x14ac:dyDescent="0.25">
      <c r="A872" s="2"/>
      <c r="B872" s="25"/>
      <c r="C872" s="28"/>
      <c r="D872" s="28"/>
      <c r="E872" s="31"/>
      <c r="F872" s="34" t="str">
        <f t="shared" si="117"/>
        <v/>
      </c>
      <c r="G872" s="37" t="str">
        <f>IF(D872="", "", IF(E872="", "Select Supplier", D872*1.02264*(IF(INDEX('Suppliers &amp; Rates'!$G$7:$G$97, MATCH(E872, 'Suppliers &amp; Rates'!$B$7:$B$97, 0))="", 39.3, INDEX('Suppliers &amp; Rates'!$G$7:$G$97, MATCH(E872, 'Suppliers &amp; Rates'!$B$7:$B$97, 0))))/3.6))</f>
        <v/>
      </c>
      <c r="H872" s="57" t="str">
        <f t="shared" si="118"/>
        <v/>
      </c>
      <c r="I872" s="58" t="str">
        <f t="shared" si="119"/>
        <v/>
      </c>
      <c r="J872" s="58" t="str">
        <f t="shared" si="120"/>
        <v/>
      </c>
      <c r="K872" s="59" t="str">
        <f t="shared" si="121"/>
        <v/>
      </c>
      <c r="L872" s="2"/>
      <c r="N872" s="42" t="str">
        <f>IF($E872="", "", IFERROR(INDEX('Suppliers &amp; Rates'!C$7:C$97, MATCH($E872, 'Suppliers &amp; Rates'!$B$7:$B$97, 0)), ""))</f>
        <v/>
      </c>
      <c r="O872" s="43" t="str">
        <f>IF($E872="", "", IFERROR(INDEX('Suppliers &amp; Rates'!D$7:D$97, MATCH($E872, 'Suppliers &amp; Rates'!$B$7:$B$97, 0)), ""))</f>
        <v/>
      </c>
      <c r="P872" s="43" t="str">
        <f>IF($E872="", "", IFERROR(INDEX('Suppliers &amp; Rates'!E$7:E$97, MATCH($E872, 'Suppliers &amp; Rates'!$B$7:$B$97, 0)), ""))</f>
        <v/>
      </c>
      <c r="Q872" s="44" t="str">
        <f>IF($E872="", "", IFERROR(INDEX('Suppliers &amp; Rates'!F$7:F$97, MATCH($E872, 'Suppliers &amp; Rates'!$B$7:$B$97, 0)), ""))</f>
        <v/>
      </c>
      <c r="S872" s="21" t="str">
        <f t="shared" si="122"/>
        <v/>
      </c>
      <c r="U872" s="21" t="str">
        <f t="shared" si="123"/>
        <v/>
      </c>
      <c r="W872" s="21" t="str">
        <f t="shared" si="124"/>
        <v/>
      </c>
      <c r="X872" s="52" t="str">
        <f t="shared" si="125"/>
        <v/>
      </c>
    </row>
    <row r="873" spans="1:24" x14ac:dyDescent="0.25">
      <c r="A873" s="2"/>
      <c r="B873" s="25"/>
      <c r="C873" s="28"/>
      <c r="D873" s="28"/>
      <c r="E873" s="31"/>
      <c r="F873" s="34" t="str">
        <f t="shared" si="117"/>
        <v/>
      </c>
      <c r="G873" s="37" t="str">
        <f>IF(D873="", "", IF(E873="", "Select Supplier", D873*1.02264*(IF(INDEX('Suppliers &amp; Rates'!$G$7:$G$97, MATCH(E873, 'Suppliers &amp; Rates'!$B$7:$B$97, 0))="", 39.3, INDEX('Suppliers &amp; Rates'!$G$7:$G$97, MATCH(E873, 'Suppliers &amp; Rates'!$B$7:$B$97, 0))))/3.6))</f>
        <v/>
      </c>
      <c r="H873" s="57" t="str">
        <f t="shared" si="118"/>
        <v/>
      </c>
      <c r="I873" s="58" t="str">
        <f t="shared" si="119"/>
        <v/>
      </c>
      <c r="J873" s="58" t="str">
        <f t="shared" si="120"/>
        <v/>
      </c>
      <c r="K873" s="59" t="str">
        <f t="shared" si="121"/>
        <v/>
      </c>
      <c r="L873" s="2"/>
      <c r="N873" s="42" t="str">
        <f>IF($E873="", "", IFERROR(INDEX('Suppliers &amp; Rates'!C$7:C$97, MATCH($E873, 'Suppliers &amp; Rates'!$B$7:$B$97, 0)), ""))</f>
        <v/>
      </c>
      <c r="O873" s="43" t="str">
        <f>IF($E873="", "", IFERROR(INDEX('Suppliers &amp; Rates'!D$7:D$97, MATCH($E873, 'Suppliers &amp; Rates'!$B$7:$B$97, 0)), ""))</f>
        <v/>
      </c>
      <c r="P873" s="43" t="str">
        <f>IF($E873="", "", IFERROR(INDEX('Suppliers &amp; Rates'!E$7:E$97, MATCH($E873, 'Suppliers &amp; Rates'!$B$7:$B$97, 0)), ""))</f>
        <v/>
      </c>
      <c r="Q873" s="44" t="str">
        <f>IF($E873="", "", IFERROR(INDEX('Suppliers &amp; Rates'!F$7:F$97, MATCH($E873, 'Suppliers &amp; Rates'!$B$7:$B$97, 0)), ""))</f>
        <v/>
      </c>
      <c r="S873" s="21" t="str">
        <f t="shared" si="122"/>
        <v/>
      </c>
      <c r="U873" s="21" t="str">
        <f t="shared" si="123"/>
        <v/>
      </c>
      <c r="W873" s="21" t="str">
        <f t="shared" si="124"/>
        <v/>
      </c>
      <c r="X873" s="52" t="str">
        <f t="shared" si="125"/>
        <v/>
      </c>
    </row>
    <row r="874" spans="1:24" x14ac:dyDescent="0.25">
      <c r="A874" s="2"/>
      <c r="B874" s="25"/>
      <c r="C874" s="28"/>
      <c r="D874" s="28"/>
      <c r="E874" s="31"/>
      <c r="F874" s="34" t="str">
        <f t="shared" si="117"/>
        <v/>
      </c>
      <c r="G874" s="37" t="str">
        <f>IF(D874="", "", IF(E874="", "Select Supplier", D874*1.02264*(IF(INDEX('Suppliers &amp; Rates'!$G$7:$G$97, MATCH(E874, 'Suppliers &amp; Rates'!$B$7:$B$97, 0))="", 39.3, INDEX('Suppliers &amp; Rates'!$G$7:$G$97, MATCH(E874, 'Suppliers &amp; Rates'!$B$7:$B$97, 0))))/3.6))</f>
        <v/>
      </c>
      <c r="H874" s="57" t="str">
        <f t="shared" si="118"/>
        <v/>
      </c>
      <c r="I874" s="58" t="str">
        <f t="shared" si="119"/>
        <v/>
      </c>
      <c r="J874" s="58" t="str">
        <f t="shared" si="120"/>
        <v/>
      </c>
      <c r="K874" s="59" t="str">
        <f t="shared" si="121"/>
        <v/>
      </c>
      <c r="L874" s="2"/>
      <c r="N874" s="42" t="str">
        <f>IF($E874="", "", IFERROR(INDEX('Suppliers &amp; Rates'!C$7:C$97, MATCH($E874, 'Suppliers &amp; Rates'!$B$7:$B$97, 0)), ""))</f>
        <v/>
      </c>
      <c r="O874" s="43" t="str">
        <f>IF($E874="", "", IFERROR(INDEX('Suppliers &amp; Rates'!D$7:D$97, MATCH($E874, 'Suppliers &amp; Rates'!$B$7:$B$97, 0)), ""))</f>
        <v/>
      </c>
      <c r="P874" s="43" t="str">
        <f>IF($E874="", "", IFERROR(INDEX('Suppliers &amp; Rates'!E$7:E$97, MATCH($E874, 'Suppliers &amp; Rates'!$B$7:$B$97, 0)), ""))</f>
        <v/>
      </c>
      <c r="Q874" s="44" t="str">
        <f>IF($E874="", "", IFERROR(INDEX('Suppliers &amp; Rates'!F$7:F$97, MATCH($E874, 'Suppliers &amp; Rates'!$B$7:$B$97, 0)), ""))</f>
        <v/>
      </c>
      <c r="S874" s="21" t="str">
        <f t="shared" si="122"/>
        <v/>
      </c>
      <c r="U874" s="21" t="str">
        <f t="shared" si="123"/>
        <v/>
      </c>
      <c r="W874" s="21" t="str">
        <f t="shared" si="124"/>
        <v/>
      </c>
      <c r="X874" s="52" t="str">
        <f t="shared" si="125"/>
        <v/>
      </c>
    </row>
    <row r="875" spans="1:24" x14ac:dyDescent="0.25">
      <c r="A875" s="2"/>
      <c r="B875" s="25"/>
      <c r="C875" s="28"/>
      <c r="D875" s="28"/>
      <c r="E875" s="31"/>
      <c r="F875" s="34" t="str">
        <f t="shared" si="117"/>
        <v/>
      </c>
      <c r="G875" s="37" t="str">
        <f>IF(D875="", "", IF(E875="", "Select Supplier", D875*1.02264*(IF(INDEX('Suppliers &amp; Rates'!$G$7:$G$97, MATCH(E875, 'Suppliers &amp; Rates'!$B$7:$B$97, 0))="", 39.3, INDEX('Suppliers &amp; Rates'!$G$7:$G$97, MATCH(E875, 'Suppliers &amp; Rates'!$B$7:$B$97, 0))))/3.6))</f>
        <v/>
      </c>
      <c r="H875" s="57" t="str">
        <f t="shared" si="118"/>
        <v/>
      </c>
      <c r="I875" s="58" t="str">
        <f t="shared" si="119"/>
        <v/>
      </c>
      <c r="J875" s="58" t="str">
        <f t="shared" si="120"/>
        <v/>
      </c>
      <c r="K875" s="59" t="str">
        <f t="shared" si="121"/>
        <v/>
      </c>
      <c r="L875" s="2"/>
      <c r="N875" s="42" t="str">
        <f>IF($E875="", "", IFERROR(INDEX('Suppliers &amp; Rates'!C$7:C$97, MATCH($E875, 'Suppliers &amp; Rates'!$B$7:$B$97, 0)), ""))</f>
        <v/>
      </c>
      <c r="O875" s="43" t="str">
        <f>IF($E875="", "", IFERROR(INDEX('Suppliers &amp; Rates'!D$7:D$97, MATCH($E875, 'Suppliers &amp; Rates'!$B$7:$B$97, 0)), ""))</f>
        <v/>
      </c>
      <c r="P875" s="43" t="str">
        <f>IF($E875="", "", IFERROR(INDEX('Suppliers &amp; Rates'!E$7:E$97, MATCH($E875, 'Suppliers &amp; Rates'!$B$7:$B$97, 0)), ""))</f>
        <v/>
      </c>
      <c r="Q875" s="44" t="str">
        <f>IF($E875="", "", IFERROR(INDEX('Suppliers &amp; Rates'!F$7:F$97, MATCH($E875, 'Suppliers &amp; Rates'!$B$7:$B$97, 0)), ""))</f>
        <v/>
      </c>
      <c r="S875" s="21" t="str">
        <f t="shared" si="122"/>
        <v/>
      </c>
      <c r="U875" s="21" t="str">
        <f t="shared" si="123"/>
        <v/>
      </c>
      <c r="W875" s="21" t="str">
        <f t="shared" si="124"/>
        <v/>
      </c>
      <c r="X875" s="52" t="str">
        <f t="shared" si="125"/>
        <v/>
      </c>
    </row>
    <row r="876" spans="1:24" x14ac:dyDescent="0.25">
      <c r="A876" s="2"/>
      <c r="B876" s="25"/>
      <c r="C876" s="28"/>
      <c r="D876" s="28"/>
      <c r="E876" s="31"/>
      <c r="F876" s="34" t="str">
        <f t="shared" si="117"/>
        <v/>
      </c>
      <c r="G876" s="37" t="str">
        <f>IF(D876="", "", IF(E876="", "Select Supplier", D876*1.02264*(IF(INDEX('Suppliers &amp; Rates'!$G$7:$G$97, MATCH(E876, 'Suppliers &amp; Rates'!$B$7:$B$97, 0))="", 39.3, INDEX('Suppliers &amp; Rates'!$G$7:$G$97, MATCH(E876, 'Suppliers &amp; Rates'!$B$7:$B$97, 0))))/3.6))</f>
        <v/>
      </c>
      <c r="H876" s="57" t="str">
        <f t="shared" si="118"/>
        <v/>
      </c>
      <c r="I876" s="58" t="str">
        <f t="shared" si="119"/>
        <v/>
      </c>
      <c r="J876" s="58" t="str">
        <f t="shared" si="120"/>
        <v/>
      </c>
      <c r="K876" s="59" t="str">
        <f t="shared" si="121"/>
        <v/>
      </c>
      <c r="L876" s="2"/>
      <c r="N876" s="42" t="str">
        <f>IF($E876="", "", IFERROR(INDEX('Suppliers &amp; Rates'!C$7:C$97, MATCH($E876, 'Suppliers &amp; Rates'!$B$7:$B$97, 0)), ""))</f>
        <v/>
      </c>
      <c r="O876" s="43" t="str">
        <f>IF($E876="", "", IFERROR(INDEX('Suppliers &amp; Rates'!D$7:D$97, MATCH($E876, 'Suppliers &amp; Rates'!$B$7:$B$97, 0)), ""))</f>
        <v/>
      </c>
      <c r="P876" s="43" t="str">
        <f>IF($E876="", "", IFERROR(INDEX('Suppliers &amp; Rates'!E$7:E$97, MATCH($E876, 'Suppliers &amp; Rates'!$B$7:$B$97, 0)), ""))</f>
        <v/>
      </c>
      <c r="Q876" s="44" t="str">
        <f>IF($E876="", "", IFERROR(INDEX('Suppliers &amp; Rates'!F$7:F$97, MATCH($E876, 'Suppliers &amp; Rates'!$B$7:$B$97, 0)), ""))</f>
        <v/>
      </c>
      <c r="S876" s="21" t="str">
        <f t="shared" si="122"/>
        <v/>
      </c>
      <c r="U876" s="21" t="str">
        <f t="shared" si="123"/>
        <v/>
      </c>
      <c r="W876" s="21" t="str">
        <f t="shared" si="124"/>
        <v/>
      </c>
      <c r="X876" s="52" t="str">
        <f t="shared" si="125"/>
        <v/>
      </c>
    </row>
    <row r="877" spans="1:24" x14ac:dyDescent="0.25">
      <c r="A877" s="2"/>
      <c r="B877" s="25"/>
      <c r="C877" s="28"/>
      <c r="D877" s="28"/>
      <c r="E877" s="31"/>
      <c r="F877" s="34" t="str">
        <f t="shared" si="117"/>
        <v/>
      </c>
      <c r="G877" s="37" t="str">
        <f>IF(D877="", "", IF(E877="", "Select Supplier", D877*1.02264*(IF(INDEX('Suppliers &amp; Rates'!$G$7:$G$97, MATCH(E877, 'Suppliers &amp; Rates'!$B$7:$B$97, 0))="", 39.3, INDEX('Suppliers &amp; Rates'!$G$7:$G$97, MATCH(E877, 'Suppliers &amp; Rates'!$B$7:$B$97, 0))))/3.6))</f>
        <v/>
      </c>
      <c r="H877" s="57" t="str">
        <f t="shared" si="118"/>
        <v/>
      </c>
      <c r="I877" s="58" t="str">
        <f t="shared" si="119"/>
        <v/>
      </c>
      <c r="J877" s="58" t="str">
        <f t="shared" si="120"/>
        <v/>
      </c>
      <c r="K877" s="59" t="str">
        <f t="shared" si="121"/>
        <v/>
      </c>
      <c r="L877" s="2"/>
      <c r="N877" s="42" t="str">
        <f>IF($E877="", "", IFERROR(INDEX('Suppliers &amp; Rates'!C$7:C$97, MATCH($E877, 'Suppliers &amp; Rates'!$B$7:$B$97, 0)), ""))</f>
        <v/>
      </c>
      <c r="O877" s="43" t="str">
        <f>IF($E877="", "", IFERROR(INDEX('Suppliers &amp; Rates'!D$7:D$97, MATCH($E877, 'Suppliers &amp; Rates'!$B$7:$B$97, 0)), ""))</f>
        <v/>
      </c>
      <c r="P877" s="43" t="str">
        <f>IF($E877="", "", IFERROR(INDEX('Suppliers &amp; Rates'!E$7:E$97, MATCH($E877, 'Suppliers &amp; Rates'!$B$7:$B$97, 0)), ""))</f>
        <v/>
      </c>
      <c r="Q877" s="44" t="str">
        <f>IF($E877="", "", IFERROR(INDEX('Suppliers &amp; Rates'!F$7:F$97, MATCH($E877, 'Suppliers &amp; Rates'!$B$7:$B$97, 0)), ""))</f>
        <v/>
      </c>
      <c r="S877" s="21" t="str">
        <f t="shared" si="122"/>
        <v/>
      </c>
      <c r="U877" s="21" t="str">
        <f t="shared" si="123"/>
        <v/>
      </c>
      <c r="W877" s="21" t="str">
        <f t="shared" si="124"/>
        <v/>
      </c>
      <c r="X877" s="52" t="str">
        <f t="shared" si="125"/>
        <v/>
      </c>
    </row>
    <row r="878" spans="1:24" x14ac:dyDescent="0.25">
      <c r="A878" s="2"/>
      <c r="B878" s="25"/>
      <c r="C878" s="28"/>
      <c r="D878" s="28"/>
      <c r="E878" s="31"/>
      <c r="F878" s="34" t="str">
        <f t="shared" si="117"/>
        <v/>
      </c>
      <c r="G878" s="37" t="str">
        <f>IF(D878="", "", IF(E878="", "Select Supplier", D878*1.02264*(IF(INDEX('Suppliers &amp; Rates'!$G$7:$G$97, MATCH(E878, 'Suppliers &amp; Rates'!$B$7:$B$97, 0))="", 39.3, INDEX('Suppliers &amp; Rates'!$G$7:$G$97, MATCH(E878, 'Suppliers &amp; Rates'!$B$7:$B$97, 0))))/3.6))</f>
        <v/>
      </c>
      <c r="H878" s="57" t="str">
        <f t="shared" si="118"/>
        <v/>
      </c>
      <c r="I878" s="58" t="str">
        <f t="shared" si="119"/>
        <v/>
      </c>
      <c r="J878" s="58" t="str">
        <f t="shared" si="120"/>
        <v/>
      </c>
      <c r="K878" s="59" t="str">
        <f t="shared" si="121"/>
        <v/>
      </c>
      <c r="L878" s="2"/>
      <c r="N878" s="42" t="str">
        <f>IF($E878="", "", IFERROR(INDEX('Suppliers &amp; Rates'!C$7:C$97, MATCH($E878, 'Suppliers &amp; Rates'!$B$7:$B$97, 0)), ""))</f>
        <v/>
      </c>
      <c r="O878" s="43" t="str">
        <f>IF($E878="", "", IFERROR(INDEX('Suppliers &amp; Rates'!D$7:D$97, MATCH($E878, 'Suppliers &amp; Rates'!$B$7:$B$97, 0)), ""))</f>
        <v/>
      </c>
      <c r="P878" s="43" t="str">
        <f>IF($E878="", "", IFERROR(INDEX('Suppliers &amp; Rates'!E$7:E$97, MATCH($E878, 'Suppliers &amp; Rates'!$B$7:$B$97, 0)), ""))</f>
        <v/>
      </c>
      <c r="Q878" s="44" t="str">
        <f>IF($E878="", "", IFERROR(INDEX('Suppliers &amp; Rates'!F$7:F$97, MATCH($E878, 'Suppliers &amp; Rates'!$B$7:$B$97, 0)), ""))</f>
        <v/>
      </c>
      <c r="S878" s="21" t="str">
        <f t="shared" si="122"/>
        <v/>
      </c>
      <c r="U878" s="21" t="str">
        <f t="shared" si="123"/>
        <v/>
      </c>
      <c r="W878" s="21" t="str">
        <f t="shared" si="124"/>
        <v/>
      </c>
      <c r="X878" s="52" t="str">
        <f t="shared" si="125"/>
        <v/>
      </c>
    </row>
    <row r="879" spans="1:24" x14ac:dyDescent="0.25">
      <c r="A879" s="2"/>
      <c r="B879" s="25"/>
      <c r="C879" s="28"/>
      <c r="D879" s="28"/>
      <c r="E879" s="31"/>
      <c r="F879" s="34" t="str">
        <f t="shared" si="117"/>
        <v/>
      </c>
      <c r="G879" s="37" t="str">
        <f>IF(D879="", "", IF(E879="", "Select Supplier", D879*1.02264*(IF(INDEX('Suppliers &amp; Rates'!$G$7:$G$97, MATCH(E879, 'Suppliers &amp; Rates'!$B$7:$B$97, 0))="", 39.3, INDEX('Suppliers &amp; Rates'!$G$7:$G$97, MATCH(E879, 'Suppliers &amp; Rates'!$B$7:$B$97, 0))))/3.6))</f>
        <v/>
      </c>
      <c r="H879" s="57" t="str">
        <f t="shared" si="118"/>
        <v/>
      </c>
      <c r="I879" s="58" t="str">
        <f t="shared" si="119"/>
        <v/>
      </c>
      <c r="J879" s="58" t="str">
        <f t="shared" si="120"/>
        <v/>
      </c>
      <c r="K879" s="59" t="str">
        <f t="shared" si="121"/>
        <v/>
      </c>
      <c r="L879" s="2"/>
      <c r="N879" s="42" t="str">
        <f>IF($E879="", "", IFERROR(INDEX('Suppliers &amp; Rates'!C$7:C$97, MATCH($E879, 'Suppliers &amp; Rates'!$B$7:$B$97, 0)), ""))</f>
        <v/>
      </c>
      <c r="O879" s="43" t="str">
        <f>IF($E879="", "", IFERROR(INDEX('Suppliers &amp; Rates'!D$7:D$97, MATCH($E879, 'Suppliers &amp; Rates'!$B$7:$B$97, 0)), ""))</f>
        <v/>
      </c>
      <c r="P879" s="43" t="str">
        <f>IF($E879="", "", IFERROR(INDEX('Suppliers &amp; Rates'!E$7:E$97, MATCH($E879, 'Suppliers &amp; Rates'!$B$7:$B$97, 0)), ""))</f>
        <v/>
      </c>
      <c r="Q879" s="44" t="str">
        <f>IF($E879="", "", IFERROR(INDEX('Suppliers &amp; Rates'!F$7:F$97, MATCH($E879, 'Suppliers &amp; Rates'!$B$7:$B$97, 0)), ""))</f>
        <v/>
      </c>
      <c r="S879" s="21" t="str">
        <f t="shared" si="122"/>
        <v/>
      </c>
      <c r="U879" s="21" t="str">
        <f t="shared" si="123"/>
        <v/>
      </c>
      <c r="W879" s="21" t="str">
        <f t="shared" si="124"/>
        <v/>
      </c>
      <c r="X879" s="52" t="str">
        <f t="shared" si="125"/>
        <v/>
      </c>
    </row>
    <row r="880" spans="1:24" x14ac:dyDescent="0.25">
      <c r="A880" s="2"/>
      <c r="B880" s="25"/>
      <c r="C880" s="28"/>
      <c r="D880" s="28"/>
      <c r="E880" s="31"/>
      <c r="F880" s="34" t="str">
        <f t="shared" si="117"/>
        <v/>
      </c>
      <c r="G880" s="37" t="str">
        <f>IF(D880="", "", IF(E880="", "Select Supplier", D880*1.02264*(IF(INDEX('Suppliers &amp; Rates'!$G$7:$G$97, MATCH(E880, 'Suppliers &amp; Rates'!$B$7:$B$97, 0))="", 39.3, INDEX('Suppliers &amp; Rates'!$G$7:$G$97, MATCH(E880, 'Suppliers &amp; Rates'!$B$7:$B$97, 0))))/3.6))</f>
        <v/>
      </c>
      <c r="H880" s="57" t="str">
        <f t="shared" si="118"/>
        <v/>
      </c>
      <c r="I880" s="58" t="str">
        <f t="shared" si="119"/>
        <v/>
      </c>
      <c r="J880" s="58" t="str">
        <f t="shared" si="120"/>
        <v/>
      </c>
      <c r="K880" s="59" t="str">
        <f t="shared" si="121"/>
        <v/>
      </c>
      <c r="L880" s="2"/>
      <c r="N880" s="42" t="str">
        <f>IF($E880="", "", IFERROR(INDEX('Suppliers &amp; Rates'!C$7:C$97, MATCH($E880, 'Suppliers &amp; Rates'!$B$7:$B$97, 0)), ""))</f>
        <v/>
      </c>
      <c r="O880" s="43" t="str">
        <f>IF($E880="", "", IFERROR(INDEX('Suppliers &amp; Rates'!D$7:D$97, MATCH($E880, 'Suppliers &amp; Rates'!$B$7:$B$97, 0)), ""))</f>
        <v/>
      </c>
      <c r="P880" s="43" t="str">
        <f>IF($E880="", "", IFERROR(INDEX('Suppliers &amp; Rates'!E$7:E$97, MATCH($E880, 'Suppliers &amp; Rates'!$B$7:$B$97, 0)), ""))</f>
        <v/>
      </c>
      <c r="Q880" s="44" t="str">
        <f>IF($E880="", "", IFERROR(INDEX('Suppliers &amp; Rates'!F$7:F$97, MATCH($E880, 'Suppliers &amp; Rates'!$B$7:$B$97, 0)), ""))</f>
        <v/>
      </c>
      <c r="S880" s="21" t="str">
        <f t="shared" si="122"/>
        <v/>
      </c>
      <c r="U880" s="21" t="str">
        <f t="shared" si="123"/>
        <v/>
      </c>
      <c r="W880" s="21" t="str">
        <f t="shared" si="124"/>
        <v/>
      </c>
      <c r="X880" s="52" t="str">
        <f t="shared" si="125"/>
        <v/>
      </c>
    </row>
    <row r="881" spans="1:24" x14ac:dyDescent="0.25">
      <c r="A881" s="2"/>
      <c r="B881" s="25"/>
      <c r="C881" s="28"/>
      <c r="D881" s="28"/>
      <c r="E881" s="31"/>
      <c r="F881" s="34" t="str">
        <f t="shared" si="117"/>
        <v/>
      </c>
      <c r="G881" s="37" t="str">
        <f>IF(D881="", "", IF(E881="", "Select Supplier", D881*1.02264*(IF(INDEX('Suppliers &amp; Rates'!$G$7:$G$97, MATCH(E881, 'Suppliers &amp; Rates'!$B$7:$B$97, 0))="", 39.3, INDEX('Suppliers &amp; Rates'!$G$7:$G$97, MATCH(E881, 'Suppliers &amp; Rates'!$B$7:$B$97, 0))))/3.6))</f>
        <v/>
      </c>
      <c r="H881" s="57" t="str">
        <f t="shared" si="118"/>
        <v/>
      </c>
      <c r="I881" s="58" t="str">
        <f t="shared" si="119"/>
        <v/>
      </c>
      <c r="J881" s="58" t="str">
        <f t="shared" si="120"/>
        <v/>
      </c>
      <c r="K881" s="59" t="str">
        <f t="shared" si="121"/>
        <v/>
      </c>
      <c r="L881" s="2"/>
      <c r="N881" s="42" t="str">
        <f>IF($E881="", "", IFERROR(INDEX('Suppliers &amp; Rates'!C$7:C$97, MATCH($E881, 'Suppliers &amp; Rates'!$B$7:$B$97, 0)), ""))</f>
        <v/>
      </c>
      <c r="O881" s="43" t="str">
        <f>IF($E881="", "", IFERROR(INDEX('Suppliers &amp; Rates'!D$7:D$97, MATCH($E881, 'Suppliers &amp; Rates'!$B$7:$B$97, 0)), ""))</f>
        <v/>
      </c>
      <c r="P881" s="43" t="str">
        <f>IF($E881="", "", IFERROR(INDEX('Suppliers &amp; Rates'!E$7:E$97, MATCH($E881, 'Suppliers &amp; Rates'!$B$7:$B$97, 0)), ""))</f>
        <v/>
      </c>
      <c r="Q881" s="44" t="str">
        <f>IF($E881="", "", IFERROR(INDEX('Suppliers &amp; Rates'!F$7:F$97, MATCH($E881, 'Suppliers &amp; Rates'!$B$7:$B$97, 0)), ""))</f>
        <v/>
      </c>
      <c r="S881" s="21" t="str">
        <f t="shared" si="122"/>
        <v/>
      </c>
      <c r="U881" s="21" t="str">
        <f t="shared" si="123"/>
        <v/>
      </c>
      <c r="W881" s="21" t="str">
        <f t="shared" si="124"/>
        <v/>
      </c>
      <c r="X881" s="52" t="str">
        <f t="shared" si="125"/>
        <v/>
      </c>
    </row>
    <row r="882" spans="1:24" x14ac:dyDescent="0.25">
      <c r="A882" s="2"/>
      <c r="B882" s="25"/>
      <c r="C882" s="28"/>
      <c r="D882" s="28"/>
      <c r="E882" s="31"/>
      <c r="F882" s="34" t="str">
        <f t="shared" si="117"/>
        <v/>
      </c>
      <c r="G882" s="37" t="str">
        <f>IF(D882="", "", IF(E882="", "Select Supplier", D882*1.02264*(IF(INDEX('Suppliers &amp; Rates'!$G$7:$G$97, MATCH(E882, 'Suppliers &amp; Rates'!$B$7:$B$97, 0))="", 39.3, INDEX('Suppliers &amp; Rates'!$G$7:$G$97, MATCH(E882, 'Suppliers &amp; Rates'!$B$7:$B$97, 0))))/3.6))</f>
        <v/>
      </c>
      <c r="H882" s="57" t="str">
        <f t="shared" si="118"/>
        <v/>
      </c>
      <c r="I882" s="58" t="str">
        <f t="shared" si="119"/>
        <v/>
      </c>
      <c r="J882" s="58" t="str">
        <f t="shared" si="120"/>
        <v/>
      </c>
      <c r="K882" s="59" t="str">
        <f t="shared" si="121"/>
        <v/>
      </c>
      <c r="L882" s="2"/>
      <c r="N882" s="42" t="str">
        <f>IF($E882="", "", IFERROR(INDEX('Suppliers &amp; Rates'!C$7:C$97, MATCH($E882, 'Suppliers &amp; Rates'!$B$7:$B$97, 0)), ""))</f>
        <v/>
      </c>
      <c r="O882" s="43" t="str">
        <f>IF($E882="", "", IFERROR(INDEX('Suppliers &amp; Rates'!D$7:D$97, MATCH($E882, 'Suppliers &amp; Rates'!$B$7:$B$97, 0)), ""))</f>
        <v/>
      </c>
      <c r="P882" s="43" t="str">
        <f>IF($E882="", "", IFERROR(INDEX('Suppliers &amp; Rates'!E$7:E$97, MATCH($E882, 'Suppliers &amp; Rates'!$B$7:$B$97, 0)), ""))</f>
        <v/>
      </c>
      <c r="Q882" s="44" t="str">
        <f>IF($E882="", "", IFERROR(INDEX('Suppliers &amp; Rates'!F$7:F$97, MATCH($E882, 'Suppliers &amp; Rates'!$B$7:$B$97, 0)), ""))</f>
        <v/>
      </c>
      <c r="S882" s="21" t="str">
        <f t="shared" si="122"/>
        <v/>
      </c>
      <c r="U882" s="21" t="str">
        <f t="shared" si="123"/>
        <v/>
      </c>
      <c r="W882" s="21" t="str">
        <f t="shared" si="124"/>
        <v/>
      </c>
      <c r="X882" s="52" t="str">
        <f t="shared" si="125"/>
        <v/>
      </c>
    </row>
    <row r="883" spans="1:24" x14ac:dyDescent="0.25">
      <c r="A883" s="2"/>
      <c r="B883" s="25"/>
      <c r="C883" s="28"/>
      <c r="D883" s="28"/>
      <c r="E883" s="31"/>
      <c r="F883" s="34" t="str">
        <f t="shared" si="117"/>
        <v/>
      </c>
      <c r="G883" s="37" t="str">
        <f>IF(D883="", "", IF(E883="", "Select Supplier", D883*1.02264*(IF(INDEX('Suppliers &amp; Rates'!$G$7:$G$97, MATCH(E883, 'Suppliers &amp; Rates'!$B$7:$B$97, 0))="", 39.3, INDEX('Suppliers &amp; Rates'!$G$7:$G$97, MATCH(E883, 'Suppliers &amp; Rates'!$B$7:$B$97, 0))))/3.6))</f>
        <v/>
      </c>
      <c r="H883" s="57" t="str">
        <f t="shared" si="118"/>
        <v/>
      </c>
      <c r="I883" s="58" t="str">
        <f t="shared" si="119"/>
        <v/>
      </c>
      <c r="J883" s="58" t="str">
        <f t="shared" si="120"/>
        <v/>
      </c>
      <c r="K883" s="59" t="str">
        <f t="shared" si="121"/>
        <v/>
      </c>
      <c r="L883" s="2"/>
      <c r="N883" s="42" t="str">
        <f>IF($E883="", "", IFERROR(INDEX('Suppliers &amp; Rates'!C$7:C$97, MATCH($E883, 'Suppliers &amp; Rates'!$B$7:$B$97, 0)), ""))</f>
        <v/>
      </c>
      <c r="O883" s="43" t="str">
        <f>IF($E883="", "", IFERROR(INDEX('Suppliers &amp; Rates'!D$7:D$97, MATCH($E883, 'Suppliers &amp; Rates'!$B$7:$B$97, 0)), ""))</f>
        <v/>
      </c>
      <c r="P883" s="43" t="str">
        <f>IF($E883="", "", IFERROR(INDEX('Suppliers &amp; Rates'!E$7:E$97, MATCH($E883, 'Suppliers &amp; Rates'!$B$7:$B$97, 0)), ""))</f>
        <v/>
      </c>
      <c r="Q883" s="44" t="str">
        <f>IF($E883="", "", IFERROR(INDEX('Suppliers &amp; Rates'!F$7:F$97, MATCH($E883, 'Suppliers &amp; Rates'!$B$7:$B$97, 0)), ""))</f>
        <v/>
      </c>
      <c r="S883" s="21" t="str">
        <f t="shared" si="122"/>
        <v/>
      </c>
      <c r="U883" s="21" t="str">
        <f t="shared" si="123"/>
        <v/>
      </c>
      <c r="W883" s="21" t="str">
        <f t="shared" si="124"/>
        <v/>
      </c>
      <c r="X883" s="52" t="str">
        <f t="shared" si="125"/>
        <v/>
      </c>
    </row>
    <row r="884" spans="1:24" x14ac:dyDescent="0.25">
      <c r="A884" s="2"/>
      <c r="B884" s="25"/>
      <c r="C884" s="28"/>
      <c r="D884" s="28"/>
      <c r="E884" s="31"/>
      <c r="F884" s="34" t="str">
        <f t="shared" si="117"/>
        <v/>
      </c>
      <c r="G884" s="37" t="str">
        <f>IF(D884="", "", IF(E884="", "Select Supplier", D884*1.02264*(IF(INDEX('Suppliers &amp; Rates'!$G$7:$G$97, MATCH(E884, 'Suppliers &amp; Rates'!$B$7:$B$97, 0))="", 39.3, INDEX('Suppliers &amp; Rates'!$G$7:$G$97, MATCH(E884, 'Suppliers &amp; Rates'!$B$7:$B$97, 0))))/3.6))</f>
        <v/>
      </c>
      <c r="H884" s="57" t="str">
        <f t="shared" si="118"/>
        <v/>
      </c>
      <c r="I884" s="58" t="str">
        <f t="shared" si="119"/>
        <v/>
      </c>
      <c r="J884" s="58" t="str">
        <f t="shared" si="120"/>
        <v/>
      </c>
      <c r="K884" s="59" t="str">
        <f t="shared" si="121"/>
        <v/>
      </c>
      <c r="L884" s="2"/>
      <c r="N884" s="42" t="str">
        <f>IF($E884="", "", IFERROR(INDEX('Suppliers &amp; Rates'!C$7:C$97, MATCH($E884, 'Suppliers &amp; Rates'!$B$7:$B$97, 0)), ""))</f>
        <v/>
      </c>
      <c r="O884" s="43" t="str">
        <f>IF($E884="", "", IFERROR(INDEX('Suppliers &amp; Rates'!D$7:D$97, MATCH($E884, 'Suppliers &amp; Rates'!$B$7:$B$97, 0)), ""))</f>
        <v/>
      </c>
      <c r="P884" s="43" t="str">
        <f>IF($E884="", "", IFERROR(INDEX('Suppliers &amp; Rates'!E$7:E$97, MATCH($E884, 'Suppliers &amp; Rates'!$B$7:$B$97, 0)), ""))</f>
        <v/>
      </c>
      <c r="Q884" s="44" t="str">
        <f>IF($E884="", "", IFERROR(INDEX('Suppliers &amp; Rates'!F$7:F$97, MATCH($E884, 'Suppliers &amp; Rates'!$B$7:$B$97, 0)), ""))</f>
        <v/>
      </c>
      <c r="S884" s="21" t="str">
        <f t="shared" si="122"/>
        <v/>
      </c>
      <c r="U884" s="21" t="str">
        <f t="shared" si="123"/>
        <v/>
      </c>
      <c r="W884" s="21" t="str">
        <f t="shared" si="124"/>
        <v/>
      </c>
      <c r="X884" s="52" t="str">
        <f t="shared" si="125"/>
        <v/>
      </c>
    </row>
    <row r="885" spans="1:24" x14ac:dyDescent="0.25">
      <c r="A885" s="2"/>
      <c r="B885" s="25"/>
      <c r="C885" s="28"/>
      <c r="D885" s="28"/>
      <c r="E885" s="31"/>
      <c r="F885" s="34" t="str">
        <f t="shared" si="117"/>
        <v/>
      </c>
      <c r="G885" s="37" t="str">
        <f>IF(D885="", "", IF(E885="", "Select Supplier", D885*1.02264*(IF(INDEX('Suppliers &amp; Rates'!$G$7:$G$97, MATCH(E885, 'Suppliers &amp; Rates'!$B$7:$B$97, 0))="", 39.3, INDEX('Suppliers &amp; Rates'!$G$7:$G$97, MATCH(E885, 'Suppliers &amp; Rates'!$B$7:$B$97, 0))))/3.6))</f>
        <v/>
      </c>
      <c r="H885" s="57" t="str">
        <f t="shared" si="118"/>
        <v/>
      </c>
      <c r="I885" s="58" t="str">
        <f t="shared" si="119"/>
        <v/>
      </c>
      <c r="J885" s="58" t="str">
        <f t="shared" si="120"/>
        <v/>
      </c>
      <c r="K885" s="59" t="str">
        <f t="shared" si="121"/>
        <v/>
      </c>
      <c r="L885" s="2"/>
      <c r="N885" s="42" t="str">
        <f>IF($E885="", "", IFERROR(INDEX('Suppliers &amp; Rates'!C$7:C$97, MATCH($E885, 'Suppliers &amp; Rates'!$B$7:$B$97, 0)), ""))</f>
        <v/>
      </c>
      <c r="O885" s="43" t="str">
        <f>IF($E885="", "", IFERROR(INDEX('Suppliers &amp; Rates'!D$7:D$97, MATCH($E885, 'Suppliers &amp; Rates'!$B$7:$B$97, 0)), ""))</f>
        <v/>
      </c>
      <c r="P885" s="43" t="str">
        <f>IF($E885="", "", IFERROR(INDEX('Suppliers &amp; Rates'!E$7:E$97, MATCH($E885, 'Suppliers &amp; Rates'!$B$7:$B$97, 0)), ""))</f>
        <v/>
      </c>
      <c r="Q885" s="44" t="str">
        <f>IF($E885="", "", IFERROR(INDEX('Suppliers &amp; Rates'!F$7:F$97, MATCH($E885, 'Suppliers &amp; Rates'!$B$7:$B$97, 0)), ""))</f>
        <v/>
      </c>
      <c r="S885" s="21" t="str">
        <f t="shared" si="122"/>
        <v/>
      </c>
      <c r="U885" s="21" t="str">
        <f t="shared" si="123"/>
        <v/>
      </c>
      <c r="W885" s="21" t="str">
        <f t="shared" si="124"/>
        <v/>
      </c>
      <c r="X885" s="52" t="str">
        <f t="shared" si="125"/>
        <v/>
      </c>
    </row>
    <row r="886" spans="1:24" x14ac:dyDescent="0.25">
      <c r="A886" s="2"/>
      <c r="B886" s="25"/>
      <c r="C886" s="28"/>
      <c r="D886" s="28"/>
      <c r="E886" s="31"/>
      <c r="F886" s="34" t="str">
        <f t="shared" si="117"/>
        <v/>
      </c>
      <c r="G886" s="37" t="str">
        <f>IF(D886="", "", IF(E886="", "Select Supplier", D886*1.02264*(IF(INDEX('Suppliers &amp; Rates'!$G$7:$G$97, MATCH(E886, 'Suppliers &amp; Rates'!$B$7:$B$97, 0))="", 39.3, INDEX('Suppliers &amp; Rates'!$G$7:$G$97, MATCH(E886, 'Suppliers &amp; Rates'!$B$7:$B$97, 0))))/3.6))</f>
        <v/>
      </c>
      <c r="H886" s="57" t="str">
        <f t="shared" si="118"/>
        <v/>
      </c>
      <c r="I886" s="58" t="str">
        <f t="shared" si="119"/>
        <v/>
      </c>
      <c r="J886" s="58" t="str">
        <f t="shared" si="120"/>
        <v/>
      </c>
      <c r="K886" s="59" t="str">
        <f t="shared" si="121"/>
        <v/>
      </c>
      <c r="L886" s="2"/>
      <c r="N886" s="42" t="str">
        <f>IF($E886="", "", IFERROR(INDEX('Suppliers &amp; Rates'!C$7:C$97, MATCH($E886, 'Suppliers &amp; Rates'!$B$7:$B$97, 0)), ""))</f>
        <v/>
      </c>
      <c r="O886" s="43" t="str">
        <f>IF($E886="", "", IFERROR(INDEX('Suppliers &amp; Rates'!D$7:D$97, MATCH($E886, 'Suppliers &amp; Rates'!$B$7:$B$97, 0)), ""))</f>
        <v/>
      </c>
      <c r="P886" s="43" t="str">
        <f>IF($E886="", "", IFERROR(INDEX('Suppliers &amp; Rates'!E$7:E$97, MATCH($E886, 'Suppliers &amp; Rates'!$B$7:$B$97, 0)), ""))</f>
        <v/>
      </c>
      <c r="Q886" s="44" t="str">
        <f>IF($E886="", "", IFERROR(INDEX('Suppliers &amp; Rates'!F$7:F$97, MATCH($E886, 'Suppliers &amp; Rates'!$B$7:$B$97, 0)), ""))</f>
        <v/>
      </c>
      <c r="S886" s="21" t="str">
        <f t="shared" si="122"/>
        <v/>
      </c>
      <c r="U886" s="21" t="str">
        <f t="shared" si="123"/>
        <v/>
      </c>
      <c r="W886" s="21" t="str">
        <f t="shared" si="124"/>
        <v/>
      </c>
      <c r="X886" s="52" t="str">
        <f t="shared" si="125"/>
        <v/>
      </c>
    </row>
    <row r="887" spans="1:24" x14ac:dyDescent="0.25">
      <c r="A887" s="2"/>
      <c r="B887" s="25"/>
      <c r="C887" s="28"/>
      <c r="D887" s="28"/>
      <c r="E887" s="31"/>
      <c r="F887" s="34" t="str">
        <f t="shared" si="117"/>
        <v/>
      </c>
      <c r="G887" s="37" t="str">
        <f>IF(D887="", "", IF(E887="", "Select Supplier", D887*1.02264*(IF(INDEX('Suppliers &amp; Rates'!$G$7:$G$97, MATCH(E887, 'Suppliers &amp; Rates'!$B$7:$B$97, 0))="", 39.3, INDEX('Suppliers &amp; Rates'!$G$7:$G$97, MATCH(E887, 'Suppliers &amp; Rates'!$B$7:$B$97, 0))))/3.6))</f>
        <v/>
      </c>
      <c r="H887" s="57" t="str">
        <f t="shared" si="118"/>
        <v/>
      </c>
      <c r="I887" s="58" t="str">
        <f t="shared" si="119"/>
        <v/>
      </c>
      <c r="J887" s="58" t="str">
        <f t="shared" si="120"/>
        <v/>
      </c>
      <c r="K887" s="59" t="str">
        <f t="shared" si="121"/>
        <v/>
      </c>
      <c r="L887" s="2"/>
      <c r="N887" s="42" t="str">
        <f>IF($E887="", "", IFERROR(INDEX('Suppliers &amp; Rates'!C$7:C$97, MATCH($E887, 'Suppliers &amp; Rates'!$B$7:$B$97, 0)), ""))</f>
        <v/>
      </c>
      <c r="O887" s="43" t="str">
        <f>IF($E887="", "", IFERROR(INDEX('Suppliers &amp; Rates'!D$7:D$97, MATCH($E887, 'Suppliers &amp; Rates'!$B$7:$B$97, 0)), ""))</f>
        <v/>
      </c>
      <c r="P887" s="43" t="str">
        <f>IF($E887="", "", IFERROR(INDEX('Suppliers &amp; Rates'!E$7:E$97, MATCH($E887, 'Suppliers &amp; Rates'!$B$7:$B$97, 0)), ""))</f>
        <v/>
      </c>
      <c r="Q887" s="44" t="str">
        <f>IF($E887="", "", IFERROR(INDEX('Suppliers &amp; Rates'!F$7:F$97, MATCH($E887, 'Suppliers &amp; Rates'!$B$7:$B$97, 0)), ""))</f>
        <v/>
      </c>
      <c r="S887" s="21" t="str">
        <f t="shared" si="122"/>
        <v/>
      </c>
      <c r="U887" s="21" t="str">
        <f t="shared" si="123"/>
        <v/>
      </c>
      <c r="W887" s="21" t="str">
        <f t="shared" si="124"/>
        <v/>
      </c>
      <c r="X887" s="52" t="str">
        <f t="shared" si="125"/>
        <v/>
      </c>
    </row>
    <row r="888" spans="1:24" x14ac:dyDescent="0.25">
      <c r="A888" s="2"/>
      <c r="B888" s="25"/>
      <c r="C888" s="28"/>
      <c r="D888" s="28"/>
      <c r="E888" s="31"/>
      <c r="F888" s="34" t="str">
        <f t="shared" si="117"/>
        <v/>
      </c>
      <c r="G888" s="37" t="str">
        <f>IF(D888="", "", IF(E888="", "Select Supplier", D888*1.02264*(IF(INDEX('Suppliers &amp; Rates'!$G$7:$G$97, MATCH(E888, 'Suppliers &amp; Rates'!$B$7:$B$97, 0))="", 39.3, INDEX('Suppliers &amp; Rates'!$G$7:$G$97, MATCH(E888, 'Suppliers &amp; Rates'!$B$7:$B$97, 0))))/3.6))</f>
        <v/>
      </c>
      <c r="H888" s="57" t="str">
        <f t="shared" si="118"/>
        <v/>
      </c>
      <c r="I888" s="58" t="str">
        <f t="shared" si="119"/>
        <v/>
      </c>
      <c r="J888" s="58" t="str">
        <f t="shared" si="120"/>
        <v/>
      </c>
      <c r="K888" s="59" t="str">
        <f t="shared" si="121"/>
        <v/>
      </c>
      <c r="L888" s="2"/>
      <c r="N888" s="42" t="str">
        <f>IF($E888="", "", IFERROR(INDEX('Suppliers &amp; Rates'!C$7:C$97, MATCH($E888, 'Suppliers &amp; Rates'!$B$7:$B$97, 0)), ""))</f>
        <v/>
      </c>
      <c r="O888" s="43" t="str">
        <f>IF($E888="", "", IFERROR(INDEX('Suppliers &amp; Rates'!D$7:D$97, MATCH($E888, 'Suppliers &amp; Rates'!$B$7:$B$97, 0)), ""))</f>
        <v/>
      </c>
      <c r="P888" s="43" t="str">
        <f>IF($E888="", "", IFERROR(INDEX('Suppliers &amp; Rates'!E$7:E$97, MATCH($E888, 'Suppliers &amp; Rates'!$B$7:$B$97, 0)), ""))</f>
        <v/>
      </c>
      <c r="Q888" s="44" t="str">
        <f>IF($E888="", "", IFERROR(INDEX('Suppliers &amp; Rates'!F$7:F$97, MATCH($E888, 'Suppliers &amp; Rates'!$B$7:$B$97, 0)), ""))</f>
        <v/>
      </c>
      <c r="S888" s="21" t="str">
        <f t="shared" si="122"/>
        <v/>
      </c>
      <c r="U888" s="21" t="str">
        <f t="shared" si="123"/>
        <v/>
      </c>
      <c r="W888" s="21" t="str">
        <f t="shared" si="124"/>
        <v/>
      </c>
      <c r="X888" s="52" t="str">
        <f t="shared" si="125"/>
        <v/>
      </c>
    </row>
    <row r="889" spans="1:24" x14ac:dyDescent="0.25">
      <c r="A889" s="2"/>
      <c r="B889" s="25"/>
      <c r="C889" s="28"/>
      <c r="D889" s="28"/>
      <c r="E889" s="31"/>
      <c r="F889" s="34" t="str">
        <f t="shared" si="117"/>
        <v/>
      </c>
      <c r="G889" s="37" t="str">
        <f>IF(D889="", "", IF(E889="", "Select Supplier", D889*1.02264*(IF(INDEX('Suppliers &amp; Rates'!$G$7:$G$97, MATCH(E889, 'Suppliers &amp; Rates'!$B$7:$B$97, 0))="", 39.3, INDEX('Suppliers &amp; Rates'!$G$7:$G$97, MATCH(E889, 'Suppliers &amp; Rates'!$B$7:$B$97, 0))))/3.6))</f>
        <v/>
      </c>
      <c r="H889" s="57" t="str">
        <f t="shared" si="118"/>
        <v/>
      </c>
      <c r="I889" s="58" t="str">
        <f t="shared" si="119"/>
        <v/>
      </c>
      <c r="J889" s="58" t="str">
        <f t="shared" si="120"/>
        <v/>
      </c>
      <c r="K889" s="59" t="str">
        <f t="shared" si="121"/>
        <v/>
      </c>
      <c r="L889" s="2"/>
      <c r="N889" s="42" t="str">
        <f>IF($E889="", "", IFERROR(INDEX('Suppliers &amp; Rates'!C$7:C$97, MATCH($E889, 'Suppliers &amp; Rates'!$B$7:$B$97, 0)), ""))</f>
        <v/>
      </c>
      <c r="O889" s="43" t="str">
        <f>IF($E889="", "", IFERROR(INDEX('Suppliers &amp; Rates'!D$7:D$97, MATCH($E889, 'Suppliers &amp; Rates'!$B$7:$B$97, 0)), ""))</f>
        <v/>
      </c>
      <c r="P889" s="43" t="str">
        <f>IF($E889="", "", IFERROR(INDEX('Suppliers &amp; Rates'!E$7:E$97, MATCH($E889, 'Suppliers &amp; Rates'!$B$7:$B$97, 0)), ""))</f>
        <v/>
      </c>
      <c r="Q889" s="44" t="str">
        <f>IF($E889="", "", IFERROR(INDEX('Suppliers &amp; Rates'!F$7:F$97, MATCH($E889, 'Suppliers &amp; Rates'!$B$7:$B$97, 0)), ""))</f>
        <v/>
      </c>
      <c r="S889" s="21" t="str">
        <f t="shared" si="122"/>
        <v/>
      </c>
      <c r="U889" s="21" t="str">
        <f t="shared" si="123"/>
        <v/>
      </c>
      <c r="W889" s="21" t="str">
        <f t="shared" si="124"/>
        <v/>
      </c>
      <c r="X889" s="52" t="str">
        <f t="shared" si="125"/>
        <v/>
      </c>
    </row>
    <row r="890" spans="1:24" x14ac:dyDescent="0.25">
      <c r="A890" s="2"/>
      <c r="B890" s="25"/>
      <c r="C890" s="28"/>
      <c r="D890" s="28"/>
      <c r="E890" s="31"/>
      <c r="F890" s="34" t="str">
        <f t="shared" si="117"/>
        <v/>
      </c>
      <c r="G890" s="37" t="str">
        <f>IF(D890="", "", IF(E890="", "Select Supplier", D890*1.02264*(IF(INDEX('Suppliers &amp; Rates'!$G$7:$G$97, MATCH(E890, 'Suppliers &amp; Rates'!$B$7:$B$97, 0))="", 39.3, INDEX('Suppliers &amp; Rates'!$G$7:$G$97, MATCH(E890, 'Suppliers &amp; Rates'!$B$7:$B$97, 0))))/3.6))</f>
        <v/>
      </c>
      <c r="H890" s="57" t="str">
        <f t="shared" si="118"/>
        <v/>
      </c>
      <c r="I890" s="58" t="str">
        <f t="shared" si="119"/>
        <v/>
      </c>
      <c r="J890" s="58" t="str">
        <f t="shared" si="120"/>
        <v/>
      </c>
      <c r="K890" s="59" t="str">
        <f t="shared" si="121"/>
        <v/>
      </c>
      <c r="L890" s="2"/>
      <c r="N890" s="42" t="str">
        <f>IF($E890="", "", IFERROR(INDEX('Suppliers &amp; Rates'!C$7:C$97, MATCH($E890, 'Suppliers &amp; Rates'!$B$7:$B$97, 0)), ""))</f>
        <v/>
      </c>
      <c r="O890" s="43" t="str">
        <f>IF($E890="", "", IFERROR(INDEX('Suppliers &amp; Rates'!D$7:D$97, MATCH($E890, 'Suppliers &amp; Rates'!$B$7:$B$97, 0)), ""))</f>
        <v/>
      </c>
      <c r="P890" s="43" t="str">
        <f>IF($E890="", "", IFERROR(INDEX('Suppliers &amp; Rates'!E$7:E$97, MATCH($E890, 'Suppliers &amp; Rates'!$B$7:$B$97, 0)), ""))</f>
        <v/>
      </c>
      <c r="Q890" s="44" t="str">
        <f>IF($E890="", "", IFERROR(INDEX('Suppliers &amp; Rates'!F$7:F$97, MATCH($E890, 'Suppliers &amp; Rates'!$B$7:$B$97, 0)), ""))</f>
        <v/>
      </c>
      <c r="S890" s="21" t="str">
        <f t="shared" si="122"/>
        <v/>
      </c>
      <c r="U890" s="21" t="str">
        <f t="shared" si="123"/>
        <v/>
      </c>
      <c r="W890" s="21" t="str">
        <f t="shared" si="124"/>
        <v/>
      </c>
      <c r="X890" s="52" t="str">
        <f t="shared" si="125"/>
        <v/>
      </c>
    </row>
    <row r="891" spans="1:24" x14ac:dyDescent="0.25">
      <c r="A891" s="2"/>
      <c r="B891" s="25"/>
      <c r="C891" s="28"/>
      <c r="D891" s="28"/>
      <c r="E891" s="31"/>
      <c r="F891" s="34" t="str">
        <f t="shared" si="117"/>
        <v/>
      </c>
      <c r="G891" s="37" t="str">
        <f>IF(D891="", "", IF(E891="", "Select Supplier", D891*1.02264*(IF(INDEX('Suppliers &amp; Rates'!$G$7:$G$97, MATCH(E891, 'Suppliers &amp; Rates'!$B$7:$B$97, 0))="", 39.3, INDEX('Suppliers &amp; Rates'!$G$7:$G$97, MATCH(E891, 'Suppliers &amp; Rates'!$B$7:$B$97, 0))))/3.6))</f>
        <v/>
      </c>
      <c r="H891" s="57" t="str">
        <f t="shared" si="118"/>
        <v/>
      </c>
      <c r="I891" s="58" t="str">
        <f t="shared" si="119"/>
        <v/>
      </c>
      <c r="J891" s="58" t="str">
        <f t="shared" si="120"/>
        <v/>
      </c>
      <c r="K891" s="59" t="str">
        <f t="shared" si="121"/>
        <v/>
      </c>
      <c r="L891" s="2"/>
      <c r="N891" s="42" t="str">
        <f>IF($E891="", "", IFERROR(INDEX('Suppliers &amp; Rates'!C$7:C$97, MATCH($E891, 'Suppliers &amp; Rates'!$B$7:$B$97, 0)), ""))</f>
        <v/>
      </c>
      <c r="O891" s="43" t="str">
        <f>IF($E891="", "", IFERROR(INDEX('Suppliers &amp; Rates'!D$7:D$97, MATCH($E891, 'Suppliers &amp; Rates'!$B$7:$B$97, 0)), ""))</f>
        <v/>
      </c>
      <c r="P891" s="43" t="str">
        <f>IF($E891="", "", IFERROR(INDEX('Suppliers &amp; Rates'!E$7:E$97, MATCH($E891, 'Suppliers &amp; Rates'!$B$7:$B$97, 0)), ""))</f>
        <v/>
      </c>
      <c r="Q891" s="44" t="str">
        <f>IF($E891="", "", IFERROR(INDEX('Suppliers &amp; Rates'!F$7:F$97, MATCH($E891, 'Suppliers &amp; Rates'!$B$7:$B$97, 0)), ""))</f>
        <v/>
      </c>
      <c r="S891" s="21" t="str">
        <f t="shared" si="122"/>
        <v/>
      </c>
      <c r="U891" s="21" t="str">
        <f t="shared" si="123"/>
        <v/>
      </c>
      <c r="W891" s="21" t="str">
        <f t="shared" si="124"/>
        <v/>
      </c>
      <c r="X891" s="52" t="str">
        <f t="shared" si="125"/>
        <v/>
      </c>
    </row>
    <row r="892" spans="1:24" x14ac:dyDescent="0.25">
      <c r="A892" s="2"/>
      <c r="B892" s="25"/>
      <c r="C892" s="28"/>
      <c r="D892" s="28"/>
      <c r="E892" s="31"/>
      <c r="F892" s="34" t="str">
        <f t="shared" si="117"/>
        <v/>
      </c>
      <c r="G892" s="37" t="str">
        <f>IF(D892="", "", IF(E892="", "Select Supplier", D892*1.02264*(IF(INDEX('Suppliers &amp; Rates'!$G$7:$G$97, MATCH(E892, 'Suppliers &amp; Rates'!$B$7:$B$97, 0))="", 39.3, INDEX('Suppliers &amp; Rates'!$G$7:$G$97, MATCH(E892, 'Suppliers &amp; Rates'!$B$7:$B$97, 0))))/3.6))</f>
        <v/>
      </c>
      <c r="H892" s="57" t="str">
        <f t="shared" si="118"/>
        <v/>
      </c>
      <c r="I892" s="58" t="str">
        <f t="shared" si="119"/>
        <v/>
      </c>
      <c r="J892" s="58" t="str">
        <f t="shared" si="120"/>
        <v/>
      </c>
      <c r="K892" s="59" t="str">
        <f t="shared" si="121"/>
        <v/>
      </c>
      <c r="L892" s="2"/>
      <c r="N892" s="42" t="str">
        <f>IF($E892="", "", IFERROR(INDEX('Suppliers &amp; Rates'!C$7:C$97, MATCH($E892, 'Suppliers &amp; Rates'!$B$7:$B$97, 0)), ""))</f>
        <v/>
      </c>
      <c r="O892" s="43" t="str">
        <f>IF($E892="", "", IFERROR(INDEX('Suppliers &amp; Rates'!D$7:D$97, MATCH($E892, 'Suppliers &amp; Rates'!$B$7:$B$97, 0)), ""))</f>
        <v/>
      </c>
      <c r="P892" s="43" t="str">
        <f>IF($E892="", "", IFERROR(INDEX('Suppliers &amp; Rates'!E$7:E$97, MATCH($E892, 'Suppliers &amp; Rates'!$B$7:$B$97, 0)), ""))</f>
        <v/>
      </c>
      <c r="Q892" s="44" t="str">
        <f>IF($E892="", "", IFERROR(INDEX('Suppliers &amp; Rates'!F$7:F$97, MATCH($E892, 'Suppliers &amp; Rates'!$B$7:$B$97, 0)), ""))</f>
        <v/>
      </c>
      <c r="S892" s="21" t="str">
        <f t="shared" si="122"/>
        <v/>
      </c>
      <c r="U892" s="21" t="str">
        <f t="shared" si="123"/>
        <v/>
      </c>
      <c r="W892" s="21" t="str">
        <f t="shared" si="124"/>
        <v/>
      </c>
      <c r="X892" s="52" t="str">
        <f t="shared" si="125"/>
        <v/>
      </c>
    </row>
    <row r="893" spans="1:24" x14ac:dyDescent="0.25">
      <c r="A893" s="2"/>
      <c r="B893" s="25"/>
      <c r="C893" s="28"/>
      <c r="D893" s="28"/>
      <c r="E893" s="31"/>
      <c r="F893" s="34" t="str">
        <f t="shared" si="117"/>
        <v/>
      </c>
      <c r="G893" s="37" t="str">
        <f>IF(D893="", "", IF(E893="", "Select Supplier", D893*1.02264*(IF(INDEX('Suppliers &amp; Rates'!$G$7:$G$97, MATCH(E893, 'Suppliers &amp; Rates'!$B$7:$B$97, 0))="", 39.3, INDEX('Suppliers &amp; Rates'!$G$7:$G$97, MATCH(E893, 'Suppliers &amp; Rates'!$B$7:$B$97, 0))))/3.6))</f>
        <v/>
      </c>
      <c r="H893" s="57" t="str">
        <f t="shared" si="118"/>
        <v/>
      </c>
      <c r="I893" s="58" t="str">
        <f t="shared" si="119"/>
        <v/>
      </c>
      <c r="J893" s="58" t="str">
        <f t="shared" si="120"/>
        <v/>
      </c>
      <c r="K893" s="59" t="str">
        <f t="shared" si="121"/>
        <v/>
      </c>
      <c r="L893" s="2"/>
      <c r="N893" s="42" t="str">
        <f>IF($E893="", "", IFERROR(INDEX('Suppliers &amp; Rates'!C$7:C$97, MATCH($E893, 'Suppliers &amp; Rates'!$B$7:$B$97, 0)), ""))</f>
        <v/>
      </c>
      <c r="O893" s="43" t="str">
        <f>IF($E893="", "", IFERROR(INDEX('Suppliers &amp; Rates'!D$7:D$97, MATCH($E893, 'Suppliers &amp; Rates'!$B$7:$B$97, 0)), ""))</f>
        <v/>
      </c>
      <c r="P893" s="43" t="str">
        <f>IF($E893="", "", IFERROR(INDEX('Suppliers &amp; Rates'!E$7:E$97, MATCH($E893, 'Suppliers &amp; Rates'!$B$7:$B$97, 0)), ""))</f>
        <v/>
      </c>
      <c r="Q893" s="44" t="str">
        <f>IF($E893="", "", IFERROR(INDEX('Suppliers &amp; Rates'!F$7:F$97, MATCH($E893, 'Suppliers &amp; Rates'!$B$7:$B$97, 0)), ""))</f>
        <v/>
      </c>
      <c r="S893" s="21" t="str">
        <f t="shared" si="122"/>
        <v/>
      </c>
      <c r="U893" s="21" t="str">
        <f t="shared" si="123"/>
        <v/>
      </c>
      <c r="W893" s="21" t="str">
        <f t="shared" si="124"/>
        <v/>
      </c>
      <c r="X893" s="52" t="str">
        <f t="shared" si="125"/>
        <v/>
      </c>
    </row>
    <row r="894" spans="1:24" x14ac:dyDescent="0.25">
      <c r="A894" s="2"/>
      <c r="B894" s="25"/>
      <c r="C894" s="28"/>
      <c r="D894" s="28"/>
      <c r="E894" s="31"/>
      <c r="F894" s="34" t="str">
        <f t="shared" si="117"/>
        <v/>
      </c>
      <c r="G894" s="37" t="str">
        <f>IF(D894="", "", IF(E894="", "Select Supplier", D894*1.02264*(IF(INDEX('Suppliers &amp; Rates'!$G$7:$G$97, MATCH(E894, 'Suppliers &amp; Rates'!$B$7:$B$97, 0))="", 39.3, INDEX('Suppliers &amp; Rates'!$G$7:$G$97, MATCH(E894, 'Suppliers &amp; Rates'!$B$7:$B$97, 0))))/3.6))</f>
        <v/>
      </c>
      <c r="H894" s="57" t="str">
        <f t="shared" si="118"/>
        <v/>
      </c>
      <c r="I894" s="58" t="str">
        <f t="shared" si="119"/>
        <v/>
      </c>
      <c r="J894" s="58" t="str">
        <f t="shared" si="120"/>
        <v/>
      </c>
      <c r="K894" s="59" t="str">
        <f t="shared" si="121"/>
        <v/>
      </c>
      <c r="L894" s="2"/>
      <c r="N894" s="42" t="str">
        <f>IF($E894="", "", IFERROR(INDEX('Suppliers &amp; Rates'!C$7:C$97, MATCH($E894, 'Suppliers &amp; Rates'!$B$7:$B$97, 0)), ""))</f>
        <v/>
      </c>
      <c r="O894" s="43" t="str">
        <f>IF($E894="", "", IFERROR(INDEX('Suppliers &amp; Rates'!D$7:D$97, MATCH($E894, 'Suppliers &amp; Rates'!$B$7:$B$97, 0)), ""))</f>
        <v/>
      </c>
      <c r="P894" s="43" t="str">
        <f>IF($E894="", "", IFERROR(INDEX('Suppliers &amp; Rates'!E$7:E$97, MATCH($E894, 'Suppliers &amp; Rates'!$B$7:$B$97, 0)), ""))</f>
        <v/>
      </c>
      <c r="Q894" s="44" t="str">
        <f>IF($E894="", "", IFERROR(INDEX('Suppliers &amp; Rates'!F$7:F$97, MATCH($E894, 'Suppliers &amp; Rates'!$B$7:$B$97, 0)), ""))</f>
        <v/>
      </c>
      <c r="S894" s="21" t="str">
        <f t="shared" si="122"/>
        <v/>
      </c>
      <c r="U894" s="21" t="str">
        <f t="shared" si="123"/>
        <v/>
      </c>
      <c r="W894" s="21" t="str">
        <f t="shared" si="124"/>
        <v/>
      </c>
      <c r="X894" s="52" t="str">
        <f t="shared" si="125"/>
        <v/>
      </c>
    </row>
    <row r="895" spans="1:24" x14ac:dyDescent="0.25">
      <c r="A895" s="2"/>
      <c r="B895" s="25"/>
      <c r="C895" s="28"/>
      <c r="D895" s="28"/>
      <c r="E895" s="31"/>
      <c r="F895" s="34" t="str">
        <f t="shared" si="117"/>
        <v/>
      </c>
      <c r="G895" s="37" t="str">
        <f>IF(D895="", "", IF(E895="", "Select Supplier", D895*1.02264*(IF(INDEX('Suppliers &amp; Rates'!$G$7:$G$97, MATCH(E895, 'Suppliers &amp; Rates'!$B$7:$B$97, 0))="", 39.3, INDEX('Suppliers &amp; Rates'!$G$7:$G$97, MATCH(E895, 'Suppliers &amp; Rates'!$B$7:$B$97, 0))))/3.6))</f>
        <v/>
      </c>
      <c r="H895" s="57" t="str">
        <f t="shared" si="118"/>
        <v/>
      </c>
      <c r="I895" s="58" t="str">
        <f t="shared" si="119"/>
        <v/>
      </c>
      <c r="J895" s="58" t="str">
        <f t="shared" si="120"/>
        <v/>
      </c>
      <c r="K895" s="59" t="str">
        <f t="shared" si="121"/>
        <v/>
      </c>
      <c r="L895" s="2"/>
      <c r="N895" s="42" t="str">
        <f>IF($E895="", "", IFERROR(INDEX('Suppliers &amp; Rates'!C$7:C$97, MATCH($E895, 'Suppliers &amp; Rates'!$B$7:$B$97, 0)), ""))</f>
        <v/>
      </c>
      <c r="O895" s="43" t="str">
        <f>IF($E895="", "", IFERROR(INDEX('Suppliers &amp; Rates'!D$7:D$97, MATCH($E895, 'Suppliers &amp; Rates'!$B$7:$B$97, 0)), ""))</f>
        <v/>
      </c>
      <c r="P895" s="43" t="str">
        <f>IF($E895="", "", IFERROR(INDEX('Suppliers &amp; Rates'!E$7:E$97, MATCH($E895, 'Suppliers &amp; Rates'!$B$7:$B$97, 0)), ""))</f>
        <v/>
      </c>
      <c r="Q895" s="44" t="str">
        <f>IF($E895="", "", IFERROR(INDEX('Suppliers &amp; Rates'!F$7:F$97, MATCH($E895, 'Suppliers &amp; Rates'!$B$7:$B$97, 0)), ""))</f>
        <v/>
      </c>
      <c r="S895" s="21" t="str">
        <f t="shared" si="122"/>
        <v/>
      </c>
      <c r="U895" s="21" t="str">
        <f t="shared" si="123"/>
        <v/>
      </c>
      <c r="W895" s="21" t="str">
        <f t="shared" si="124"/>
        <v/>
      </c>
      <c r="X895" s="52" t="str">
        <f t="shared" si="125"/>
        <v/>
      </c>
    </row>
    <row r="896" spans="1:24" x14ac:dyDescent="0.25">
      <c r="A896" s="2"/>
      <c r="B896" s="25"/>
      <c r="C896" s="28"/>
      <c r="D896" s="28"/>
      <c r="E896" s="31"/>
      <c r="F896" s="34" t="str">
        <f t="shared" si="117"/>
        <v/>
      </c>
      <c r="G896" s="37" t="str">
        <f>IF(D896="", "", IF(E896="", "Select Supplier", D896*1.02264*(IF(INDEX('Suppliers &amp; Rates'!$G$7:$G$97, MATCH(E896, 'Suppliers &amp; Rates'!$B$7:$B$97, 0))="", 39.3, INDEX('Suppliers &amp; Rates'!$G$7:$G$97, MATCH(E896, 'Suppliers &amp; Rates'!$B$7:$B$97, 0))))/3.6))</f>
        <v/>
      </c>
      <c r="H896" s="57" t="str">
        <f t="shared" si="118"/>
        <v/>
      </c>
      <c r="I896" s="58" t="str">
        <f t="shared" si="119"/>
        <v/>
      </c>
      <c r="J896" s="58" t="str">
        <f t="shared" si="120"/>
        <v/>
      </c>
      <c r="K896" s="59" t="str">
        <f t="shared" si="121"/>
        <v/>
      </c>
      <c r="L896" s="2"/>
      <c r="N896" s="42" t="str">
        <f>IF($E896="", "", IFERROR(INDEX('Suppliers &amp; Rates'!C$7:C$97, MATCH($E896, 'Suppliers &amp; Rates'!$B$7:$B$97, 0)), ""))</f>
        <v/>
      </c>
      <c r="O896" s="43" t="str">
        <f>IF($E896="", "", IFERROR(INDEX('Suppliers &amp; Rates'!D$7:D$97, MATCH($E896, 'Suppliers &amp; Rates'!$B$7:$B$97, 0)), ""))</f>
        <v/>
      </c>
      <c r="P896" s="43" t="str">
        <f>IF($E896="", "", IFERROR(INDEX('Suppliers &amp; Rates'!E$7:E$97, MATCH($E896, 'Suppliers &amp; Rates'!$B$7:$B$97, 0)), ""))</f>
        <v/>
      </c>
      <c r="Q896" s="44" t="str">
        <f>IF($E896="", "", IFERROR(INDEX('Suppliers &amp; Rates'!F$7:F$97, MATCH($E896, 'Suppliers &amp; Rates'!$B$7:$B$97, 0)), ""))</f>
        <v/>
      </c>
      <c r="S896" s="21" t="str">
        <f t="shared" si="122"/>
        <v/>
      </c>
      <c r="U896" s="21" t="str">
        <f t="shared" si="123"/>
        <v/>
      </c>
      <c r="W896" s="21" t="str">
        <f t="shared" si="124"/>
        <v/>
      </c>
      <c r="X896" s="52" t="str">
        <f t="shared" si="125"/>
        <v/>
      </c>
    </row>
    <row r="897" spans="1:24" x14ac:dyDescent="0.25">
      <c r="A897" s="2"/>
      <c r="B897" s="25"/>
      <c r="C897" s="28"/>
      <c r="D897" s="28"/>
      <c r="E897" s="31"/>
      <c r="F897" s="34" t="str">
        <f t="shared" si="117"/>
        <v/>
      </c>
      <c r="G897" s="37" t="str">
        <f>IF(D897="", "", IF(E897="", "Select Supplier", D897*1.02264*(IF(INDEX('Suppliers &amp; Rates'!$G$7:$G$97, MATCH(E897, 'Suppliers &amp; Rates'!$B$7:$B$97, 0))="", 39.3, INDEX('Suppliers &amp; Rates'!$G$7:$G$97, MATCH(E897, 'Suppliers &amp; Rates'!$B$7:$B$97, 0))))/3.6))</f>
        <v/>
      </c>
      <c r="H897" s="57" t="str">
        <f t="shared" si="118"/>
        <v/>
      </c>
      <c r="I897" s="58" t="str">
        <f t="shared" si="119"/>
        <v/>
      </c>
      <c r="J897" s="58" t="str">
        <f t="shared" si="120"/>
        <v/>
      </c>
      <c r="K897" s="59" t="str">
        <f t="shared" si="121"/>
        <v/>
      </c>
      <c r="L897" s="2"/>
      <c r="N897" s="42" t="str">
        <f>IF($E897="", "", IFERROR(INDEX('Suppliers &amp; Rates'!C$7:C$97, MATCH($E897, 'Suppliers &amp; Rates'!$B$7:$B$97, 0)), ""))</f>
        <v/>
      </c>
      <c r="O897" s="43" t="str">
        <f>IF($E897="", "", IFERROR(INDEX('Suppliers &amp; Rates'!D$7:D$97, MATCH($E897, 'Suppliers &amp; Rates'!$B$7:$B$97, 0)), ""))</f>
        <v/>
      </c>
      <c r="P897" s="43" t="str">
        <f>IF($E897="", "", IFERROR(INDEX('Suppliers &amp; Rates'!E$7:E$97, MATCH($E897, 'Suppliers &amp; Rates'!$B$7:$B$97, 0)), ""))</f>
        <v/>
      </c>
      <c r="Q897" s="44" t="str">
        <f>IF($E897="", "", IFERROR(INDEX('Suppliers &amp; Rates'!F$7:F$97, MATCH($E897, 'Suppliers &amp; Rates'!$B$7:$B$97, 0)), ""))</f>
        <v/>
      </c>
      <c r="S897" s="21" t="str">
        <f t="shared" si="122"/>
        <v/>
      </c>
      <c r="U897" s="21" t="str">
        <f t="shared" si="123"/>
        <v/>
      </c>
      <c r="W897" s="21" t="str">
        <f t="shared" si="124"/>
        <v/>
      </c>
      <c r="X897" s="52" t="str">
        <f t="shared" si="125"/>
        <v/>
      </c>
    </row>
    <row r="898" spans="1:24" x14ac:dyDescent="0.25">
      <c r="A898" s="2"/>
      <c r="B898" s="25"/>
      <c r="C898" s="28"/>
      <c r="D898" s="28"/>
      <c r="E898" s="31"/>
      <c r="F898" s="34" t="str">
        <f t="shared" si="117"/>
        <v/>
      </c>
      <c r="G898" s="37" t="str">
        <f>IF(D898="", "", IF(E898="", "Select Supplier", D898*1.02264*(IF(INDEX('Suppliers &amp; Rates'!$G$7:$G$97, MATCH(E898, 'Suppliers &amp; Rates'!$B$7:$B$97, 0))="", 39.3, INDEX('Suppliers &amp; Rates'!$G$7:$G$97, MATCH(E898, 'Suppliers &amp; Rates'!$B$7:$B$97, 0))))/3.6))</f>
        <v/>
      </c>
      <c r="H898" s="57" t="str">
        <f t="shared" si="118"/>
        <v/>
      </c>
      <c r="I898" s="58" t="str">
        <f t="shared" si="119"/>
        <v/>
      </c>
      <c r="J898" s="58" t="str">
        <f t="shared" si="120"/>
        <v/>
      </c>
      <c r="K898" s="59" t="str">
        <f t="shared" si="121"/>
        <v/>
      </c>
      <c r="L898" s="2"/>
      <c r="N898" s="42" t="str">
        <f>IF($E898="", "", IFERROR(INDEX('Suppliers &amp; Rates'!C$7:C$97, MATCH($E898, 'Suppliers &amp; Rates'!$B$7:$B$97, 0)), ""))</f>
        <v/>
      </c>
      <c r="O898" s="43" t="str">
        <f>IF($E898="", "", IFERROR(INDEX('Suppliers &amp; Rates'!D$7:D$97, MATCH($E898, 'Suppliers &amp; Rates'!$B$7:$B$97, 0)), ""))</f>
        <v/>
      </c>
      <c r="P898" s="43" t="str">
        <f>IF($E898="", "", IFERROR(INDEX('Suppliers &amp; Rates'!E$7:E$97, MATCH($E898, 'Suppliers &amp; Rates'!$B$7:$B$97, 0)), ""))</f>
        <v/>
      </c>
      <c r="Q898" s="44" t="str">
        <f>IF($E898="", "", IFERROR(INDEX('Suppliers &amp; Rates'!F$7:F$97, MATCH($E898, 'Suppliers &amp; Rates'!$B$7:$B$97, 0)), ""))</f>
        <v/>
      </c>
      <c r="S898" s="21" t="str">
        <f t="shared" si="122"/>
        <v/>
      </c>
      <c r="U898" s="21" t="str">
        <f t="shared" si="123"/>
        <v/>
      </c>
      <c r="W898" s="21" t="str">
        <f t="shared" si="124"/>
        <v/>
      </c>
      <c r="X898" s="52" t="str">
        <f t="shared" si="125"/>
        <v/>
      </c>
    </row>
    <row r="899" spans="1:24" x14ac:dyDescent="0.25">
      <c r="A899" s="2"/>
      <c r="B899" s="25"/>
      <c r="C899" s="28"/>
      <c r="D899" s="28"/>
      <c r="E899" s="31"/>
      <c r="F899" s="34" t="str">
        <f t="shared" si="117"/>
        <v/>
      </c>
      <c r="G899" s="37" t="str">
        <f>IF(D899="", "", IF(E899="", "Select Supplier", D899*1.02264*(IF(INDEX('Suppliers &amp; Rates'!$G$7:$G$97, MATCH(E899, 'Suppliers &amp; Rates'!$B$7:$B$97, 0))="", 39.3, INDEX('Suppliers &amp; Rates'!$G$7:$G$97, MATCH(E899, 'Suppliers &amp; Rates'!$B$7:$B$97, 0))))/3.6))</f>
        <v/>
      </c>
      <c r="H899" s="57" t="str">
        <f t="shared" si="118"/>
        <v/>
      </c>
      <c r="I899" s="58" t="str">
        <f t="shared" si="119"/>
        <v/>
      </c>
      <c r="J899" s="58" t="str">
        <f t="shared" si="120"/>
        <v/>
      </c>
      <c r="K899" s="59" t="str">
        <f t="shared" si="121"/>
        <v/>
      </c>
      <c r="L899" s="2"/>
      <c r="N899" s="42" t="str">
        <f>IF($E899="", "", IFERROR(INDEX('Suppliers &amp; Rates'!C$7:C$97, MATCH($E899, 'Suppliers &amp; Rates'!$B$7:$B$97, 0)), ""))</f>
        <v/>
      </c>
      <c r="O899" s="43" t="str">
        <f>IF($E899="", "", IFERROR(INDEX('Suppliers &amp; Rates'!D$7:D$97, MATCH($E899, 'Suppliers &amp; Rates'!$B$7:$B$97, 0)), ""))</f>
        <v/>
      </c>
      <c r="P899" s="43" t="str">
        <f>IF($E899="", "", IFERROR(INDEX('Suppliers &amp; Rates'!E$7:E$97, MATCH($E899, 'Suppliers &amp; Rates'!$B$7:$B$97, 0)), ""))</f>
        <v/>
      </c>
      <c r="Q899" s="44" t="str">
        <f>IF($E899="", "", IFERROR(INDEX('Suppliers &amp; Rates'!F$7:F$97, MATCH($E899, 'Suppliers &amp; Rates'!$B$7:$B$97, 0)), ""))</f>
        <v/>
      </c>
      <c r="S899" s="21" t="str">
        <f t="shared" si="122"/>
        <v/>
      </c>
      <c r="U899" s="21" t="str">
        <f t="shared" si="123"/>
        <v/>
      </c>
      <c r="W899" s="21" t="str">
        <f t="shared" si="124"/>
        <v/>
      </c>
      <c r="X899" s="52" t="str">
        <f t="shared" si="125"/>
        <v/>
      </c>
    </row>
    <row r="900" spans="1:24" x14ac:dyDescent="0.25">
      <c r="A900" s="2"/>
      <c r="B900" s="25"/>
      <c r="C900" s="28"/>
      <c r="D900" s="28"/>
      <c r="E900" s="31"/>
      <c r="F900" s="34" t="str">
        <f t="shared" si="117"/>
        <v/>
      </c>
      <c r="G900" s="37" t="str">
        <f>IF(D900="", "", IF(E900="", "Select Supplier", D900*1.02264*(IF(INDEX('Suppliers &amp; Rates'!$G$7:$G$97, MATCH(E900, 'Suppliers &amp; Rates'!$B$7:$B$97, 0))="", 39.3, INDEX('Suppliers &amp; Rates'!$G$7:$G$97, MATCH(E900, 'Suppliers &amp; Rates'!$B$7:$B$97, 0))))/3.6))</f>
        <v/>
      </c>
      <c r="H900" s="57" t="str">
        <f t="shared" si="118"/>
        <v/>
      </c>
      <c r="I900" s="58" t="str">
        <f t="shared" si="119"/>
        <v/>
      </c>
      <c r="J900" s="58" t="str">
        <f t="shared" si="120"/>
        <v/>
      </c>
      <c r="K900" s="59" t="str">
        <f t="shared" si="121"/>
        <v/>
      </c>
      <c r="L900" s="2"/>
      <c r="N900" s="42" t="str">
        <f>IF($E900="", "", IFERROR(INDEX('Suppliers &amp; Rates'!C$7:C$97, MATCH($E900, 'Suppliers &amp; Rates'!$B$7:$B$97, 0)), ""))</f>
        <v/>
      </c>
      <c r="O900" s="43" t="str">
        <f>IF($E900="", "", IFERROR(INDEX('Suppliers &amp; Rates'!D$7:D$97, MATCH($E900, 'Suppliers &amp; Rates'!$B$7:$B$97, 0)), ""))</f>
        <v/>
      </c>
      <c r="P900" s="43" t="str">
        <f>IF($E900="", "", IFERROR(INDEX('Suppliers &amp; Rates'!E$7:E$97, MATCH($E900, 'Suppliers &amp; Rates'!$B$7:$B$97, 0)), ""))</f>
        <v/>
      </c>
      <c r="Q900" s="44" t="str">
        <f>IF($E900="", "", IFERROR(INDEX('Suppliers &amp; Rates'!F$7:F$97, MATCH($E900, 'Suppliers &amp; Rates'!$B$7:$B$97, 0)), ""))</f>
        <v/>
      </c>
      <c r="S900" s="21" t="str">
        <f t="shared" si="122"/>
        <v/>
      </c>
      <c r="U900" s="21" t="str">
        <f t="shared" si="123"/>
        <v/>
      </c>
      <c r="W900" s="21" t="str">
        <f t="shared" si="124"/>
        <v/>
      </c>
      <c r="X900" s="52" t="str">
        <f t="shared" si="125"/>
        <v/>
      </c>
    </row>
    <row r="901" spans="1:24" x14ac:dyDescent="0.25">
      <c r="A901" s="2"/>
      <c r="B901" s="25"/>
      <c r="C901" s="28"/>
      <c r="D901" s="28"/>
      <c r="E901" s="31"/>
      <c r="F901" s="34" t="str">
        <f t="shared" si="117"/>
        <v/>
      </c>
      <c r="G901" s="37" t="str">
        <f>IF(D901="", "", IF(E901="", "Select Supplier", D901*1.02264*(IF(INDEX('Suppliers &amp; Rates'!$G$7:$G$97, MATCH(E901, 'Suppliers &amp; Rates'!$B$7:$B$97, 0))="", 39.3, INDEX('Suppliers &amp; Rates'!$G$7:$G$97, MATCH(E901, 'Suppliers &amp; Rates'!$B$7:$B$97, 0))))/3.6))</f>
        <v/>
      </c>
      <c r="H901" s="57" t="str">
        <f t="shared" si="118"/>
        <v/>
      </c>
      <c r="I901" s="58" t="str">
        <f t="shared" si="119"/>
        <v/>
      </c>
      <c r="J901" s="58" t="str">
        <f t="shared" si="120"/>
        <v/>
      </c>
      <c r="K901" s="59" t="str">
        <f t="shared" si="121"/>
        <v/>
      </c>
      <c r="L901" s="2"/>
      <c r="N901" s="42" t="str">
        <f>IF($E901="", "", IFERROR(INDEX('Suppliers &amp; Rates'!C$7:C$97, MATCH($E901, 'Suppliers &amp; Rates'!$B$7:$B$97, 0)), ""))</f>
        <v/>
      </c>
      <c r="O901" s="43" t="str">
        <f>IF($E901="", "", IFERROR(INDEX('Suppliers &amp; Rates'!D$7:D$97, MATCH($E901, 'Suppliers &amp; Rates'!$B$7:$B$97, 0)), ""))</f>
        <v/>
      </c>
      <c r="P901" s="43" t="str">
        <f>IF($E901="", "", IFERROR(INDEX('Suppliers &amp; Rates'!E$7:E$97, MATCH($E901, 'Suppliers &amp; Rates'!$B$7:$B$97, 0)), ""))</f>
        <v/>
      </c>
      <c r="Q901" s="44" t="str">
        <f>IF($E901="", "", IFERROR(INDEX('Suppliers &amp; Rates'!F$7:F$97, MATCH($E901, 'Suppliers &amp; Rates'!$B$7:$B$97, 0)), ""))</f>
        <v/>
      </c>
      <c r="S901" s="21" t="str">
        <f t="shared" si="122"/>
        <v/>
      </c>
      <c r="U901" s="21" t="str">
        <f t="shared" si="123"/>
        <v/>
      </c>
      <c r="W901" s="21" t="str">
        <f t="shared" si="124"/>
        <v/>
      </c>
      <c r="X901" s="52" t="str">
        <f t="shared" si="125"/>
        <v/>
      </c>
    </row>
    <row r="902" spans="1:24" x14ac:dyDescent="0.25">
      <c r="A902" s="2"/>
      <c r="B902" s="25"/>
      <c r="C902" s="28"/>
      <c r="D902" s="28"/>
      <c r="E902" s="31"/>
      <c r="F902" s="34" t="str">
        <f t="shared" si="117"/>
        <v/>
      </c>
      <c r="G902" s="37" t="str">
        <f>IF(D902="", "", IF(E902="", "Select Supplier", D902*1.02264*(IF(INDEX('Suppliers &amp; Rates'!$G$7:$G$97, MATCH(E902, 'Suppliers &amp; Rates'!$B$7:$B$97, 0))="", 39.3, INDEX('Suppliers &amp; Rates'!$G$7:$G$97, MATCH(E902, 'Suppliers &amp; Rates'!$B$7:$B$97, 0))))/3.6))</f>
        <v/>
      </c>
      <c r="H902" s="57" t="str">
        <f t="shared" si="118"/>
        <v/>
      </c>
      <c r="I902" s="58" t="str">
        <f t="shared" si="119"/>
        <v/>
      </c>
      <c r="J902" s="58" t="str">
        <f t="shared" si="120"/>
        <v/>
      </c>
      <c r="K902" s="59" t="str">
        <f t="shared" si="121"/>
        <v/>
      </c>
      <c r="L902" s="2"/>
      <c r="N902" s="42" t="str">
        <f>IF($E902="", "", IFERROR(INDEX('Suppliers &amp; Rates'!C$7:C$97, MATCH($E902, 'Suppliers &amp; Rates'!$B$7:$B$97, 0)), ""))</f>
        <v/>
      </c>
      <c r="O902" s="43" t="str">
        <f>IF($E902="", "", IFERROR(INDEX('Suppliers &amp; Rates'!D$7:D$97, MATCH($E902, 'Suppliers &amp; Rates'!$B$7:$B$97, 0)), ""))</f>
        <v/>
      </c>
      <c r="P902" s="43" t="str">
        <f>IF($E902="", "", IFERROR(INDEX('Suppliers &amp; Rates'!E$7:E$97, MATCH($E902, 'Suppliers &amp; Rates'!$B$7:$B$97, 0)), ""))</f>
        <v/>
      </c>
      <c r="Q902" s="44" t="str">
        <f>IF($E902="", "", IFERROR(INDEX('Suppliers &amp; Rates'!F$7:F$97, MATCH($E902, 'Suppliers &amp; Rates'!$B$7:$B$97, 0)), ""))</f>
        <v/>
      </c>
      <c r="S902" s="21" t="str">
        <f t="shared" si="122"/>
        <v/>
      </c>
      <c r="U902" s="21" t="str">
        <f t="shared" si="123"/>
        <v/>
      </c>
      <c r="W902" s="21" t="str">
        <f t="shared" si="124"/>
        <v/>
      </c>
      <c r="X902" s="52" t="str">
        <f t="shared" si="125"/>
        <v/>
      </c>
    </row>
    <row r="903" spans="1:24" x14ac:dyDescent="0.25">
      <c r="A903" s="2"/>
      <c r="B903" s="25"/>
      <c r="C903" s="28"/>
      <c r="D903" s="28"/>
      <c r="E903" s="31"/>
      <c r="F903" s="34" t="str">
        <f t="shared" si="117"/>
        <v/>
      </c>
      <c r="G903" s="37" t="str">
        <f>IF(D903="", "", IF(E903="", "Select Supplier", D903*1.02264*(IF(INDEX('Suppliers &amp; Rates'!$G$7:$G$97, MATCH(E903, 'Suppliers &amp; Rates'!$B$7:$B$97, 0))="", 39.3, INDEX('Suppliers &amp; Rates'!$G$7:$G$97, MATCH(E903, 'Suppliers &amp; Rates'!$B$7:$B$97, 0))))/3.6))</f>
        <v/>
      </c>
      <c r="H903" s="57" t="str">
        <f t="shared" si="118"/>
        <v/>
      </c>
      <c r="I903" s="58" t="str">
        <f t="shared" si="119"/>
        <v/>
      </c>
      <c r="J903" s="58" t="str">
        <f t="shared" si="120"/>
        <v/>
      </c>
      <c r="K903" s="59" t="str">
        <f t="shared" si="121"/>
        <v/>
      </c>
      <c r="L903" s="2"/>
      <c r="N903" s="42" t="str">
        <f>IF($E903="", "", IFERROR(INDEX('Suppliers &amp; Rates'!C$7:C$97, MATCH($E903, 'Suppliers &amp; Rates'!$B$7:$B$97, 0)), ""))</f>
        <v/>
      </c>
      <c r="O903" s="43" t="str">
        <f>IF($E903="", "", IFERROR(INDEX('Suppliers &amp; Rates'!D$7:D$97, MATCH($E903, 'Suppliers &amp; Rates'!$B$7:$B$97, 0)), ""))</f>
        <v/>
      </c>
      <c r="P903" s="43" t="str">
        <f>IF($E903="", "", IFERROR(INDEX('Suppliers &amp; Rates'!E$7:E$97, MATCH($E903, 'Suppliers &amp; Rates'!$B$7:$B$97, 0)), ""))</f>
        <v/>
      </c>
      <c r="Q903" s="44" t="str">
        <f>IF($E903="", "", IFERROR(INDEX('Suppliers &amp; Rates'!F$7:F$97, MATCH($E903, 'Suppliers &amp; Rates'!$B$7:$B$97, 0)), ""))</f>
        <v/>
      </c>
      <c r="S903" s="21" t="str">
        <f t="shared" si="122"/>
        <v/>
      </c>
      <c r="U903" s="21" t="str">
        <f t="shared" si="123"/>
        <v/>
      </c>
      <c r="W903" s="21" t="str">
        <f t="shared" si="124"/>
        <v/>
      </c>
      <c r="X903" s="52" t="str">
        <f t="shared" si="125"/>
        <v/>
      </c>
    </row>
    <row r="904" spans="1:24" x14ac:dyDescent="0.25">
      <c r="A904" s="2"/>
      <c r="B904" s="25"/>
      <c r="C904" s="28"/>
      <c r="D904" s="28"/>
      <c r="E904" s="31"/>
      <c r="F904" s="34" t="str">
        <f t="shared" si="117"/>
        <v/>
      </c>
      <c r="G904" s="37" t="str">
        <f>IF(D904="", "", IF(E904="", "Select Supplier", D904*1.02264*(IF(INDEX('Suppliers &amp; Rates'!$G$7:$G$97, MATCH(E904, 'Suppliers &amp; Rates'!$B$7:$B$97, 0))="", 39.3, INDEX('Suppliers &amp; Rates'!$G$7:$G$97, MATCH(E904, 'Suppliers &amp; Rates'!$B$7:$B$97, 0))))/3.6))</f>
        <v/>
      </c>
      <c r="H904" s="57" t="str">
        <f t="shared" si="118"/>
        <v/>
      </c>
      <c r="I904" s="58" t="str">
        <f t="shared" si="119"/>
        <v/>
      </c>
      <c r="J904" s="58" t="str">
        <f t="shared" si="120"/>
        <v/>
      </c>
      <c r="K904" s="59" t="str">
        <f t="shared" si="121"/>
        <v/>
      </c>
      <c r="L904" s="2"/>
      <c r="N904" s="42" t="str">
        <f>IF($E904="", "", IFERROR(INDEX('Suppliers &amp; Rates'!C$7:C$97, MATCH($E904, 'Suppliers &amp; Rates'!$B$7:$B$97, 0)), ""))</f>
        <v/>
      </c>
      <c r="O904" s="43" t="str">
        <f>IF($E904="", "", IFERROR(INDEX('Suppliers &amp; Rates'!D$7:D$97, MATCH($E904, 'Suppliers &amp; Rates'!$B$7:$B$97, 0)), ""))</f>
        <v/>
      </c>
      <c r="P904" s="43" t="str">
        <f>IF($E904="", "", IFERROR(INDEX('Suppliers &amp; Rates'!E$7:E$97, MATCH($E904, 'Suppliers &amp; Rates'!$B$7:$B$97, 0)), ""))</f>
        <v/>
      </c>
      <c r="Q904" s="44" t="str">
        <f>IF($E904="", "", IFERROR(INDEX('Suppliers &amp; Rates'!F$7:F$97, MATCH($E904, 'Suppliers &amp; Rates'!$B$7:$B$97, 0)), ""))</f>
        <v/>
      </c>
      <c r="S904" s="21" t="str">
        <f t="shared" si="122"/>
        <v/>
      </c>
      <c r="U904" s="21" t="str">
        <f t="shared" si="123"/>
        <v/>
      </c>
      <c r="W904" s="21" t="str">
        <f t="shared" si="124"/>
        <v/>
      </c>
      <c r="X904" s="52" t="str">
        <f t="shared" si="125"/>
        <v/>
      </c>
    </row>
    <row r="905" spans="1:24" x14ac:dyDescent="0.25">
      <c r="A905" s="2"/>
      <c r="B905" s="25"/>
      <c r="C905" s="28"/>
      <c r="D905" s="28"/>
      <c r="E905" s="31"/>
      <c r="F905" s="34" t="str">
        <f t="shared" ref="F905:F968" si="126">IF(C905="", "", C905)</f>
        <v/>
      </c>
      <c r="G905" s="37" t="str">
        <f>IF(D905="", "", IF(E905="", "Select Supplier", D905*1.02264*(IF(INDEX('Suppliers &amp; Rates'!$G$7:$G$97, MATCH(E905, 'Suppliers &amp; Rates'!$B$7:$B$97, 0))="", 39.3, INDEX('Suppliers &amp; Rates'!$G$7:$G$97, MATCH(E905, 'Suppliers &amp; Rates'!$B$7:$B$97, 0))))/3.6))</f>
        <v/>
      </c>
      <c r="H905" s="57" t="str">
        <f t="shared" si="118"/>
        <v/>
      </c>
      <c r="I905" s="58" t="str">
        <f t="shared" si="119"/>
        <v/>
      </c>
      <c r="J905" s="58" t="str">
        <f t="shared" si="120"/>
        <v/>
      </c>
      <c r="K905" s="59" t="str">
        <f t="shared" si="121"/>
        <v/>
      </c>
      <c r="L905" s="2"/>
      <c r="N905" s="42" t="str">
        <f>IF($E905="", "", IFERROR(INDEX('Suppliers &amp; Rates'!C$7:C$97, MATCH($E905, 'Suppliers &amp; Rates'!$B$7:$B$97, 0)), ""))</f>
        <v/>
      </c>
      <c r="O905" s="43" t="str">
        <f>IF($E905="", "", IFERROR(INDEX('Suppliers &amp; Rates'!D$7:D$97, MATCH($E905, 'Suppliers &amp; Rates'!$B$7:$B$97, 0)), ""))</f>
        <v/>
      </c>
      <c r="P905" s="43" t="str">
        <f>IF($E905="", "", IFERROR(INDEX('Suppliers &amp; Rates'!E$7:E$97, MATCH($E905, 'Suppliers &amp; Rates'!$B$7:$B$97, 0)), ""))</f>
        <v/>
      </c>
      <c r="Q905" s="44" t="str">
        <f>IF($E905="", "", IFERROR(INDEX('Suppliers &amp; Rates'!F$7:F$97, MATCH($E905, 'Suppliers &amp; Rates'!$B$7:$B$97, 0)), ""))</f>
        <v/>
      </c>
      <c r="S905" s="21" t="str">
        <f t="shared" si="122"/>
        <v/>
      </c>
      <c r="U905" s="21" t="str">
        <f t="shared" si="123"/>
        <v/>
      </c>
      <c r="W905" s="21" t="str">
        <f t="shared" si="124"/>
        <v/>
      </c>
      <c r="X905" s="52" t="str">
        <f t="shared" si="125"/>
        <v/>
      </c>
    </row>
    <row r="906" spans="1:24" x14ac:dyDescent="0.25">
      <c r="A906" s="2"/>
      <c r="B906" s="25"/>
      <c r="C906" s="28"/>
      <c r="D906" s="28"/>
      <c r="E906" s="31"/>
      <c r="F906" s="34" t="str">
        <f t="shared" si="126"/>
        <v/>
      </c>
      <c r="G906" s="37" t="str">
        <f>IF(D906="", "", IF(E906="", "Select Supplier", D906*1.02264*(IF(INDEX('Suppliers &amp; Rates'!$G$7:$G$97, MATCH(E906, 'Suppliers &amp; Rates'!$B$7:$B$97, 0))="", 39.3, INDEX('Suppliers &amp; Rates'!$G$7:$G$97, MATCH(E906, 'Suppliers &amp; Rates'!$B$7:$B$97, 0))))/3.6))</f>
        <v/>
      </c>
      <c r="H906" s="57" t="str">
        <f t="shared" ref="H906:H969" si="127">IF(OR($U906="", $U906=FALSE), "", ROUND(($N906*$S906)+($O906*$W906), 2)/100)</f>
        <v/>
      </c>
      <c r="I906" s="58" t="str">
        <f t="shared" ref="I906:I969" si="128">IF(OR($U906="", $U906=FALSE), "", ROUND(($P906*$S906)+($Q906*$X906), 2)/100)</f>
        <v/>
      </c>
      <c r="J906" s="58" t="str">
        <f t="shared" ref="J906:J969" si="129">IF(OR(H906="", I906=""), "", H906+I906)</f>
        <v/>
      </c>
      <c r="K906" s="59" t="str">
        <f t="shared" ref="K906:K969" si="130">IF(U906=TRUE, IFERROR(J906/S906, ""), "")</f>
        <v/>
      </c>
      <c r="L906" s="2"/>
      <c r="N906" s="42" t="str">
        <f>IF($E906="", "", IFERROR(INDEX('Suppliers &amp; Rates'!C$7:C$97, MATCH($E906, 'Suppliers &amp; Rates'!$B$7:$B$97, 0)), ""))</f>
        <v/>
      </c>
      <c r="O906" s="43" t="str">
        <f>IF($E906="", "", IFERROR(INDEX('Suppliers &amp; Rates'!D$7:D$97, MATCH($E906, 'Suppliers &amp; Rates'!$B$7:$B$97, 0)), ""))</f>
        <v/>
      </c>
      <c r="P906" s="43" t="str">
        <f>IF($E906="", "", IFERROR(INDEX('Suppliers &amp; Rates'!E$7:E$97, MATCH($E906, 'Suppliers &amp; Rates'!$B$7:$B$97, 0)), ""))</f>
        <v/>
      </c>
      <c r="Q906" s="44" t="str">
        <f>IF($E906="", "", IFERROR(INDEX('Suppliers &amp; Rates'!F$7:F$97, MATCH($E906, 'Suppliers &amp; Rates'!$B$7:$B$97, 0)), ""))</f>
        <v/>
      </c>
      <c r="S906" s="21" t="str">
        <f t="shared" ref="S906:S969" si="131">IF(B906="", "", B906-B905)</f>
        <v/>
      </c>
      <c r="U906" s="21" t="str">
        <f t="shared" ref="U906:U969" si="132">IF(OR(B906="", B905="", C906="", C905="", D906="", D905=""), "", IF($E905=$E906, TRUE, FALSE))</f>
        <v/>
      </c>
      <c r="W906" s="21" t="str">
        <f t="shared" ref="W906:W969" si="133">IF(OR(F905="", F906=""), "", F906-F905)</f>
        <v/>
      </c>
      <c r="X906" s="52" t="str">
        <f t="shared" ref="X906:X969" si="134">IF(OR(G905="", G906=""), "", G906-G905)</f>
        <v/>
      </c>
    </row>
    <row r="907" spans="1:24" x14ac:dyDescent="0.25">
      <c r="A907" s="2"/>
      <c r="B907" s="25"/>
      <c r="C907" s="28"/>
      <c r="D907" s="28"/>
      <c r="E907" s="31"/>
      <c r="F907" s="34" t="str">
        <f t="shared" si="126"/>
        <v/>
      </c>
      <c r="G907" s="37" t="str">
        <f>IF(D907="", "", IF(E907="", "Select Supplier", D907*1.02264*(IF(INDEX('Suppliers &amp; Rates'!$G$7:$G$97, MATCH(E907, 'Suppliers &amp; Rates'!$B$7:$B$97, 0))="", 39.3, INDEX('Suppliers &amp; Rates'!$G$7:$G$97, MATCH(E907, 'Suppliers &amp; Rates'!$B$7:$B$97, 0))))/3.6))</f>
        <v/>
      </c>
      <c r="H907" s="57" t="str">
        <f t="shared" si="127"/>
        <v/>
      </c>
      <c r="I907" s="58" t="str">
        <f t="shared" si="128"/>
        <v/>
      </c>
      <c r="J907" s="58" t="str">
        <f t="shared" si="129"/>
        <v/>
      </c>
      <c r="K907" s="59" t="str">
        <f t="shared" si="130"/>
        <v/>
      </c>
      <c r="L907" s="2"/>
      <c r="N907" s="42" t="str">
        <f>IF($E907="", "", IFERROR(INDEX('Suppliers &amp; Rates'!C$7:C$97, MATCH($E907, 'Suppliers &amp; Rates'!$B$7:$B$97, 0)), ""))</f>
        <v/>
      </c>
      <c r="O907" s="43" t="str">
        <f>IF($E907="", "", IFERROR(INDEX('Suppliers &amp; Rates'!D$7:D$97, MATCH($E907, 'Suppliers &amp; Rates'!$B$7:$B$97, 0)), ""))</f>
        <v/>
      </c>
      <c r="P907" s="43" t="str">
        <f>IF($E907="", "", IFERROR(INDEX('Suppliers &amp; Rates'!E$7:E$97, MATCH($E907, 'Suppliers &amp; Rates'!$B$7:$B$97, 0)), ""))</f>
        <v/>
      </c>
      <c r="Q907" s="44" t="str">
        <f>IF($E907="", "", IFERROR(INDEX('Suppliers &amp; Rates'!F$7:F$97, MATCH($E907, 'Suppliers &amp; Rates'!$B$7:$B$97, 0)), ""))</f>
        <v/>
      </c>
      <c r="S907" s="21" t="str">
        <f t="shared" si="131"/>
        <v/>
      </c>
      <c r="U907" s="21" t="str">
        <f t="shared" si="132"/>
        <v/>
      </c>
      <c r="W907" s="21" t="str">
        <f t="shared" si="133"/>
        <v/>
      </c>
      <c r="X907" s="52" t="str">
        <f t="shared" si="134"/>
        <v/>
      </c>
    </row>
    <row r="908" spans="1:24" x14ac:dyDescent="0.25">
      <c r="A908" s="2"/>
      <c r="B908" s="25"/>
      <c r="C908" s="28"/>
      <c r="D908" s="28"/>
      <c r="E908" s="31"/>
      <c r="F908" s="34" t="str">
        <f t="shared" si="126"/>
        <v/>
      </c>
      <c r="G908" s="37" t="str">
        <f>IF(D908="", "", IF(E908="", "Select Supplier", D908*1.02264*(IF(INDEX('Suppliers &amp; Rates'!$G$7:$G$97, MATCH(E908, 'Suppliers &amp; Rates'!$B$7:$B$97, 0))="", 39.3, INDEX('Suppliers &amp; Rates'!$G$7:$G$97, MATCH(E908, 'Suppliers &amp; Rates'!$B$7:$B$97, 0))))/3.6))</f>
        <v/>
      </c>
      <c r="H908" s="57" t="str">
        <f t="shared" si="127"/>
        <v/>
      </c>
      <c r="I908" s="58" t="str">
        <f t="shared" si="128"/>
        <v/>
      </c>
      <c r="J908" s="58" t="str">
        <f t="shared" si="129"/>
        <v/>
      </c>
      <c r="K908" s="59" t="str">
        <f t="shared" si="130"/>
        <v/>
      </c>
      <c r="L908" s="2"/>
      <c r="N908" s="42" t="str">
        <f>IF($E908="", "", IFERROR(INDEX('Suppliers &amp; Rates'!C$7:C$97, MATCH($E908, 'Suppliers &amp; Rates'!$B$7:$B$97, 0)), ""))</f>
        <v/>
      </c>
      <c r="O908" s="43" t="str">
        <f>IF($E908="", "", IFERROR(INDEX('Suppliers &amp; Rates'!D$7:D$97, MATCH($E908, 'Suppliers &amp; Rates'!$B$7:$B$97, 0)), ""))</f>
        <v/>
      </c>
      <c r="P908" s="43" t="str">
        <f>IF($E908="", "", IFERROR(INDEX('Suppliers &amp; Rates'!E$7:E$97, MATCH($E908, 'Suppliers &amp; Rates'!$B$7:$B$97, 0)), ""))</f>
        <v/>
      </c>
      <c r="Q908" s="44" t="str">
        <f>IF($E908="", "", IFERROR(INDEX('Suppliers &amp; Rates'!F$7:F$97, MATCH($E908, 'Suppliers &amp; Rates'!$B$7:$B$97, 0)), ""))</f>
        <v/>
      </c>
      <c r="S908" s="21" t="str">
        <f t="shared" si="131"/>
        <v/>
      </c>
      <c r="U908" s="21" t="str">
        <f t="shared" si="132"/>
        <v/>
      </c>
      <c r="W908" s="21" t="str">
        <f t="shared" si="133"/>
        <v/>
      </c>
      <c r="X908" s="52" t="str">
        <f t="shared" si="134"/>
        <v/>
      </c>
    </row>
    <row r="909" spans="1:24" x14ac:dyDescent="0.25">
      <c r="A909" s="2"/>
      <c r="B909" s="25"/>
      <c r="C909" s="28"/>
      <c r="D909" s="28"/>
      <c r="E909" s="31"/>
      <c r="F909" s="34" t="str">
        <f t="shared" si="126"/>
        <v/>
      </c>
      <c r="G909" s="37" t="str">
        <f>IF(D909="", "", IF(E909="", "Select Supplier", D909*1.02264*(IF(INDEX('Suppliers &amp; Rates'!$G$7:$G$97, MATCH(E909, 'Suppliers &amp; Rates'!$B$7:$B$97, 0))="", 39.3, INDEX('Suppliers &amp; Rates'!$G$7:$G$97, MATCH(E909, 'Suppliers &amp; Rates'!$B$7:$B$97, 0))))/3.6))</f>
        <v/>
      </c>
      <c r="H909" s="57" t="str">
        <f t="shared" si="127"/>
        <v/>
      </c>
      <c r="I909" s="58" t="str">
        <f t="shared" si="128"/>
        <v/>
      </c>
      <c r="J909" s="58" t="str">
        <f t="shared" si="129"/>
        <v/>
      </c>
      <c r="K909" s="59" t="str">
        <f t="shared" si="130"/>
        <v/>
      </c>
      <c r="L909" s="2"/>
      <c r="N909" s="42" t="str">
        <f>IF($E909="", "", IFERROR(INDEX('Suppliers &amp; Rates'!C$7:C$97, MATCH($E909, 'Suppliers &amp; Rates'!$B$7:$B$97, 0)), ""))</f>
        <v/>
      </c>
      <c r="O909" s="43" t="str">
        <f>IF($E909="", "", IFERROR(INDEX('Suppliers &amp; Rates'!D$7:D$97, MATCH($E909, 'Suppliers &amp; Rates'!$B$7:$B$97, 0)), ""))</f>
        <v/>
      </c>
      <c r="P909" s="43" t="str">
        <f>IF($E909="", "", IFERROR(INDEX('Suppliers &amp; Rates'!E$7:E$97, MATCH($E909, 'Suppliers &amp; Rates'!$B$7:$B$97, 0)), ""))</f>
        <v/>
      </c>
      <c r="Q909" s="44" t="str">
        <f>IF($E909="", "", IFERROR(INDEX('Suppliers &amp; Rates'!F$7:F$97, MATCH($E909, 'Suppliers &amp; Rates'!$B$7:$B$97, 0)), ""))</f>
        <v/>
      </c>
      <c r="S909" s="21" t="str">
        <f t="shared" si="131"/>
        <v/>
      </c>
      <c r="U909" s="21" t="str">
        <f t="shared" si="132"/>
        <v/>
      </c>
      <c r="W909" s="21" t="str">
        <f t="shared" si="133"/>
        <v/>
      </c>
      <c r="X909" s="52" t="str">
        <f t="shared" si="134"/>
        <v/>
      </c>
    </row>
    <row r="910" spans="1:24" x14ac:dyDescent="0.25">
      <c r="A910" s="2"/>
      <c r="B910" s="25"/>
      <c r="C910" s="28"/>
      <c r="D910" s="28"/>
      <c r="E910" s="31"/>
      <c r="F910" s="34" t="str">
        <f t="shared" si="126"/>
        <v/>
      </c>
      <c r="G910" s="37" t="str">
        <f>IF(D910="", "", IF(E910="", "Select Supplier", D910*1.02264*(IF(INDEX('Suppliers &amp; Rates'!$G$7:$G$97, MATCH(E910, 'Suppliers &amp; Rates'!$B$7:$B$97, 0))="", 39.3, INDEX('Suppliers &amp; Rates'!$G$7:$G$97, MATCH(E910, 'Suppliers &amp; Rates'!$B$7:$B$97, 0))))/3.6))</f>
        <v/>
      </c>
      <c r="H910" s="57" t="str">
        <f t="shared" si="127"/>
        <v/>
      </c>
      <c r="I910" s="58" t="str">
        <f t="shared" si="128"/>
        <v/>
      </c>
      <c r="J910" s="58" t="str">
        <f t="shared" si="129"/>
        <v/>
      </c>
      <c r="K910" s="59" t="str">
        <f t="shared" si="130"/>
        <v/>
      </c>
      <c r="L910" s="2"/>
      <c r="N910" s="42" t="str">
        <f>IF($E910="", "", IFERROR(INDEX('Suppliers &amp; Rates'!C$7:C$97, MATCH($E910, 'Suppliers &amp; Rates'!$B$7:$B$97, 0)), ""))</f>
        <v/>
      </c>
      <c r="O910" s="43" t="str">
        <f>IF($E910="", "", IFERROR(INDEX('Suppliers &amp; Rates'!D$7:D$97, MATCH($E910, 'Suppliers &amp; Rates'!$B$7:$B$97, 0)), ""))</f>
        <v/>
      </c>
      <c r="P910" s="43" t="str">
        <f>IF($E910="", "", IFERROR(INDEX('Suppliers &amp; Rates'!E$7:E$97, MATCH($E910, 'Suppliers &amp; Rates'!$B$7:$B$97, 0)), ""))</f>
        <v/>
      </c>
      <c r="Q910" s="44" t="str">
        <f>IF($E910="", "", IFERROR(INDEX('Suppliers &amp; Rates'!F$7:F$97, MATCH($E910, 'Suppliers &amp; Rates'!$B$7:$B$97, 0)), ""))</f>
        <v/>
      </c>
      <c r="S910" s="21" t="str">
        <f t="shared" si="131"/>
        <v/>
      </c>
      <c r="U910" s="21" t="str">
        <f t="shared" si="132"/>
        <v/>
      </c>
      <c r="W910" s="21" t="str">
        <f t="shared" si="133"/>
        <v/>
      </c>
      <c r="X910" s="52" t="str">
        <f t="shared" si="134"/>
        <v/>
      </c>
    </row>
    <row r="911" spans="1:24" x14ac:dyDescent="0.25">
      <c r="A911" s="2"/>
      <c r="B911" s="25"/>
      <c r="C911" s="28"/>
      <c r="D911" s="28"/>
      <c r="E911" s="31"/>
      <c r="F911" s="34" t="str">
        <f t="shared" si="126"/>
        <v/>
      </c>
      <c r="G911" s="37" t="str">
        <f>IF(D911="", "", IF(E911="", "Select Supplier", D911*1.02264*(IF(INDEX('Suppliers &amp; Rates'!$G$7:$G$97, MATCH(E911, 'Suppliers &amp; Rates'!$B$7:$B$97, 0))="", 39.3, INDEX('Suppliers &amp; Rates'!$G$7:$G$97, MATCH(E911, 'Suppliers &amp; Rates'!$B$7:$B$97, 0))))/3.6))</f>
        <v/>
      </c>
      <c r="H911" s="57" t="str">
        <f t="shared" si="127"/>
        <v/>
      </c>
      <c r="I911" s="58" t="str">
        <f t="shared" si="128"/>
        <v/>
      </c>
      <c r="J911" s="58" t="str">
        <f t="shared" si="129"/>
        <v/>
      </c>
      <c r="K911" s="59" t="str">
        <f t="shared" si="130"/>
        <v/>
      </c>
      <c r="L911" s="2"/>
      <c r="N911" s="42" t="str">
        <f>IF($E911="", "", IFERROR(INDEX('Suppliers &amp; Rates'!C$7:C$97, MATCH($E911, 'Suppliers &amp; Rates'!$B$7:$B$97, 0)), ""))</f>
        <v/>
      </c>
      <c r="O911" s="43" t="str">
        <f>IF($E911="", "", IFERROR(INDEX('Suppliers &amp; Rates'!D$7:D$97, MATCH($E911, 'Suppliers &amp; Rates'!$B$7:$B$97, 0)), ""))</f>
        <v/>
      </c>
      <c r="P911" s="43" t="str">
        <f>IF($E911="", "", IFERROR(INDEX('Suppliers &amp; Rates'!E$7:E$97, MATCH($E911, 'Suppliers &amp; Rates'!$B$7:$B$97, 0)), ""))</f>
        <v/>
      </c>
      <c r="Q911" s="44" t="str">
        <f>IF($E911="", "", IFERROR(INDEX('Suppliers &amp; Rates'!F$7:F$97, MATCH($E911, 'Suppliers &amp; Rates'!$B$7:$B$97, 0)), ""))</f>
        <v/>
      </c>
      <c r="S911" s="21" t="str">
        <f t="shared" si="131"/>
        <v/>
      </c>
      <c r="U911" s="21" t="str">
        <f t="shared" si="132"/>
        <v/>
      </c>
      <c r="W911" s="21" t="str">
        <f t="shared" si="133"/>
        <v/>
      </c>
      <c r="X911" s="52" t="str">
        <f t="shared" si="134"/>
        <v/>
      </c>
    </row>
    <row r="912" spans="1:24" x14ac:dyDescent="0.25">
      <c r="A912" s="2"/>
      <c r="B912" s="25"/>
      <c r="C912" s="28"/>
      <c r="D912" s="28"/>
      <c r="E912" s="31"/>
      <c r="F912" s="34" t="str">
        <f t="shared" si="126"/>
        <v/>
      </c>
      <c r="G912" s="37" t="str">
        <f>IF(D912="", "", IF(E912="", "Select Supplier", D912*1.02264*(IF(INDEX('Suppliers &amp; Rates'!$G$7:$G$97, MATCH(E912, 'Suppliers &amp; Rates'!$B$7:$B$97, 0))="", 39.3, INDEX('Suppliers &amp; Rates'!$G$7:$G$97, MATCH(E912, 'Suppliers &amp; Rates'!$B$7:$B$97, 0))))/3.6))</f>
        <v/>
      </c>
      <c r="H912" s="57" t="str">
        <f t="shared" si="127"/>
        <v/>
      </c>
      <c r="I912" s="58" t="str">
        <f t="shared" si="128"/>
        <v/>
      </c>
      <c r="J912" s="58" t="str">
        <f t="shared" si="129"/>
        <v/>
      </c>
      <c r="K912" s="59" t="str">
        <f t="shared" si="130"/>
        <v/>
      </c>
      <c r="L912" s="2"/>
      <c r="N912" s="42" t="str">
        <f>IF($E912="", "", IFERROR(INDEX('Suppliers &amp; Rates'!C$7:C$97, MATCH($E912, 'Suppliers &amp; Rates'!$B$7:$B$97, 0)), ""))</f>
        <v/>
      </c>
      <c r="O912" s="43" t="str">
        <f>IF($E912="", "", IFERROR(INDEX('Suppliers &amp; Rates'!D$7:D$97, MATCH($E912, 'Suppliers &amp; Rates'!$B$7:$B$97, 0)), ""))</f>
        <v/>
      </c>
      <c r="P912" s="43" t="str">
        <f>IF($E912="", "", IFERROR(INDEX('Suppliers &amp; Rates'!E$7:E$97, MATCH($E912, 'Suppliers &amp; Rates'!$B$7:$B$97, 0)), ""))</f>
        <v/>
      </c>
      <c r="Q912" s="44" t="str">
        <f>IF($E912="", "", IFERROR(INDEX('Suppliers &amp; Rates'!F$7:F$97, MATCH($E912, 'Suppliers &amp; Rates'!$B$7:$B$97, 0)), ""))</f>
        <v/>
      </c>
      <c r="S912" s="21" t="str">
        <f t="shared" si="131"/>
        <v/>
      </c>
      <c r="U912" s="21" t="str">
        <f t="shared" si="132"/>
        <v/>
      </c>
      <c r="W912" s="21" t="str">
        <f t="shared" si="133"/>
        <v/>
      </c>
      <c r="X912" s="52" t="str">
        <f t="shared" si="134"/>
        <v/>
      </c>
    </row>
    <row r="913" spans="1:24" x14ac:dyDescent="0.25">
      <c r="A913" s="2"/>
      <c r="B913" s="25"/>
      <c r="C913" s="28"/>
      <c r="D913" s="28"/>
      <c r="E913" s="31"/>
      <c r="F913" s="34" t="str">
        <f t="shared" si="126"/>
        <v/>
      </c>
      <c r="G913" s="37" t="str">
        <f>IF(D913="", "", IF(E913="", "Select Supplier", D913*1.02264*(IF(INDEX('Suppliers &amp; Rates'!$G$7:$G$97, MATCH(E913, 'Suppliers &amp; Rates'!$B$7:$B$97, 0))="", 39.3, INDEX('Suppliers &amp; Rates'!$G$7:$G$97, MATCH(E913, 'Suppliers &amp; Rates'!$B$7:$B$97, 0))))/3.6))</f>
        <v/>
      </c>
      <c r="H913" s="57" t="str">
        <f t="shared" si="127"/>
        <v/>
      </c>
      <c r="I913" s="58" t="str">
        <f t="shared" si="128"/>
        <v/>
      </c>
      <c r="J913" s="58" t="str">
        <f t="shared" si="129"/>
        <v/>
      </c>
      <c r="K913" s="59" t="str">
        <f t="shared" si="130"/>
        <v/>
      </c>
      <c r="L913" s="2"/>
      <c r="N913" s="42" t="str">
        <f>IF($E913="", "", IFERROR(INDEX('Suppliers &amp; Rates'!C$7:C$97, MATCH($E913, 'Suppliers &amp; Rates'!$B$7:$B$97, 0)), ""))</f>
        <v/>
      </c>
      <c r="O913" s="43" t="str">
        <f>IF($E913="", "", IFERROR(INDEX('Suppliers &amp; Rates'!D$7:D$97, MATCH($E913, 'Suppliers &amp; Rates'!$B$7:$B$97, 0)), ""))</f>
        <v/>
      </c>
      <c r="P913" s="43" t="str">
        <f>IF($E913="", "", IFERROR(INDEX('Suppliers &amp; Rates'!E$7:E$97, MATCH($E913, 'Suppliers &amp; Rates'!$B$7:$B$97, 0)), ""))</f>
        <v/>
      </c>
      <c r="Q913" s="44" t="str">
        <f>IF($E913="", "", IFERROR(INDEX('Suppliers &amp; Rates'!F$7:F$97, MATCH($E913, 'Suppliers &amp; Rates'!$B$7:$B$97, 0)), ""))</f>
        <v/>
      </c>
      <c r="S913" s="21" t="str">
        <f t="shared" si="131"/>
        <v/>
      </c>
      <c r="U913" s="21" t="str">
        <f t="shared" si="132"/>
        <v/>
      </c>
      <c r="W913" s="21" t="str">
        <f t="shared" si="133"/>
        <v/>
      </c>
      <c r="X913" s="52" t="str">
        <f t="shared" si="134"/>
        <v/>
      </c>
    </row>
    <row r="914" spans="1:24" x14ac:dyDescent="0.25">
      <c r="A914" s="2"/>
      <c r="B914" s="25"/>
      <c r="C914" s="28"/>
      <c r="D914" s="28"/>
      <c r="E914" s="31"/>
      <c r="F914" s="34" t="str">
        <f t="shared" si="126"/>
        <v/>
      </c>
      <c r="G914" s="37" t="str">
        <f>IF(D914="", "", IF(E914="", "Select Supplier", D914*1.02264*(IF(INDEX('Suppliers &amp; Rates'!$G$7:$G$97, MATCH(E914, 'Suppliers &amp; Rates'!$B$7:$B$97, 0))="", 39.3, INDEX('Suppliers &amp; Rates'!$G$7:$G$97, MATCH(E914, 'Suppliers &amp; Rates'!$B$7:$B$97, 0))))/3.6))</f>
        <v/>
      </c>
      <c r="H914" s="57" t="str">
        <f t="shared" si="127"/>
        <v/>
      </c>
      <c r="I914" s="58" t="str">
        <f t="shared" si="128"/>
        <v/>
      </c>
      <c r="J914" s="58" t="str">
        <f t="shared" si="129"/>
        <v/>
      </c>
      <c r="K914" s="59" t="str">
        <f t="shared" si="130"/>
        <v/>
      </c>
      <c r="L914" s="2"/>
      <c r="N914" s="42" t="str">
        <f>IF($E914="", "", IFERROR(INDEX('Suppliers &amp; Rates'!C$7:C$97, MATCH($E914, 'Suppliers &amp; Rates'!$B$7:$B$97, 0)), ""))</f>
        <v/>
      </c>
      <c r="O914" s="43" t="str">
        <f>IF($E914="", "", IFERROR(INDEX('Suppliers &amp; Rates'!D$7:D$97, MATCH($E914, 'Suppliers &amp; Rates'!$B$7:$B$97, 0)), ""))</f>
        <v/>
      </c>
      <c r="P914" s="43" t="str">
        <f>IF($E914="", "", IFERROR(INDEX('Suppliers &amp; Rates'!E$7:E$97, MATCH($E914, 'Suppliers &amp; Rates'!$B$7:$B$97, 0)), ""))</f>
        <v/>
      </c>
      <c r="Q914" s="44" t="str">
        <f>IF($E914="", "", IFERROR(INDEX('Suppliers &amp; Rates'!F$7:F$97, MATCH($E914, 'Suppliers &amp; Rates'!$B$7:$B$97, 0)), ""))</f>
        <v/>
      </c>
      <c r="S914" s="21" t="str">
        <f t="shared" si="131"/>
        <v/>
      </c>
      <c r="U914" s="21" t="str">
        <f t="shared" si="132"/>
        <v/>
      </c>
      <c r="W914" s="21" t="str">
        <f t="shared" si="133"/>
        <v/>
      </c>
      <c r="X914" s="52" t="str">
        <f t="shared" si="134"/>
        <v/>
      </c>
    </row>
    <row r="915" spans="1:24" x14ac:dyDescent="0.25">
      <c r="A915" s="2"/>
      <c r="B915" s="25"/>
      <c r="C915" s="28"/>
      <c r="D915" s="28"/>
      <c r="E915" s="31"/>
      <c r="F915" s="34" t="str">
        <f t="shared" si="126"/>
        <v/>
      </c>
      <c r="G915" s="37" t="str">
        <f>IF(D915="", "", IF(E915="", "Select Supplier", D915*1.02264*(IF(INDEX('Suppliers &amp; Rates'!$G$7:$G$97, MATCH(E915, 'Suppliers &amp; Rates'!$B$7:$B$97, 0))="", 39.3, INDEX('Suppliers &amp; Rates'!$G$7:$G$97, MATCH(E915, 'Suppliers &amp; Rates'!$B$7:$B$97, 0))))/3.6))</f>
        <v/>
      </c>
      <c r="H915" s="57" t="str">
        <f t="shared" si="127"/>
        <v/>
      </c>
      <c r="I915" s="58" t="str">
        <f t="shared" si="128"/>
        <v/>
      </c>
      <c r="J915" s="58" t="str">
        <f t="shared" si="129"/>
        <v/>
      </c>
      <c r="K915" s="59" t="str">
        <f t="shared" si="130"/>
        <v/>
      </c>
      <c r="L915" s="2"/>
      <c r="N915" s="42" t="str">
        <f>IF($E915="", "", IFERROR(INDEX('Suppliers &amp; Rates'!C$7:C$97, MATCH($E915, 'Suppliers &amp; Rates'!$B$7:$B$97, 0)), ""))</f>
        <v/>
      </c>
      <c r="O915" s="43" t="str">
        <f>IF($E915="", "", IFERROR(INDEX('Suppliers &amp; Rates'!D$7:D$97, MATCH($E915, 'Suppliers &amp; Rates'!$B$7:$B$97, 0)), ""))</f>
        <v/>
      </c>
      <c r="P915" s="43" t="str">
        <f>IF($E915="", "", IFERROR(INDEX('Suppliers &amp; Rates'!E$7:E$97, MATCH($E915, 'Suppliers &amp; Rates'!$B$7:$B$97, 0)), ""))</f>
        <v/>
      </c>
      <c r="Q915" s="44" t="str">
        <f>IF($E915="", "", IFERROR(INDEX('Suppliers &amp; Rates'!F$7:F$97, MATCH($E915, 'Suppliers &amp; Rates'!$B$7:$B$97, 0)), ""))</f>
        <v/>
      </c>
      <c r="S915" s="21" t="str">
        <f t="shared" si="131"/>
        <v/>
      </c>
      <c r="U915" s="21" t="str">
        <f t="shared" si="132"/>
        <v/>
      </c>
      <c r="W915" s="21" t="str">
        <f t="shared" si="133"/>
        <v/>
      </c>
      <c r="X915" s="52" t="str">
        <f t="shared" si="134"/>
        <v/>
      </c>
    </row>
    <row r="916" spans="1:24" x14ac:dyDescent="0.25">
      <c r="A916" s="2"/>
      <c r="B916" s="25"/>
      <c r="C916" s="28"/>
      <c r="D916" s="28"/>
      <c r="E916" s="31"/>
      <c r="F916" s="34" t="str">
        <f t="shared" si="126"/>
        <v/>
      </c>
      <c r="G916" s="37" t="str">
        <f>IF(D916="", "", IF(E916="", "Select Supplier", D916*1.02264*(IF(INDEX('Suppliers &amp; Rates'!$G$7:$G$97, MATCH(E916, 'Suppliers &amp; Rates'!$B$7:$B$97, 0))="", 39.3, INDEX('Suppliers &amp; Rates'!$G$7:$G$97, MATCH(E916, 'Suppliers &amp; Rates'!$B$7:$B$97, 0))))/3.6))</f>
        <v/>
      </c>
      <c r="H916" s="57" t="str">
        <f t="shared" si="127"/>
        <v/>
      </c>
      <c r="I916" s="58" t="str">
        <f t="shared" si="128"/>
        <v/>
      </c>
      <c r="J916" s="58" t="str">
        <f t="shared" si="129"/>
        <v/>
      </c>
      <c r="K916" s="59" t="str">
        <f t="shared" si="130"/>
        <v/>
      </c>
      <c r="L916" s="2"/>
      <c r="N916" s="42" t="str">
        <f>IF($E916="", "", IFERROR(INDEX('Suppliers &amp; Rates'!C$7:C$97, MATCH($E916, 'Suppliers &amp; Rates'!$B$7:$B$97, 0)), ""))</f>
        <v/>
      </c>
      <c r="O916" s="43" t="str">
        <f>IF($E916="", "", IFERROR(INDEX('Suppliers &amp; Rates'!D$7:D$97, MATCH($E916, 'Suppliers &amp; Rates'!$B$7:$B$97, 0)), ""))</f>
        <v/>
      </c>
      <c r="P916" s="43" t="str">
        <f>IF($E916="", "", IFERROR(INDEX('Suppliers &amp; Rates'!E$7:E$97, MATCH($E916, 'Suppliers &amp; Rates'!$B$7:$B$97, 0)), ""))</f>
        <v/>
      </c>
      <c r="Q916" s="44" t="str">
        <f>IF($E916="", "", IFERROR(INDEX('Suppliers &amp; Rates'!F$7:F$97, MATCH($E916, 'Suppliers &amp; Rates'!$B$7:$B$97, 0)), ""))</f>
        <v/>
      </c>
      <c r="S916" s="21" t="str">
        <f t="shared" si="131"/>
        <v/>
      </c>
      <c r="U916" s="21" t="str">
        <f t="shared" si="132"/>
        <v/>
      </c>
      <c r="W916" s="21" t="str">
        <f t="shared" si="133"/>
        <v/>
      </c>
      <c r="X916" s="52" t="str">
        <f t="shared" si="134"/>
        <v/>
      </c>
    </row>
    <row r="917" spans="1:24" x14ac:dyDescent="0.25">
      <c r="A917" s="2"/>
      <c r="B917" s="25"/>
      <c r="C917" s="28"/>
      <c r="D917" s="28"/>
      <c r="E917" s="31"/>
      <c r="F917" s="34" t="str">
        <f t="shared" si="126"/>
        <v/>
      </c>
      <c r="G917" s="37" t="str">
        <f>IF(D917="", "", IF(E917="", "Select Supplier", D917*1.02264*(IF(INDEX('Suppliers &amp; Rates'!$G$7:$G$97, MATCH(E917, 'Suppliers &amp; Rates'!$B$7:$B$97, 0))="", 39.3, INDEX('Suppliers &amp; Rates'!$G$7:$G$97, MATCH(E917, 'Suppliers &amp; Rates'!$B$7:$B$97, 0))))/3.6))</f>
        <v/>
      </c>
      <c r="H917" s="57" t="str">
        <f t="shared" si="127"/>
        <v/>
      </c>
      <c r="I917" s="58" t="str">
        <f t="shared" si="128"/>
        <v/>
      </c>
      <c r="J917" s="58" t="str">
        <f t="shared" si="129"/>
        <v/>
      </c>
      <c r="K917" s="59" t="str">
        <f t="shared" si="130"/>
        <v/>
      </c>
      <c r="L917" s="2"/>
      <c r="N917" s="42" t="str">
        <f>IF($E917="", "", IFERROR(INDEX('Suppliers &amp; Rates'!C$7:C$97, MATCH($E917, 'Suppliers &amp; Rates'!$B$7:$B$97, 0)), ""))</f>
        <v/>
      </c>
      <c r="O917" s="43" t="str">
        <f>IF($E917="", "", IFERROR(INDEX('Suppliers &amp; Rates'!D$7:D$97, MATCH($E917, 'Suppliers &amp; Rates'!$B$7:$B$97, 0)), ""))</f>
        <v/>
      </c>
      <c r="P917" s="43" t="str">
        <f>IF($E917="", "", IFERROR(INDEX('Suppliers &amp; Rates'!E$7:E$97, MATCH($E917, 'Suppliers &amp; Rates'!$B$7:$B$97, 0)), ""))</f>
        <v/>
      </c>
      <c r="Q917" s="44" t="str">
        <f>IF($E917="", "", IFERROR(INDEX('Suppliers &amp; Rates'!F$7:F$97, MATCH($E917, 'Suppliers &amp; Rates'!$B$7:$B$97, 0)), ""))</f>
        <v/>
      </c>
      <c r="S917" s="21" t="str">
        <f t="shared" si="131"/>
        <v/>
      </c>
      <c r="U917" s="21" t="str">
        <f t="shared" si="132"/>
        <v/>
      </c>
      <c r="W917" s="21" t="str">
        <f t="shared" si="133"/>
        <v/>
      </c>
      <c r="X917" s="52" t="str">
        <f t="shared" si="134"/>
        <v/>
      </c>
    </row>
    <row r="918" spans="1:24" x14ac:dyDescent="0.25">
      <c r="A918" s="2"/>
      <c r="B918" s="25"/>
      <c r="C918" s="28"/>
      <c r="D918" s="28"/>
      <c r="E918" s="31"/>
      <c r="F918" s="34" t="str">
        <f t="shared" si="126"/>
        <v/>
      </c>
      <c r="G918" s="37" t="str">
        <f>IF(D918="", "", IF(E918="", "Select Supplier", D918*1.02264*(IF(INDEX('Suppliers &amp; Rates'!$G$7:$G$97, MATCH(E918, 'Suppliers &amp; Rates'!$B$7:$B$97, 0))="", 39.3, INDEX('Suppliers &amp; Rates'!$G$7:$G$97, MATCH(E918, 'Suppliers &amp; Rates'!$B$7:$B$97, 0))))/3.6))</f>
        <v/>
      </c>
      <c r="H918" s="57" t="str">
        <f t="shared" si="127"/>
        <v/>
      </c>
      <c r="I918" s="58" t="str">
        <f t="shared" si="128"/>
        <v/>
      </c>
      <c r="J918" s="58" t="str">
        <f t="shared" si="129"/>
        <v/>
      </c>
      <c r="K918" s="59" t="str">
        <f t="shared" si="130"/>
        <v/>
      </c>
      <c r="L918" s="2"/>
      <c r="N918" s="42" t="str">
        <f>IF($E918="", "", IFERROR(INDEX('Suppliers &amp; Rates'!C$7:C$97, MATCH($E918, 'Suppliers &amp; Rates'!$B$7:$B$97, 0)), ""))</f>
        <v/>
      </c>
      <c r="O918" s="43" t="str">
        <f>IF($E918="", "", IFERROR(INDEX('Suppliers &amp; Rates'!D$7:D$97, MATCH($E918, 'Suppliers &amp; Rates'!$B$7:$B$97, 0)), ""))</f>
        <v/>
      </c>
      <c r="P918" s="43" t="str">
        <f>IF($E918="", "", IFERROR(INDEX('Suppliers &amp; Rates'!E$7:E$97, MATCH($E918, 'Suppliers &amp; Rates'!$B$7:$B$97, 0)), ""))</f>
        <v/>
      </c>
      <c r="Q918" s="44" t="str">
        <f>IF($E918="", "", IFERROR(INDEX('Suppliers &amp; Rates'!F$7:F$97, MATCH($E918, 'Suppliers &amp; Rates'!$B$7:$B$97, 0)), ""))</f>
        <v/>
      </c>
      <c r="S918" s="21" t="str">
        <f t="shared" si="131"/>
        <v/>
      </c>
      <c r="U918" s="21" t="str">
        <f t="shared" si="132"/>
        <v/>
      </c>
      <c r="W918" s="21" t="str">
        <f t="shared" si="133"/>
        <v/>
      </c>
      <c r="X918" s="52" t="str">
        <f t="shared" si="134"/>
        <v/>
      </c>
    </row>
    <row r="919" spans="1:24" x14ac:dyDescent="0.25">
      <c r="A919" s="2"/>
      <c r="B919" s="25"/>
      <c r="C919" s="28"/>
      <c r="D919" s="28"/>
      <c r="E919" s="31"/>
      <c r="F919" s="34" t="str">
        <f t="shared" si="126"/>
        <v/>
      </c>
      <c r="G919" s="37" t="str">
        <f>IF(D919="", "", IF(E919="", "Select Supplier", D919*1.02264*(IF(INDEX('Suppliers &amp; Rates'!$G$7:$G$97, MATCH(E919, 'Suppliers &amp; Rates'!$B$7:$B$97, 0))="", 39.3, INDEX('Suppliers &amp; Rates'!$G$7:$G$97, MATCH(E919, 'Suppliers &amp; Rates'!$B$7:$B$97, 0))))/3.6))</f>
        <v/>
      </c>
      <c r="H919" s="57" t="str">
        <f t="shared" si="127"/>
        <v/>
      </c>
      <c r="I919" s="58" t="str">
        <f t="shared" si="128"/>
        <v/>
      </c>
      <c r="J919" s="58" t="str">
        <f t="shared" si="129"/>
        <v/>
      </c>
      <c r="K919" s="59" t="str">
        <f t="shared" si="130"/>
        <v/>
      </c>
      <c r="L919" s="2"/>
      <c r="N919" s="42" t="str">
        <f>IF($E919="", "", IFERROR(INDEX('Suppliers &amp; Rates'!C$7:C$97, MATCH($E919, 'Suppliers &amp; Rates'!$B$7:$B$97, 0)), ""))</f>
        <v/>
      </c>
      <c r="O919" s="43" t="str">
        <f>IF($E919="", "", IFERROR(INDEX('Suppliers &amp; Rates'!D$7:D$97, MATCH($E919, 'Suppliers &amp; Rates'!$B$7:$B$97, 0)), ""))</f>
        <v/>
      </c>
      <c r="P919" s="43" t="str">
        <f>IF($E919="", "", IFERROR(INDEX('Suppliers &amp; Rates'!E$7:E$97, MATCH($E919, 'Suppliers &amp; Rates'!$B$7:$B$97, 0)), ""))</f>
        <v/>
      </c>
      <c r="Q919" s="44" t="str">
        <f>IF($E919="", "", IFERROR(INDEX('Suppliers &amp; Rates'!F$7:F$97, MATCH($E919, 'Suppliers &amp; Rates'!$B$7:$B$97, 0)), ""))</f>
        <v/>
      </c>
      <c r="S919" s="21" t="str">
        <f t="shared" si="131"/>
        <v/>
      </c>
      <c r="U919" s="21" t="str">
        <f t="shared" si="132"/>
        <v/>
      </c>
      <c r="W919" s="21" t="str">
        <f t="shared" si="133"/>
        <v/>
      </c>
      <c r="X919" s="52" t="str">
        <f t="shared" si="134"/>
        <v/>
      </c>
    </row>
    <row r="920" spans="1:24" x14ac:dyDescent="0.25">
      <c r="A920" s="2"/>
      <c r="B920" s="25"/>
      <c r="C920" s="28"/>
      <c r="D920" s="28"/>
      <c r="E920" s="31"/>
      <c r="F920" s="34" t="str">
        <f t="shared" si="126"/>
        <v/>
      </c>
      <c r="G920" s="37" t="str">
        <f>IF(D920="", "", IF(E920="", "Select Supplier", D920*1.02264*(IF(INDEX('Suppliers &amp; Rates'!$G$7:$G$97, MATCH(E920, 'Suppliers &amp; Rates'!$B$7:$B$97, 0))="", 39.3, INDEX('Suppliers &amp; Rates'!$G$7:$G$97, MATCH(E920, 'Suppliers &amp; Rates'!$B$7:$B$97, 0))))/3.6))</f>
        <v/>
      </c>
      <c r="H920" s="57" t="str">
        <f t="shared" si="127"/>
        <v/>
      </c>
      <c r="I920" s="58" t="str">
        <f t="shared" si="128"/>
        <v/>
      </c>
      <c r="J920" s="58" t="str">
        <f t="shared" si="129"/>
        <v/>
      </c>
      <c r="K920" s="59" t="str">
        <f t="shared" si="130"/>
        <v/>
      </c>
      <c r="L920" s="2"/>
      <c r="N920" s="42" t="str">
        <f>IF($E920="", "", IFERROR(INDEX('Suppliers &amp; Rates'!C$7:C$97, MATCH($E920, 'Suppliers &amp; Rates'!$B$7:$B$97, 0)), ""))</f>
        <v/>
      </c>
      <c r="O920" s="43" t="str">
        <f>IF($E920="", "", IFERROR(INDEX('Suppliers &amp; Rates'!D$7:D$97, MATCH($E920, 'Suppliers &amp; Rates'!$B$7:$B$97, 0)), ""))</f>
        <v/>
      </c>
      <c r="P920" s="43" t="str">
        <f>IF($E920="", "", IFERROR(INDEX('Suppliers &amp; Rates'!E$7:E$97, MATCH($E920, 'Suppliers &amp; Rates'!$B$7:$B$97, 0)), ""))</f>
        <v/>
      </c>
      <c r="Q920" s="44" t="str">
        <f>IF($E920="", "", IFERROR(INDEX('Suppliers &amp; Rates'!F$7:F$97, MATCH($E920, 'Suppliers &amp; Rates'!$B$7:$B$97, 0)), ""))</f>
        <v/>
      </c>
      <c r="S920" s="21" t="str">
        <f t="shared" si="131"/>
        <v/>
      </c>
      <c r="U920" s="21" t="str">
        <f t="shared" si="132"/>
        <v/>
      </c>
      <c r="W920" s="21" t="str">
        <f t="shared" si="133"/>
        <v/>
      </c>
      <c r="X920" s="52" t="str">
        <f t="shared" si="134"/>
        <v/>
      </c>
    </row>
    <row r="921" spans="1:24" x14ac:dyDescent="0.25">
      <c r="A921" s="2"/>
      <c r="B921" s="25"/>
      <c r="C921" s="28"/>
      <c r="D921" s="28"/>
      <c r="E921" s="31"/>
      <c r="F921" s="34" t="str">
        <f t="shared" si="126"/>
        <v/>
      </c>
      <c r="G921" s="37" t="str">
        <f>IF(D921="", "", IF(E921="", "Select Supplier", D921*1.02264*(IF(INDEX('Suppliers &amp; Rates'!$G$7:$G$97, MATCH(E921, 'Suppliers &amp; Rates'!$B$7:$B$97, 0))="", 39.3, INDEX('Suppliers &amp; Rates'!$G$7:$G$97, MATCH(E921, 'Suppliers &amp; Rates'!$B$7:$B$97, 0))))/3.6))</f>
        <v/>
      </c>
      <c r="H921" s="57" t="str">
        <f t="shared" si="127"/>
        <v/>
      </c>
      <c r="I921" s="58" t="str">
        <f t="shared" si="128"/>
        <v/>
      </c>
      <c r="J921" s="58" t="str">
        <f t="shared" si="129"/>
        <v/>
      </c>
      <c r="K921" s="59" t="str">
        <f t="shared" si="130"/>
        <v/>
      </c>
      <c r="L921" s="2"/>
      <c r="N921" s="42" t="str">
        <f>IF($E921="", "", IFERROR(INDEX('Suppliers &amp; Rates'!C$7:C$97, MATCH($E921, 'Suppliers &amp; Rates'!$B$7:$B$97, 0)), ""))</f>
        <v/>
      </c>
      <c r="O921" s="43" t="str">
        <f>IF($E921="", "", IFERROR(INDEX('Suppliers &amp; Rates'!D$7:D$97, MATCH($E921, 'Suppliers &amp; Rates'!$B$7:$B$97, 0)), ""))</f>
        <v/>
      </c>
      <c r="P921" s="43" t="str">
        <f>IF($E921="", "", IFERROR(INDEX('Suppliers &amp; Rates'!E$7:E$97, MATCH($E921, 'Suppliers &amp; Rates'!$B$7:$B$97, 0)), ""))</f>
        <v/>
      </c>
      <c r="Q921" s="44" t="str">
        <f>IF($E921="", "", IFERROR(INDEX('Suppliers &amp; Rates'!F$7:F$97, MATCH($E921, 'Suppliers &amp; Rates'!$B$7:$B$97, 0)), ""))</f>
        <v/>
      </c>
      <c r="S921" s="21" t="str">
        <f t="shared" si="131"/>
        <v/>
      </c>
      <c r="U921" s="21" t="str">
        <f t="shared" si="132"/>
        <v/>
      </c>
      <c r="W921" s="21" t="str">
        <f t="shared" si="133"/>
        <v/>
      </c>
      <c r="X921" s="52" t="str">
        <f t="shared" si="134"/>
        <v/>
      </c>
    </row>
    <row r="922" spans="1:24" x14ac:dyDescent="0.25">
      <c r="A922" s="2"/>
      <c r="B922" s="25"/>
      <c r="C922" s="28"/>
      <c r="D922" s="28"/>
      <c r="E922" s="31"/>
      <c r="F922" s="34" t="str">
        <f t="shared" si="126"/>
        <v/>
      </c>
      <c r="G922" s="37" t="str">
        <f>IF(D922="", "", IF(E922="", "Select Supplier", D922*1.02264*(IF(INDEX('Suppliers &amp; Rates'!$G$7:$G$97, MATCH(E922, 'Suppliers &amp; Rates'!$B$7:$B$97, 0))="", 39.3, INDEX('Suppliers &amp; Rates'!$G$7:$G$97, MATCH(E922, 'Suppliers &amp; Rates'!$B$7:$B$97, 0))))/3.6))</f>
        <v/>
      </c>
      <c r="H922" s="57" t="str">
        <f t="shared" si="127"/>
        <v/>
      </c>
      <c r="I922" s="58" t="str">
        <f t="shared" si="128"/>
        <v/>
      </c>
      <c r="J922" s="58" t="str">
        <f t="shared" si="129"/>
        <v/>
      </c>
      <c r="K922" s="59" t="str">
        <f t="shared" si="130"/>
        <v/>
      </c>
      <c r="L922" s="2"/>
      <c r="N922" s="42" t="str">
        <f>IF($E922="", "", IFERROR(INDEX('Suppliers &amp; Rates'!C$7:C$97, MATCH($E922, 'Suppliers &amp; Rates'!$B$7:$B$97, 0)), ""))</f>
        <v/>
      </c>
      <c r="O922" s="43" t="str">
        <f>IF($E922="", "", IFERROR(INDEX('Suppliers &amp; Rates'!D$7:D$97, MATCH($E922, 'Suppliers &amp; Rates'!$B$7:$B$97, 0)), ""))</f>
        <v/>
      </c>
      <c r="P922" s="43" t="str">
        <f>IF($E922="", "", IFERROR(INDEX('Suppliers &amp; Rates'!E$7:E$97, MATCH($E922, 'Suppliers &amp; Rates'!$B$7:$B$97, 0)), ""))</f>
        <v/>
      </c>
      <c r="Q922" s="44" t="str">
        <f>IF($E922="", "", IFERROR(INDEX('Suppliers &amp; Rates'!F$7:F$97, MATCH($E922, 'Suppliers &amp; Rates'!$B$7:$B$97, 0)), ""))</f>
        <v/>
      </c>
      <c r="S922" s="21" t="str">
        <f t="shared" si="131"/>
        <v/>
      </c>
      <c r="U922" s="21" t="str">
        <f t="shared" si="132"/>
        <v/>
      </c>
      <c r="W922" s="21" t="str">
        <f t="shared" si="133"/>
        <v/>
      </c>
      <c r="X922" s="52" t="str">
        <f t="shared" si="134"/>
        <v/>
      </c>
    </row>
    <row r="923" spans="1:24" x14ac:dyDescent="0.25">
      <c r="A923" s="2"/>
      <c r="B923" s="25"/>
      <c r="C923" s="28"/>
      <c r="D923" s="28"/>
      <c r="E923" s="31"/>
      <c r="F923" s="34" t="str">
        <f t="shared" si="126"/>
        <v/>
      </c>
      <c r="G923" s="37" t="str">
        <f>IF(D923="", "", IF(E923="", "Select Supplier", D923*1.02264*(IF(INDEX('Suppliers &amp; Rates'!$G$7:$G$97, MATCH(E923, 'Suppliers &amp; Rates'!$B$7:$B$97, 0))="", 39.3, INDEX('Suppliers &amp; Rates'!$G$7:$G$97, MATCH(E923, 'Suppliers &amp; Rates'!$B$7:$B$97, 0))))/3.6))</f>
        <v/>
      </c>
      <c r="H923" s="57" t="str">
        <f t="shared" si="127"/>
        <v/>
      </c>
      <c r="I923" s="58" t="str">
        <f t="shared" si="128"/>
        <v/>
      </c>
      <c r="J923" s="58" t="str">
        <f t="shared" si="129"/>
        <v/>
      </c>
      <c r="K923" s="59" t="str">
        <f t="shared" si="130"/>
        <v/>
      </c>
      <c r="L923" s="2"/>
      <c r="N923" s="42" t="str">
        <f>IF($E923="", "", IFERROR(INDEX('Suppliers &amp; Rates'!C$7:C$97, MATCH($E923, 'Suppliers &amp; Rates'!$B$7:$B$97, 0)), ""))</f>
        <v/>
      </c>
      <c r="O923" s="43" t="str">
        <f>IF($E923="", "", IFERROR(INDEX('Suppliers &amp; Rates'!D$7:D$97, MATCH($E923, 'Suppliers &amp; Rates'!$B$7:$B$97, 0)), ""))</f>
        <v/>
      </c>
      <c r="P923" s="43" t="str">
        <f>IF($E923="", "", IFERROR(INDEX('Suppliers &amp; Rates'!E$7:E$97, MATCH($E923, 'Suppliers &amp; Rates'!$B$7:$B$97, 0)), ""))</f>
        <v/>
      </c>
      <c r="Q923" s="44" t="str">
        <f>IF($E923="", "", IFERROR(INDEX('Suppliers &amp; Rates'!F$7:F$97, MATCH($E923, 'Suppliers &amp; Rates'!$B$7:$B$97, 0)), ""))</f>
        <v/>
      </c>
      <c r="S923" s="21" t="str">
        <f t="shared" si="131"/>
        <v/>
      </c>
      <c r="U923" s="21" t="str">
        <f t="shared" si="132"/>
        <v/>
      </c>
      <c r="W923" s="21" t="str">
        <f t="shared" si="133"/>
        <v/>
      </c>
      <c r="X923" s="52" t="str">
        <f t="shared" si="134"/>
        <v/>
      </c>
    </row>
    <row r="924" spans="1:24" x14ac:dyDescent="0.25">
      <c r="A924" s="2"/>
      <c r="B924" s="25"/>
      <c r="C924" s="28"/>
      <c r="D924" s="28"/>
      <c r="E924" s="31"/>
      <c r="F924" s="34" t="str">
        <f t="shared" si="126"/>
        <v/>
      </c>
      <c r="G924" s="37" t="str">
        <f>IF(D924="", "", IF(E924="", "Select Supplier", D924*1.02264*(IF(INDEX('Suppliers &amp; Rates'!$G$7:$G$97, MATCH(E924, 'Suppliers &amp; Rates'!$B$7:$B$97, 0))="", 39.3, INDEX('Suppliers &amp; Rates'!$G$7:$G$97, MATCH(E924, 'Suppliers &amp; Rates'!$B$7:$B$97, 0))))/3.6))</f>
        <v/>
      </c>
      <c r="H924" s="57" t="str">
        <f t="shared" si="127"/>
        <v/>
      </c>
      <c r="I924" s="58" t="str">
        <f t="shared" si="128"/>
        <v/>
      </c>
      <c r="J924" s="58" t="str">
        <f t="shared" si="129"/>
        <v/>
      </c>
      <c r="K924" s="59" t="str">
        <f t="shared" si="130"/>
        <v/>
      </c>
      <c r="L924" s="2"/>
      <c r="N924" s="42" t="str">
        <f>IF($E924="", "", IFERROR(INDEX('Suppliers &amp; Rates'!C$7:C$97, MATCH($E924, 'Suppliers &amp; Rates'!$B$7:$B$97, 0)), ""))</f>
        <v/>
      </c>
      <c r="O924" s="43" t="str">
        <f>IF($E924="", "", IFERROR(INDEX('Suppliers &amp; Rates'!D$7:D$97, MATCH($E924, 'Suppliers &amp; Rates'!$B$7:$B$97, 0)), ""))</f>
        <v/>
      </c>
      <c r="P924" s="43" t="str">
        <f>IF($E924="", "", IFERROR(INDEX('Suppliers &amp; Rates'!E$7:E$97, MATCH($E924, 'Suppliers &amp; Rates'!$B$7:$B$97, 0)), ""))</f>
        <v/>
      </c>
      <c r="Q924" s="44" t="str">
        <f>IF($E924="", "", IFERROR(INDEX('Suppliers &amp; Rates'!F$7:F$97, MATCH($E924, 'Suppliers &amp; Rates'!$B$7:$B$97, 0)), ""))</f>
        <v/>
      </c>
      <c r="S924" s="21" t="str">
        <f t="shared" si="131"/>
        <v/>
      </c>
      <c r="U924" s="21" t="str">
        <f t="shared" si="132"/>
        <v/>
      </c>
      <c r="W924" s="21" t="str">
        <f t="shared" si="133"/>
        <v/>
      </c>
      <c r="X924" s="52" t="str">
        <f t="shared" si="134"/>
        <v/>
      </c>
    </row>
    <row r="925" spans="1:24" x14ac:dyDescent="0.25">
      <c r="A925" s="2"/>
      <c r="B925" s="25"/>
      <c r="C925" s="28"/>
      <c r="D925" s="28"/>
      <c r="E925" s="31"/>
      <c r="F925" s="34" t="str">
        <f t="shared" si="126"/>
        <v/>
      </c>
      <c r="G925" s="37" t="str">
        <f>IF(D925="", "", IF(E925="", "Select Supplier", D925*1.02264*(IF(INDEX('Suppliers &amp; Rates'!$G$7:$G$97, MATCH(E925, 'Suppliers &amp; Rates'!$B$7:$B$97, 0))="", 39.3, INDEX('Suppliers &amp; Rates'!$G$7:$G$97, MATCH(E925, 'Suppliers &amp; Rates'!$B$7:$B$97, 0))))/3.6))</f>
        <v/>
      </c>
      <c r="H925" s="57" t="str">
        <f t="shared" si="127"/>
        <v/>
      </c>
      <c r="I925" s="58" t="str">
        <f t="shared" si="128"/>
        <v/>
      </c>
      <c r="J925" s="58" t="str">
        <f t="shared" si="129"/>
        <v/>
      </c>
      <c r="K925" s="59" t="str">
        <f t="shared" si="130"/>
        <v/>
      </c>
      <c r="L925" s="2"/>
      <c r="N925" s="42" t="str">
        <f>IF($E925="", "", IFERROR(INDEX('Suppliers &amp; Rates'!C$7:C$97, MATCH($E925, 'Suppliers &amp; Rates'!$B$7:$B$97, 0)), ""))</f>
        <v/>
      </c>
      <c r="O925" s="43" t="str">
        <f>IF($E925="", "", IFERROR(INDEX('Suppliers &amp; Rates'!D$7:D$97, MATCH($E925, 'Suppliers &amp; Rates'!$B$7:$B$97, 0)), ""))</f>
        <v/>
      </c>
      <c r="P925" s="43" t="str">
        <f>IF($E925="", "", IFERROR(INDEX('Suppliers &amp; Rates'!E$7:E$97, MATCH($E925, 'Suppliers &amp; Rates'!$B$7:$B$97, 0)), ""))</f>
        <v/>
      </c>
      <c r="Q925" s="44" t="str">
        <f>IF($E925="", "", IFERROR(INDEX('Suppliers &amp; Rates'!F$7:F$97, MATCH($E925, 'Suppliers &amp; Rates'!$B$7:$B$97, 0)), ""))</f>
        <v/>
      </c>
      <c r="S925" s="21" t="str">
        <f t="shared" si="131"/>
        <v/>
      </c>
      <c r="U925" s="21" t="str">
        <f t="shared" si="132"/>
        <v/>
      </c>
      <c r="W925" s="21" t="str">
        <f t="shared" si="133"/>
        <v/>
      </c>
      <c r="X925" s="52" t="str">
        <f t="shared" si="134"/>
        <v/>
      </c>
    </row>
    <row r="926" spans="1:24" x14ac:dyDescent="0.25">
      <c r="A926" s="2"/>
      <c r="B926" s="25"/>
      <c r="C926" s="28"/>
      <c r="D926" s="28"/>
      <c r="E926" s="31"/>
      <c r="F926" s="34" t="str">
        <f t="shared" si="126"/>
        <v/>
      </c>
      <c r="G926" s="37" t="str">
        <f>IF(D926="", "", IF(E926="", "Select Supplier", D926*1.02264*(IF(INDEX('Suppliers &amp; Rates'!$G$7:$G$97, MATCH(E926, 'Suppliers &amp; Rates'!$B$7:$B$97, 0))="", 39.3, INDEX('Suppliers &amp; Rates'!$G$7:$G$97, MATCH(E926, 'Suppliers &amp; Rates'!$B$7:$B$97, 0))))/3.6))</f>
        <v/>
      </c>
      <c r="H926" s="57" t="str">
        <f t="shared" si="127"/>
        <v/>
      </c>
      <c r="I926" s="58" t="str">
        <f t="shared" si="128"/>
        <v/>
      </c>
      <c r="J926" s="58" t="str">
        <f t="shared" si="129"/>
        <v/>
      </c>
      <c r="K926" s="59" t="str">
        <f t="shared" si="130"/>
        <v/>
      </c>
      <c r="L926" s="2"/>
      <c r="N926" s="42" t="str">
        <f>IF($E926="", "", IFERROR(INDEX('Suppliers &amp; Rates'!C$7:C$97, MATCH($E926, 'Suppliers &amp; Rates'!$B$7:$B$97, 0)), ""))</f>
        <v/>
      </c>
      <c r="O926" s="43" t="str">
        <f>IF($E926="", "", IFERROR(INDEX('Suppliers &amp; Rates'!D$7:D$97, MATCH($E926, 'Suppliers &amp; Rates'!$B$7:$B$97, 0)), ""))</f>
        <v/>
      </c>
      <c r="P926" s="43" t="str">
        <f>IF($E926="", "", IFERROR(INDEX('Suppliers &amp; Rates'!E$7:E$97, MATCH($E926, 'Suppliers &amp; Rates'!$B$7:$B$97, 0)), ""))</f>
        <v/>
      </c>
      <c r="Q926" s="44" t="str">
        <f>IF($E926="", "", IFERROR(INDEX('Suppliers &amp; Rates'!F$7:F$97, MATCH($E926, 'Suppliers &amp; Rates'!$B$7:$B$97, 0)), ""))</f>
        <v/>
      </c>
      <c r="S926" s="21" t="str">
        <f t="shared" si="131"/>
        <v/>
      </c>
      <c r="U926" s="21" t="str">
        <f t="shared" si="132"/>
        <v/>
      </c>
      <c r="W926" s="21" t="str">
        <f t="shared" si="133"/>
        <v/>
      </c>
      <c r="X926" s="52" t="str">
        <f t="shared" si="134"/>
        <v/>
      </c>
    </row>
    <row r="927" spans="1:24" x14ac:dyDescent="0.25">
      <c r="A927" s="2"/>
      <c r="B927" s="25"/>
      <c r="C927" s="28"/>
      <c r="D927" s="28"/>
      <c r="E927" s="31"/>
      <c r="F927" s="34" t="str">
        <f t="shared" si="126"/>
        <v/>
      </c>
      <c r="G927" s="37" t="str">
        <f>IF(D927="", "", IF(E927="", "Select Supplier", D927*1.02264*(IF(INDEX('Suppliers &amp; Rates'!$G$7:$G$97, MATCH(E927, 'Suppliers &amp; Rates'!$B$7:$B$97, 0))="", 39.3, INDEX('Suppliers &amp; Rates'!$G$7:$G$97, MATCH(E927, 'Suppliers &amp; Rates'!$B$7:$B$97, 0))))/3.6))</f>
        <v/>
      </c>
      <c r="H927" s="57" t="str">
        <f t="shared" si="127"/>
        <v/>
      </c>
      <c r="I927" s="58" t="str">
        <f t="shared" si="128"/>
        <v/>
      </c>
      <c r="J927" s="58" t="str">
        <f t="shared" si="129"/>
        <v/>
      </c>
      <c r="K927" s="59" t="str">
        <f t="shared" si="130"/>
        <v/>
      </c>
      <c r="L927" s="2"/>
      <c r="N927" s="42" t="str">
        <f>IF($E927="", "", IFERROR(INDEX('Suppliers &amp; Rates'!C$7:C$97, MATCH($E927, 'Suppliers &amp; Rates'!$B$7:$B$97, 0)), ""))</f>
        <v/>
      </c>
      <c r="O927" s="43" t="str">
        <f>IF($E927="", "", IFERROR(INDEX('Suppliers &amp; Rates'!D$7:D$97, MATCH($E927, 'Suppliers &amp; Rates'!$B$7:$B$97, 0)), ""))</f>
        <v/>
      </c>
      <c r="P927" s="43" t="str">
        <f>IF($E927="", "", IFERROR(INDEX('Suppliers &amp; Rates'!E$7:E$97, MATCH($E927, 'Suppliers &amp; Rates'!$B$7:$B$97, 0)), ""))</f>
        <v/>
      </c>
      <c r="Q927" s="44" t="str">
        <f>IF($E927="", "", IFERROR(INDEX('Suppliers &amp; Rates'!F$7:F$97, MATCH($E927, 'Suppliers &amp; Rates'!$B$7:$B$97, 0)), ""))</f>
        <v/>
      </c>
      <c r="S927" s="21" t="str">
        <f t="shared" si="131"/>
        <v/>
      </c>
      <c r="U927" s="21" t="str">
        <f t="shared" si="132"/>
        <v/>
      </c>
      <c r="W927" s="21" t="str">
        <f t="shared" si="133"/>
        <v/>
      </c>
      <c r="X927" s="52" t="str">
        <f t="shared" si="134"/>
        <v/>
      </c>
    </row>
    <row r="928" spans="1:24" x14ac:dyDescent="0.25">
      <c r="A928" s="2"/>
      <c r="B928" s="25"/>
      <c r="C928" s="28"/>
      <c r="D928" s="28"/>
      <c r="E928" s="31"/>
      <c r="F928" s="34" t="str">
        <f t="shared" si="126"/>
        <v/>
      </c>
      <c r="G928" s="37" t="str">
        <f>IF(D928="", "", IF(E928="", "Select Supplier", D928*1.02264*(IF(INDEX('Suppliers &amp; Rates'!$G$7:$G$97, MATCH(E928, 'Suppliers &amp; Rates'!$B$7:$B$97, 0))="", 39.3, INDEX('Suppliers &amp; Rates'!$G$7:$G$97, MATCH(E928, 'Suppliers &amp; Rates'!$B$7:$B$97, 0))))/3.6))</f>
        <v/>
      </c>
      <c r="H928" s="57" t="str">
        <f t="shared" si="127"/>
        <v/>
      </c>
      <c r="I928" s="58" t="str">
        <f t="shared" si="128"/>
        <v/>
      </c>
      <c r="J928" s="58" t="str">
        <f t="shared" si="129"/>
        <v/>
      </c>
      <c r="K928" s="59" t="str">
        <f t="shared" si="130"/>
        <v/>
      </c>
      <c r="L928" s="2"/>
      <c r="N928" s="42" t="str">
        <f>IF($E928="", "", IFERROR(INDEX('Suppliers &amp; Rates'!C$7:C$97, MATCH($E928, 'Suppliers &amp; Rates'!$B$7:$B$97, 0)), ""))</f>
        <v/>
      </c>
      <c r="O928" s="43" t="str">
        <f>IF($E928="", "", IFERROR(INDEX('Suppliers &amp; Rates'!D$7:D$97, MATCH($E928, 'Suppliers &amp; Rates'!$B$7:$B$97, 0)), ""))</f>
        <v/>
      </c>
      <c r="P928" s="43" t="str">
        <f>IF($E928="", "", IFERROR(INDEX('Suppliers &amp; Rates'!E$7:E$97, MATCH($E928, 'Suppliers &amp; Rates'!$B$7:$B$97, 0)), ""))</f>
        <v/>
      </c>
      <c r="Q928" s="44" t="str">
        <f>IF($E928="", "", IFERROR(INDEX('Suppliers &amp; Rates'!F$7:F$97, MATCH($E928, 'Suppliers &amp; Rates'!$B$7:$B$97, 0)), ""))</f>
        <v/>
      </c>
      <c r="S928" s="21" t="str">
        <f t="shared" si="131"/>
        <v/>
      </c>
      <c r="U928" s="21" t="str">
        <f t="shared" si="132"/>
        <v/>
      </c>
      <c r="W928" s="21" t="str">
        <f t="shared" si="133"/>
        <v/>
      </c>
      <c r="X928" s="52" t="str">
        <f t="shared" si="134"/>
        <v/>
      </c>
    </row>
    <row r="929" spans="1:24" x14ac:dyDescent="0.25">
      <c r="A929" s="2"/>
      <c r="B929" s="25"/>
      <c r="C929" s="28"/>
      <c r="D929" s="28"/>
      <c r="E929" s="31"/>
      <c r="F929" s="34" t="str">
        <f t="shared" si="126"/>
        <v/>
      </c>
      <c r="G929" s="37" t="str">
        <f>IF(D929="", "", IF(E929="", "Select Supplier", D929*1.02264*(IF(INDEX('Suppliers &amp; Rates'!$G$7:$G$97, MATCH(E929, 'Suppliers &amp; Rates'!$B$7:$B$97, 0))="", 39.3, INDEX('Suppliers &amp; Rates'!$G$7:$G$97, MATCH(E929, 'Suppliers &amp; Rates'!$B$7:$B$97, 0))))/3.6))</f>
        <v/>
      </c>
      <c r="H929" s="57" t="str">
        <f t="shared" si="127"/>
        <v/>
      </c>
      <c r="I929" s="58" t="str">
        <f t="shared" si="128"/>
        <v/>
      </c>
      <c r="J929" s="58" t="str">
        <f t="shared" si="129"/>
        <v/>
      </c>
      <c r="K929" s="59" t="str">
        <f t="shared" si="130"/>
        <v/>
      </c>
      <c r="L929" s="2"/>
      <c r="N929" s="42" t="str">
        <f>IF($E929="", "", IFERROR(INDEX('Suppliers &amp; Rates'!C$7:C$97, MATCH($E929, 'Suppliers &amp; Rates'!$B$7:$B$97, 0)), ""))</f>
        <v/>
      </c>
      <c r="O929" s="43" t="str">
        <f>IF($E929="", "", IFERROR(INDEX('Suppliers &amp; Rates'!D$7:D$97, MATCH($E929, 'Suppliers &amp; Rates'!$B$7:$B$97, 0)), ""))</f>
        <v/>
      </c>
      <c r="P929" s="43" t="str">
        <f>IF($E929="", "", IFERROR(INDEX('Suppliers &amp; Rates'!E$7:E$97, MATCH($E929, 'Suppliers &amp; Rates'!$B$7:$B$97, 0)), ""))</f>
        <v/>
      </c>
      <c r="Q929" s="44" t="str">
        <f>IF($E929="", "", IFERROR(INDEX('Suppliers &amp; Rates'!F$7:F$97, MATCH($E929, 'Suppliers &amp; Rates'!$B$7:$B$97, 0)), ""))</f>
        <v/>
      </c>
      <c r="S929" s="21" t="str">
        <f t="shared" si="131"/>
        <v/>
      </c>
      <c r="U929" s="21" t="str">
        <f t="shared" si="132"/>
        <v/>
      </c>
      <c r="W929" s="21" t="str">
        <f t="shared" si="133"/>
        <v/>
      </c>
      <c r="X929" s="52" t="str">
        <f t="shared" si="134"/>
        <v/>
      </c>
    </row>
    <row r="930" spans="1:24" x14ac:dyDescent="0.25">
      <c r="A930" s="2"/>
      <c r="B930" s="25"/>
      <c r="C930" s="28"/>
      <c r="D930" s="28"/>
      <c r="E930" s="31"/>
      <c r="F930" s="34" t="str">
        <f t="shared" si="126"/>
        <v/>
      </c>
      <c r="G930" s="37" t="str">
        <f>IF(D930="", "", IF(E930="", "Select Supplier", D930*1.02264*(IF(INDEX('Suppliers &amp; Rates'!$G$7:$G$97, MATCH(E930, 'Suppliers &amp; Rates'!$B$7:$B$97, 0))="", 39.3, INDEX('Suppliers &amp; Rates'!$G$7:$G$97, MATCH(E930, 'Suppliers &amp; Rates'!$B$7:$B$97, 0))))/3.6))</f>
        <v/>
      </c>
      <c r="H930" s="57" t="str">
        <f t="shared" si="127"/>
        <v/>
      </c>
      <c r="I930" s="58" t="str">
        <f t="shared" si="128"/>
        <v/>
      </c>
      <c r="J930" s="58" t="str">
        <f t="shared" si="129"/>
        <v/>
      </c>
      <c r="K930" s="59" t="str">
        <f t="shared" si="130"/>
        <v/>
      </c>
      <c r="L930" s="2"/>
      <c r="N930" s="42" t="str">
        <f>IF($E930="", "", IFERROR(INDEX('Suppliers &amp; Rates'!C$7:C$97, MATCH($E930, 'Suppliers &amp; Rates'!$B$7:$B$97, 0)), ""))</f>
        <v/>
      </c>
      <c r="O930" s="43" t="str">
        <f>IF($E930="", "", IFERROR(INDEX('Suppliers &amp; Rates'!D$7:D$97, MATCH($E930, 'Suppliers &amp; Rates'!$B$7:$B$97, 0)), ""))</f>
        <v/>
      </c>
      <c r="P930" s="43" t="str">
        <f>IF($E930="", "", IFERROR(INDEX('Suppliers &amp; Rates'!E$7:E$97, MATCH($E930, 'Suppliers &amp; Rates'!$B$7:$B$97, 0)), ""))</f>
        <v/>
      </c>
      <c r="Q930" s="44" t="str">
        <f>IF($E930="", "", IFERROR(INDEX('Suppliers &amp; Rates'!F$7:F$97, MATCH($E930, 'Suppliers &amp; Rates'!$B$7:$B$97, 0)), ""))</f>
        <v/>
      </c>
      <c r="S930" s="21" t="str">
        <f t="shared" si="131"/>
        <v/>
      </c>
      <c r="U930" s="21" t="str">
        <f t="shared" si="132"/>
        <v/>
      </c>
      <c r="W930" s="21" t="str">
        <f t="shared" si="133"/>
        <v/>
      </c>
      <c r="X930" s="52" t="str">
        <f t="shared" si="134"/>
        <v/>
      </c>
    </row>
    <row r="931" spans="1:24" x14ac:dyDescent="0.25">
      <c r="A931" s="2"/>
      <c r="B931" s="25"/>
      <c r="C931" s="28"/>
      <c r="D931" s="28"/>
      <c r="E931" s="31"/>
      <c r="F931" s="34" t="str">
        <f t="shared" si="126"/>
        <v/>
      </c>
      <c r="G931" s="37" t="str">
        <f>IF(D931="", "", IF(E931="", "Select Supplier", D931*1.02264*(IF(INDEX('Suppliers &amp; Rates'!$G$7:$G$97, MATCH(E931, 'Suppliers &amp; Rates'!$B$7:$B$97, 0))="", 39.3, INDEX('Suppliers &amp; Rates'!$G$7:$G$97, MATCH(E931, 'Suppliers &amp; Rates'!$B$7:$B$97, 0))))/3.6))</f>
        <v/>
      </c>
      <c r="H931" s="57" t="str">
        <f t="shared" si="127"/>
        <v/>
      </c>
      <c r="I931" s="58" t="str">
        <f t="shared" si="128"/>
        <v/>
      </c>
      <c r="J931" s="58" t="str">
        <f t="shared" si="129"/>
        <v/>
      </c>
      <c r="K931" s="59" t="str">
        <f t="shared" si="130"/>
        <v/>
      </c>
      <c r="L931" s="2"/>
      <c r="N931" s="42" t="str">
        <f>IF($E931="", "", IFERROR(INDEX('Suppliers &amp; Rates'!C$7:C$97, MATCH($E931, 'Suppliers &amp; Rates'!$B$7:$B$97, 0)), ""))</f>
        <v/>
      </c>
      <c r="O931" s="43" t="str">
        <f>IF($E931="", "", IFERROR(INDEX('Suppliers &amp; Rates'!D$7:D$97, MATCH($E931, 'Suppliers &amp; Rates'!$B$7:$B$97, 0)), ""))</f>
        <v/>
      </c>
      <c r="P931" s="43" t="str">
        <f>IF($E931="", "", IFERROR(INDEX('Suppliers &amp; Rates'!E$7:E$97, MATCH($E931, 'Suppliers &amp; Rates'!$B$7:$B$97, 0)), ""))</f>
        <v/>
      </c>
      <c r="Q931" s="44" t="str">
        <f>IF($E931="", "", IFERROR(INDEX('Suppliers &amp; Rates'!F$7:F$97, MATCH($E931, 'Suppliers &amp; Rates'!$B$7:$B$97, 0)), ""))</f>
        <v/>
      </c>
      <c r="S931" s="21" t="str">
        <f t="shared" si="131"/>
        <v/>
      </c>
      <c r="U931" s="21" t="str">
        <f t="shared" si="132"/>
        <v/>
      </c>
      <c r="W931" s="21" t="str">
        <f t="shared" si="133"/>
        <v/>
      </c>
      <c r="X931" s="52" t="str">
        <f t="shared" si="134"/>
        <v/>
      </c>
    </row>
    <row r="932" spans="1:24" x14ac:dyDescent="0.25">
      <c r="A932" s="2"/>
      <c r="B932" s="25"/>
      <c r="C932" s="28"/>
      <c r="D932" s="28"/>
      <c r="E932" s="31"/>
      <c r="F932" s="34" t="str">
        <f t="shared" si="126"/>
        <v/>
      </c>
      <c r="G932" s="37" t="str">
        <f>IF(D932="", "", IF(E932="", "Select Supplier", D932*1.02264*(IF(INDEX('Suppliers &amp; Rates'!$G$7:$G$97, MATCH(E932, 'Suppliers &amp; Rates'!$B$7:$B$97, 0))="", 39.3, INDEX('Suppliers &amp; Rates'!$G$7:$G$97, MATCH(E932, 'Suppliers &amp; Rates'!$B$7:$B$97, 0))))/3.6))</f>
        <v/>
      </c>
      <c r="H932" s="57" t="str">
        <f t="shared" si="127"/>
        <v/>
      </c>
      <c r="I932" s="58" t="str">
        <f t="shared" si="128"/>
        <v/>
      </c>
      <c r="J932" s="58" t="str">
        <f t="shared" si="129"/>
        <v/>
      </c>
      <c r="K932" s="59" t="str">
        <f t="shared" si="130"/>
        <v/>
      </c>
      <c r="L932" s="2"/>
      <c r="N932" s="42" t="str">
        <f>IF($E932="", "", IFERROR(INDEX('Suppliers &amp; Rates'!C$7:C$97, MATCH($E932, 'Suppliers &amp; Rates'!$B$7:$B$97, 0)), ""))</f>
        <v/>
      </c>
      <c r="O932" s="43" t="str">
        <f>IF($E932="", "", IFERROR(INDEX('Suppliers &amp; Rates'!D$7:D$97, MATCH($E932, 'Suppliers &amp; Rates'!$B$7:$B$97, 0)), ""))</f>
        <v/>
      </c>
      <c r="P932" s="43" t="str">
        <f>IF($E932="", "", IFERROR(INDEX('Suppliers &amp; Rates'!E$7:E$97, MATCH($E932, 'Suppliers &amp; Rates'!$B$7:$B$97, 0)), ""))</f>
        <v/>
      </c>
      <c r="Q932" s="44" t="str">
        <f>IF($E932="", "", IFERROR(INDEX('Suppliers &amp; Rates'!F$7:F$97, MATCH($E932, 'Suppliers &amp; Rates'!$B$7:$B$97, 0)), ""))</f>
        <v/>
      </c>
      <c r="S932" s="21" t="str">
        <f t="shared" si="131"/>
        <v/>
      </c>
      <c r="U932" s="21" t="str">
        <f t="shared" si="132"/>
        <v/>
      </c>
      <c r="W932" s="21" t="str">
        <f t="shared" si="133"/>
        <v/>
      </c>
      <c r="X932" s="52" t="str">
        <f t="shared" si="134"/>
        <v/>
      </c>
    </row>
    <row r="933" spans="1:24" x14ac:dyDescent="0.25">
      <c r="A933" s="2"/>
      <c r="B933" s="25"/>
      <c r="C933" s="28"/>
      <c r="D933" s="28"/>
      <c r="E933" s="31"/>
      <c r="F933" s="34" t="str">
        <f t="shared" si="126"/>
        <v/>
      </c>
      <c r="G933" s="37" t="str">
        <f>IF(D933="", "", IF(E933="", "Select Supplier", D933*1.02264*(IF(INDEX('Suppliers &amp; Rates'!$G$7:$G$97, MATCH(E933, 'Suppliers &amp; Rates'!$B$7:$B$97, 0))="", 39.3, INDEX('Suppliers &amp; Rates'!$G$7:$G$97, MATCH(E933, 'Suppliers &amp; Rates'!$B$7:$B$97, 0))))/3.6))</f>
        <v/>
      </c>
      <c r="H933" s="57" t="str">
        <f t="shared" si="127"/>
        <v/>
      </c>
      <c r="I933" s="58" t="str">
        <f t="shared" si="128"/>
        <v/>
      </c>
      <c r="J933" s="58" t="str">
        <f t="shared" si="129"/>
        <v/>
      </c>
      <c r="K933" s="59" t="str">
        <f t="shared" si="130"/>
        <v/>
      </c>
      <c r="L933" s="2"/>
      <c r="N933" s="42" t="str">
        <f>IF($E933="", "", IFERROR(INDEX('Suppliers &amp; Rates'!C$7:C$97, MATCH($E933, 'Suppliers &amp; Rates'!$B$7:$B$97, 0)), ""))</f>
        <v/>
      </c>
      <c r="O933" s="43" t="str">
        <f>IF($E933="", "", IFERROR(INDEX('Suppliers &amp; Rates'!D$7:D$97, MATCH($E933, 'Suppliers &amp; Rates'!$B$7:$B$97, 0)), ""))</f>
        <v/>
      </c>
      <c r="P933" s="43" t="str">
        <f>IF($E933="", "", IFERROR(INDEX('Suppliers &amp; Rates'!E$7:E$97, MATCH($E933, 'Suppliers &amp; Rates'!$B$7:$B$97, 0)), ""))</f>
        <v/>
      </c>
      <c r="Q933" s="44" t="str">
        <f>IF($E933="", "", IFERROR(INDEX('Suppliers &amp; Rates'!F$7:F$97, MATCH($E933, 'Suppliers &amp; Rates'!$B$7:$B$97, 0)), ""))</f>
        <v/>
      </c>
      <c r="S933" s="21" t="str">
        <f t="shared" si="131"/>
        <v/>
      </c>
      <c r="U933" s="21" t="str">
        <f t="shared" si="132"/>
        <v/>
      </c>
      <c r="W933" s="21" t="str">
        <f t="shared" si="133"/>
        <v/>
      </c>
      <c r="X933" s="52" t="str">
        <f t="shared" si="134"/>
        <v/>
      </c>
    </row>
    <row r="934" spans="1:24" x14ac:dyDescent="0.25">
      <c r="A934" s="2"/>
      <c r="B934" s="25"/>
      <c r="C934" s="28"/>
      <c r="D934" s="28"/>
      <c r="E934" s="31"/>
      <c r="F934" s="34" t="str">
        <f t="shared" si="126"/>
        <v/>
      </c>
      <c r="G934" s="37" t="str">
        <f>IF(D934="", "", IF(E934="", "Select Supplier", D934*1.02264*(IF(INDEX('Suppliers &amp; Rates'!$G$7:$G$97, MATCH(E934, 'Suppliers &amp; Rates'!$B$7:$B$97, 0))="", 39.3, INDEX('Suppliers &amp; Rates'!$G$7:$G$97, MATCH(E934, 'Suppliers &amp; Rates'!$B$7:$B$97, 0))))/3.6))</f>
        <v/>
      </c>
      <c r="H934" s="57" t="str">
        <f t="shared" si="127"/>
        <v/>
      </c>
      <c r="I934" s="58" t="str">
        <f t="shared" si="128"/>
        <v/>
      </c>
      <c r="J934" s="58" t="str">
        <f t="shared" si="129"/>
        <v/>
      </c>
      <c r="K934" s="59" t="str">
        <f t="shared" si="130"/>
        <v/>
      </c>
      <c r="L934" s="2"/>
      <c r="N934" s="42" t="str">
        <f>IF($E934="", "", IFERROR(INDEX('Suppliers &amp; Rates'!C$7:C$97, MATCH($E934, 'Suppliers &amp; Rates'!$B$7:$B$97, 0)), ""))</f>
        <v/>
      </c>
      <c r="O934" s="43" t="str">
        <f>IF($E934="", "", IFERROR(INDEX('Suppliers &amp; Rates'!D$7:D$97, MATCH($E934, 'Suppliers &amp; Rates'!$B$7:$B$97, 0)), ""))</f>
        <v/>
      </c>
      <c r="P934" s="43" t="str">
        <f>IF($E934="", "", IFERROR(INDEX('Suppliers &amp; Rates'!E$7:E$97, MATCH($E934, 'Suppliers &amp; Rates'!$B$7:$B$97, 0)), ""))</f>
        <v/>
      </c>
      <c r="Q934" s="44" t="str">
        <f>IF($E934="", "", IFERROR(INDEX('Suppliers &amp; Rates'!F$7:F$97, MATCH($E934, 'Suppliers &amp; Rates'!$B$7:$B$97, 0)), ""))</f>
        <v/>
      </c>
      <c r="S934" s="21" t="str">
        <f t="shared" si="131"/>
        <v/>
      </c>
      <c r="U934" s="21" t="str">
        <f t="shared" si="132"/>
        <v/>
      </c>
      <c r="W934" s="21" t="str">
        <f t="shared" si="133"/>
        <v/>
      </c>
      <c r="X934" s="52" t="str">
        <f t="shared" si="134"/>
        <v/>
      </c>
    </row>
    <row r="935" spans="1:24" x14ac:dyDescent="0.25">
      <c r="A935" s="2"/>
      <c r="B935" s="25"/>
      <c r="C935" s="28"/>
      <c r="D935" s="28"/>
      <c r="E935" s="31"/>
      <c r="F935" s="34" t="str">
        <f t="shared" si="126"/>
        <v/>
      </c>
      <c r="G935" s="37" t="str">
        <f>IF(D935="", "", IF(E935="", "Select Supplier", D935*1.02264*(IF(INDEX('Suppliers &amp; Rates'!$G$7:$G$97, MATCH(E935, 'Suppliers &amp; Rates'!$B$7:$B$97, 0))="", 39.3, INDEX('Suppliers &amp; Rates'!$G$7:$G$97, MATCH(E935, 'Suppliers &amp; Rates'!$B$7:$B$97, 0))))/3.6))</f>
        <v/>
      </c>
      <c r="H935" s="57" t="str">
        <f t="shared" si="127"/>
        <v/>
      </c>
      <c r="I935" s="58" t="str">
        <f t="shared" si="128"/>
        <v/>
      </c>
      <c r="J935" s="58" t="str">
        <f t="shared" si="129"/>
        <v/>
      </c>
      <c r="K935" s="59" t="str">
        <f t="shared" si="130"/>
        <v/>
      </c>
      <c r="L935" s="2"/>
      <c r="N935" s="42" t="str">
        <f>IF($E935="", "", IFERROR(INDEX('Suppliers &amp; Rates'!C$7:C$97, MATCH($E935, 'Suppliers &amp; Rates'!$B$7:$B$97, 0)), ""))</f>
        <v/>
      </c>
      <c r="O935" s="43" t="str">
        <f>IF($E935="", "", IFERROR(INDEX('Suppliers &amp; Rates'!D$7:D$97, MATCH($E935, 'Suppliers &amp; Rates'!$B$7:$B$97, 0)), ""))</f>
        <v/>
      </c>
      <c r="P935" s="43" t="str">
        <f>IF($E935="", "", IFERROR(INDEX('Suppliers &amp; Rates'!E$7:E$97, MATCH($E935, 'Suppliers &amp; Rates'!$B$7:$B$97, 0)), ""))</f>
        <v/>
      </c>
      <c r="Q935" s="44" t="str">
        <f>IF($E935="", "", IFERROR(INDEX('Suppliers &amp; Rates'!F$7:F$97, MATCH($E935, 'Suppliers &amp; Rates'!$B$7:$B$97, 0)), ""))</f>
        <v/>
      </c>
      <c r="S935" s="21" t="str">
        <f t="shared" si="131"/>
        <v/>
      </c>
      <c r="U935" s="21" t="str">
        <f t="shared" si="132"/>
        <v/>
      </c>
      <c r="W935" s="21" t="str">
        <f t="shared" si="133"/>
        <v/>
      </c>
      <c r="X935" s="52" t="str">
        <f t="shared" si="134"/>
        <v/>
      </c>
    </row>
    <row r="936" spans="1:24" x14ac:dyDescent="0.25">
      <c r="A936" s="2"/>
      <c r="B936" s="25"/>
      <c r="C936" s="28"/>
      <c r="D936" s="28"/>
      <c r="E936" s="31"/>
      <c r="F936" s="34" t="str">
        <f t="shared" si="126"/>
        <v/>
      </c>
      <c r="G936" s="37" t="str">
        <f>IF(D936="", "", IF(E936="", "Select Supplier", D936*1.02264*(IF(INDEX('Suppliers &amp; Rates'!$G$7:$G$97, MATCH(E936, 'Suppliers &amp; Rates'!$B$7:$B$97, 0))="", 39.3, INDEX('Suppliers &amp; Rates'!$G$7:$G$97, MATCH(E936, 'Suppliers &amp; Rates'!$B$7:$B$97, 0))))/3.6))</f>
        <v/>
      </c>
      <c r="H936" s="57" t="str">
        <f t="shared" si="127"/>
        <v/>
      </c>
      <c r="I936" s="58" t="str">
        <f t="shared" si="128"/>
        <v/>
      </c>
      <c r="J936" s="58" t="str">
        <f t="shared" si="129"/>
        <v/>
      </c>
      <c r="K936" s="59" t="str">
        <f t="shared" si="130"/>
        <v/>
      </c>
      <c r="L936" s="2"/>
      <c r="N936" s="42" t="str">
        <f>IF($E936="", "", IFERROR(INDEX('Suppliers &amp; Rates'!C$7:C$97, MATCH($E936, 'Suppliers &amp; Rates'!$B$7:$B$97, 0)), ""))</f>
        <v/>
      </c>
      <c r="O936" s="43" t="str">
        <f>IF($E936="", "", IFERROR(INDEX('Suppliers &amp; Rates'!D$7:D$97, MATCH($E936, 'Suppliers &amp; Rates'!$B$7:$B$97, 0)), ""))</f>
        <v/>
      </c>
      <c r="P936" s="43" t="str">
        <f>IF($E936="", "", IFERROR(INDEX('Suppliers &amp; Rates'!E$7:E$97, MATCH($E936, 'Suppliers &amp; Rates'!$B$7:$B$97, 0)), ""))</f>
        <v/>
      </c>
      <c r="Q936" s="44" t="str">
        <f>IF($E936="", "", IFERROR(INDEX('Suppliers &amp; Rates'!F$7:F$97, MATCH($E936, 'Suppliers &amp; Rates'!$B$7:$B$97, 0)), ""))</f>
        <v/>
      </c>
      <c r="S936" s="21" t="str">
        <f t="shared" si="131"/>
        <v/>
      </c>
      <c r="U936" s="21" t="str">
        <f t="shared" si="132"/>
        <v/>
      </c>
      <c r="W936" s="21" t="str">
        <f t="shared" si="133"/>
        <v/>
      </c>
      <c r="X936" s="52" t="str">
        <f t="shared" si="134"/>
        <v/>
      </c>
    </row>
    <row r="937" spans="1:24" x14ac:dyDescent="0.25">
      <c r="A937" s="2"/>
      <c r="B937" s="25"/>
      <c r="C937" s="28"/>
      <c r="D937" s="28"/>
      <c r="E937" s="31"/>
      <c r="F937" s="34" t="str">
        <f t="shared" si="126"/>
        <v/>
      </c>
      <c r="G937" s="37" t="str">
        <f>IF(D937="", "", IF(E937="", "Select Supplier", D937*1.02264*(IF(INDEX('Suppliers &amp; Rates'!$G$7:$G$97, MATCH(E937, 'Suppliers &amp; Rates'!$B$7:$B$97, 0))="", 39.3, INDEX('Suppliers &amp; Rates'!$G$7:$G$97, MATCH(E937, 'Suppliers &amp; Rates'!$B$7:$B$97, 0))))/3.6))</f>
        <v/>
      </c>
      <c r="H937" s="57" t="str">
        <f t="shared" si="127"/>
        <v/>
      </c>
      <c r="I937" s="58" t="str">
        <f t="shared" si="128"/>
        <v/>
      </c>
      <c r="J937" s="58" t="str">
        <f t="shared" si="129"/>
        <v/>
      </c>
      <c r="K937" s="59" t="str">
        <f t="shared" si="130"/>
        <v/>
      </c>
      <c r="L937" s="2"/>
      <c r="N937" s="42" t="str">
        <f>IF($E937="", "", IFERROR(INDEX('Suppliers &amp; Rates'!C$7:C$97, MATCH($E937, 'Suppliers &amp; Rates'!$B$7:$B$97, 0)), ""))</f>
        <v/>
      </c>
      <c r="O937" s="43" t="str">
        <f>IF($E937="", "", IFERROR(INDEX('Suppliers &amp; Rates'!D$7:D$97, MATCH($E937, 'Suppliers &amp; Rates'!$B$7:$B$97, 0)), ""))</f>
        <v/>
      </c>
      <c r="P937" s="43" t="str">
        <f>IF($E937="", "", IFERROR(INDEX('Suppliers &amp; Rates'!E$7:E$97, MATCH($E937, 'Suppliers &amp; Rates'!$B$7:$B$97, 0)), ""))</f>
        <v/>
      </c>
      <c r="Q937" s="44" t="str">
        <f>IF($E937="", "", IFERROR(INDEX('Suppliers &amp; Rates'!F$7:F$97, MATCH($E937, 'Suppliers &amp; Rates'!$B$7:$B$97, 0)), ""))</f>
        <v/>
      </c>
      <c r="S937" s="21" t="str">
        <f t="shared" si="131"/>
        <v/>
      </c>
      <c r="U937" s="21" t="str">
        <f t="shared" si="132"/>
        <v/>
      </c>
      <c r="W937" s="21" t="str">
        <f t="shared" si="133"/>
        <v/>
      </c>
      <c r="X937" s="52" t="str">
        <f t="shared" si="134"/>
        <v/>
      </c>
    </row>
    <row r="938" spans="1:24" x14ac:dyDescent="0.25">
      <c r="A938" s="2"/>
      <c r="B938" s="25"/>
      <c r="C938" s="28"/>
      <c r="D938" s="28"/>
      <c r="E938" s="31"/>
      <c r="F938" s="34" t="str">
        <f t="shared" si="126"/>
        <v/>
      </c>
      <c r="G938" s="37" t="str">
        <f>IF(D938="", "", IF(E938="", "Select Supplier", D938*1.02264*(IF(INDEX('Suppliers &amp; Rates'!$G$7:$G$97, MATCH(E938, 'Suppliers &amp; Rates'!$B$7:$B$97, 0))="", 39.3, INDEX('Suppliers &amp; Rates'!$G$7:$G$97, MATCH(E938, 'Suppliers &amp; Rates'!$B$7:$B$97, 0))))/3.6))</f>
        <v/>
      </c>
      <c r="H938" s="57" t="str">
        <f t="shared" si="127"/>
        <v/>
      </c>
      <c r="I938" s="58" t="str">
        <f t="shared" si="128"/>
        <v/>
      </c>
      <c r="J938" s="58" t="str">
        <f t="shared" si="129"/>
        <v/>
      </c>
      <c r="K938" s="59" t="str">
        <f t="shared" si="130"/>
        <v/>
      </c>
      <c r="L938" s="2"/>
      <c r="N938" s="42" t="str">
        <f>IF($E938="", "", IFERROR(INDEX('Suppliers &amp; Rates'!C$7:C$97, MATCH($E938, 'Suppliers &amp; Rates'!$B$7:$B$97, 0)), ""))</f>
        <v/>
      </c>
      <c r="O938" s="43" t="str">
        <f>IF($E938="", "", IFERROR(INDEX('Suppliers &amp; Rates'!D$7:D$97, MATCH($E938, 'Suppliers &amp; Rates'!$B$7:$B$97, 0)), ""))</f>
        <v/>
      </c>
      <c r="P938" s="43" t="str">
        <f>IF($E938="", "", IFERROR(INDEX('Suppliers &amp; Rates'!E$7:E$97, MATCH($E938, 'Suppliers &amp; Rates'!$B$7:$B$97, 0)), ""))</f>
        <v/>
      </c>
      <c r="Q938" s="44" t="str">
        <f>IF($E938="", "", IFERROR(INDEX('Suppliers &amp; Rates'!F$7:F$97, MATCH($E938, 'Suppliers &amp; Rates'!$B$7:$B$97, 0)), ""))</f>
        <v/>
      </c>
      <c r="S938" s="21" t="str">
        <f t="shared" si="131"/>
        <v/>
      </c>
      <c r="U938" s="21" t="str">
        <f t="shared" si="132"/>
        <v/>
      </c>
      <c r="W938" s="21" t="str">
        <f t="shared" si="133"/>
        <v/>
      </c>
      <c r="X938" s="52" t="str">
        <f t="shared" si="134"/>
        <v/>
      </c>
    </row>
    <row r="939" spans="1:24" x14ac:dyDescent="0.25">
      <c r="A939" s="2"/>
      <c r="B939" s="25"/>
      <c r="C939" s="28"/>
      <c r="D939" s="28"/>
      <c r="E939" s="31"/>
      <c r="F939" s="34" t="str">
        <f t="shared" si="126"/>
        <v/>
      </c>
      <c r="G939" s="37" t="str">
        <f>IF(D939="", "", IF(E939="", "Select Supplier", D939*1.02264*(IF(INDEX('Suppliers &amp; Rates'!$G$7:$G$97, MATCH(E939, 'Suppliers &amp; Rates'!$B$7:$B$97, 0))="", 39.3, INDEX('Suppliers &amp; Rates'!$G$7:$G$97, MATCH(E939, 'Suppliers &amp; Rates'!$B$7:$B$97, 0))))/3.6))</f>
        <v/>
      </c>
      <c r="H939" s="57" t="str">
        <f t="shared" si="127"/>
        <v/>
      </c>
      <c r="I939" s="58" t="str">
        <f t="shared" si="128"/>
        <v/>
      </c>
      <c r="J939" s="58" t="str">
        <f t="shared" si="129"/>
        <v/>
      </c>
      <c r="K939" s="59" t="str">
        <f t="shared" si="130"/>
        <v/>
      </c>
      <c r="L939" s="2"/>
      <c r="N939" s="42" t="str">
        <f>IF($E939="", "", IFERROR(INDEX('Suppliers &amp; Rates'!C$7:C$97, MATCH($E939, 'Suppliers &amp; Rates'!$B$7:$B$97, 0)), ""))</f>
        <v/>
      </c>
      <c r="O939" s="43" t="str">
        <f>IF($E939="", "", IFERROR(INDEX('Suppliers &amp; Rates'!D$7:D$97, MATCH($E939, 'Suppliers &amp; Rates'!$B$7:$B$97, 0)), ""))</f>
        <v/>
      </c>
      <c r="P939" s="43" t="str">
        <f>IF($E939="", "", IFERROR(INDEX('Suppliers &amp; Rates'!E$7:E$97, MATCH($E939, 'Suppliers &amp; Rates'!$B$7:$B$97, 0)), ""))</f>
        <v/>
      </c>
      <c r="Q939" s="44" t="str">
        <f>IF($E939="", "", IFERROR(INDEX('Suppliers &amp; Rates'!F$7:F$97, MATCH($E939, 'Suppliers &amp; Rates'!$B$7:$B$97, 0)), ""))</f>
        <v/>
      </c>
      <c r="S939" s="21" t="str">
        <f t="shared" si="131"/>
        <v/>
      </c>
      <c r="U939" s="21" t="str">
        <f t="shared" si="132"/>
        <v/>
      </c>
      <c r="W939" s="21" t="str">
        <f t="shared" si="133"/>
        <v/>
      </c>
      <c r="X939" s="52" t="str">
        <f t="shared" si="134"/>
        <v/>
      </c>
    </row>
    <row r="940" spans="1:24" x14ac:dyDescent="0.25">
      <c r="A940" s="2"/>
      <c r="B940" s="25"/>
      <c r="C940" s="28"/>
      <c r="D940" s="28"/>
      <c r="E940" s="31"/>
      <c r="F940" s="34" t="str">
        <f t="shared" si="126"/>
        <v/>
      </c>
      <c r="G940" s="37" t="str">
        <f>IF(D940="", "", IF(E940="", "Select Supplier", D940*1.02264*(IF(INDEX('Suppliers &amp; Rates'!$G$7:$G$97, MATCH(E940, 'Suppliers &amp; Rates'!$B$7:$B$97, 0))="", 39.3, INDEX('Suppliers &amp; Rates'!$G$7:$G$97, MATCH(E940, 'Suppliers &amp; Rates'!$B$7:$B$97, 0))))/3.6))</f>
        <v/>
      </c>
      <c r="H940" s="57" t="str">
        <f t="shared" si="127"/>
        <v/>
      </c>
      <c r="I940" s="58" t="str">
        <f t="shared" si="128"/>
        <v/>
      </c>
      <c r="J940" s="58" t="str">
        <f t="shared" si="129"/>
        <v/>
      </c>
      <c r="K940" s="59" t="str">
        <f t="shared" si="130"/>
        <v/>
      </c>
      <c r="L940" s="2"/>
      <c r="N940" s="42" t="str">
        <f>IF($E940="", "", IFERROR(INDEX('Suppliers &amp; Rates'!C$7:C$97, MATCH($E940, 'Suppliers &amp; Rates'!$B$7:$B$97, 0)), ""))</f>
        <v/>
      </c>
      <c r="O940" s="43" t="str">
        <f>IF($E940="", "", IFERROR(INDEX('Suppliers &amp; Rates'!D$7:D$97, MATCH($E940, 'Suppliers &amp; Rates'!$B$7:$B$97, 0)), ""))</f>
        <v/>
      </c>
      <c r="P940" s="43" t="str">
        <f>IF($E940="", "", IFERROR(INDEX('Suppliers &amp; Rates'!E$7:E$97, MATCH($E940, 'Suppliers &amp; Rates'!$B$7:$B$97, 0)), ""))</f>
        <v/>
      </c>
      <c r="Q940" s="44" t="str">
        <f>IF($E940="", "", IFERROR(INDEX('Suppliers &amp; Rates'!F$7:F$97, MATCH($E940, 'Suppliers &amp; Rates'!$B$7:$B$97, 0)), ""))</f>
        <v/>
      </c>
      <c r="S940" s="21" t="str">
        <f t="shared" si="131"/>
        <v/>
      </c>
      <c r="U940" s="21" t="str">
        <f t="shared" si="132"/>
        <v/>
      </c>
      <c r="W940" s="21" t="str">
        <f t="shared" si="133"/>
        <v/>
      </c>
      <c r="X940" s="52" t="str">
        <f t="shared" si="134"/>
        <v/>
      </c>
    </row>
    <row r="941" spans="1:24" x14ac:dyDescent="0.25">
      <c r="A941" s="2"/>
      <c r="B941" s="25"/>
      <c r="C941" s="28"/>
      <c r="D941" s="28"/>
      <c r="E941" s="31"/>
      <c r="F941" s="34" t="str">
        <f t="shared" si="126"/>
        <v/>
      </c>
      <c r="G941" s="37" t="str">
        <f>IF(D941="", "", IF(E941="", "Select Supplier", D941*1.02264*(IF(INDEX('Suppliers &amp; Rates'!$G$7:$G$97, MATCH(E941, 'Suppliers &amp; Rates'!$B$7:$B$97, 0))="", 39.3, INDEX('Suppliers &amp; Rates'!$G$7:$G$97, MATCH(E941, 'Suppliers &amp; Rates'!$B$7:$B$97, 0))))/3.6))</f>
        <v/>
      </c>
      <c r="H941" s="57" t="str">
        <f t="shared" si="127"/>
        <v/>
      </c>
      <c r="I941" s="58" t="str">
        <f t="shared" si="128"/>
        <v/>
      </c>
      <c r="J941" s="58" t="str">
        <f t="shared" si="129"/>
        <v/>
      </c>
      <c r="K941" s="59" t="str">
        <f t="shared" si="130"/>
        <v/>
      </c>
      <c r="L941" s="2"/>
      <c r="N941" s="42" t="str">
        <f>IF($E941="", "", IFERROR(INDEX('Suppliers &amp; Rates'!C$7:C$97, MATCH($E941, 'Suppliers &amp; Rates'!$B$7:$B$97, 0)), ""))</f>
        <v/>
      </c>
      <c r="O941" s="43" t="str">
        <f>IF($E941="", "", IFERROR(INDEX('Suppliers &amp; Rates'!D$7:D$97, MATCH($E941, 'Suppliers &amp; Rates'!$B$7:$B$97, 0)), ""))</f>
        <v/>
      </c>
      <c r="P941" s="43" t="str">
        <f>IF($E941="", "", IFERROR(INDEX('Suppliers &amp; Rates'!E$7:E$97, MATCH($E941, 'Suppliers &amp; Rates'!$B$7:$B$97, 0)), ""))</f>
        <v/>
      </c>
      <c r="Q941" s="44" t="str">
        <f>IF($E941="", "", IFERROR(INDEX('Suppliers &amp; Rates'!F$7:F$97, MATCH($E941, 'Suppliers &amp; Rates'!$B$7:$B$97, 0)), ""))</f>
        <v/>
      </c>
      <c r="S941" s="21" t="str">
        <f t="shared" si="131"/>
        <v/>
      </c>
      <c r="U941" s="21" t="str">
        <f t="shared" si="132"/>
        <v/>
      </c>
      <c r="W941" s="21" t="str">
        <f t="shared" si="133"/>
        <v/>
      </c>
      <c r="X941" s="52" t="str">
        <f t="shared" si="134"/>
        <v/>
      </c>
    </row>
    <row r="942" spans="1:24" x14ac:dyDescent="0.25">
      <c r="A942" s="2"/>
      <c r="B942" s="25"/>
      <c r="C942" s="28"/>
      <c r="D942" s="28"/>
      <c r="E942" s="31"/>
      <c r="F942" s="34" t="str">
        <f t="shared" si="126"/>
        <v/>
      </c>
      <c r="G942" s="37" t="str">
        <f>IF(D942="", "", IF(E942="", "Select Supplier", D942*1.02264*(IF(INDEX('Suppliers &amp; Rates'!$G$7:$G$97, MATCH(E942, 'Suppliers &amp; Rates'!$B$7:$B$97, 0))="", 39.3, INDEX('Suppliers &amp; Rates'!$G$7:$G$97, MATCH(E942, 'Suppliers &amp; Rates'!$B$7:$B$97, 0))))/3.6))</f>
        <v/>
      </c>
      <c r="H942" s="57" t="str">
        <f t="shared" si="127"/>
        <v/>
      </c>
      <c r="I942" s="58" t="str">
        <f t="shared" si="128"/>
        <v/>
      </c>
      <c r="J942" s="58" t="str">
        <f t="shared" si="129"/>
        <v/>
      </c>
      <c r="K942" s="59" t="str">
        <f t="shared" si="130"/>
        <v/>
      </c>
      <c r="L942" s="2"/>
      <c r="N942" s="42" t="str">
        <f>IF($E942="", "", IFERROR(INDEX('Suppliers &amp; Rates'!C$7:C$97, MATCH($E942, 'Suppliers &amp; Rates'!$B$7:$B$97, 0)), ""))</f>
        <v/>
      </c>
      <c r="O942" s="43" t="str">
        <f>IF($E942="", "", IFERROR(INDEX('Suppliers &amp; Rates'!D$7:D$97, MATCH($E942, 'Suppliers &amp; Rates'!$B$7:$B$97, 0)), ""))</f>
        <v/>
      </c>
      <c r="P942" s="43" t="str">
        <f>IF($E942="", "", IFERROR(INDEX('Suppliers &amp; Rates'!E$7:E$97, MATCH($E942, 'Suppliers &amp; Rates'!$B$7:$B$97, 0)), ""))</f>
        <v/>
      </c>
      <c r="Q942" s="44" t="str">
        <f>IF($E942="", "", IFERROR(INDEX('Suppliers &amp; Rates'!F$7:F$97, MATCH($E942, 'Suppliers &amp; Rates'!$B$7:$B$97, 0)), ""))</f>
        <v/>
      </c>
      <c r="S942" s="21" t="str">
        <f t="shared" si="131"/>
        <v/>
      </c>
      <c r="U942" s="21" t="str">
        <f t="shared" si="132"/>
        <v/>
      </c>
      <c r="W942" s="21" t="str">
        <f t="shared" si="133"/>
        <v/>
      </c>
      <c r="X942" s="52" t="str">
        <f t="shared" si="134"/>
        <v/>
      </c>
    </row>
    <row r="943" spans="1:24" x14ac:dyDescent="0.25">
      <c r="A943" s="2"/>
      <c r="B943" s="25"/>
      <c r="C943" s="28"/>
      <c r="D943" s="28"/>
      <c r="E943" s="31"/>
      <c r="F943" s="34" t="str">
        <f t="shared" si="126"/>
        <v/>
      </c>
      <c r="G943" s="37" t="str">
        <f>IF(D943="", "", IF(E943="", "Select Supplier", D943*1.02264*(IF(INDEX('Suppliers &amp; Rates'!$G$7:$G$97, MATCH(E943, 'Suppliers &amp; Rates'!$B$7:$B$97, 0))="", 39.3, INDEX('Suppliers &amp; Rates'!$G$7:$G$97, MATCH(E943, 'Suppliers &amp; Rates'!$B$7:$B$97, 0))))/3.6))</f>
        <v/>
      </c>
      <c r="H943" s="57" t="str">
        <f t="shared" si="127"/>
        <v/>
      </c>
      <c r="I943" s="58" t="str">
        <f t="shared" si="128"/>
        <v/>
      </c>
      <c r="J943" s="58" t="str">
        <f t="shared" si="129"/>
        <v/>
      </c>
      <c r="K943" s="59" t="str">
        <f t="shared" si="130"/>
        <v/>
      </c>
      <c r="L943" s="2"/>
      <c r="N943" s="42" t="str">
        <f>IF($E943="", "", IFERROR(INDEX('Suppliers &amp; Rates'!C$7:C$97, MATCH($E943, 'Suppliers &amp; Rates'!$B$7:$B$97, 0)), ""))</f>
        <v/>
      </c>
      <c r="O943" s="43" t="str">
        <f>IF($E943="", "", IFERROR(INDEX('Suppliers &amp; Rates'!D$7:D$97, MATCH($E943, 'Suppliers &amp; Rates'!$B$7:$B$97, 0)), ""))</f>
        <v/>
      </c>
      <c r="P943" s="43" t="str">
        <f>IF($E943="", "", IFERROR(INDEX('Suppliers &amp; Rates'!E$7:E$97, MATCH($E943, 'Suppliers &amp; Rates'!$B$7:$B$97, 0)), ""))</f>
        <v/>
      </c>
      <c r="Q943" s="44" t="str">
        <f>IF($E943="", "", IFERROR(INDEX('Suppliers &amp; Rates'!F$7:F$97, MATCH($E943, 'Suppliers &amp; Rates'!$B$7:$B$97, 0)), ""))</f>
        <v/>
      </c>
      <c r="S943" s="21" t="str">
        <f t="shared" si="131"/>
        <v/>
      </c>
      <c r="U943" s="21" t="str">
        <f t="shared" si="132"/>
        <v/>
      </c>
      <c r="W943" s="21" t="str">
        <f t="shared" si="133"/>
        <v/>
      </c>
      <c r="X943" s="52" t="str">
        <f t="shared" si="134"/>
        <v/>
      </c>
    </row>
    <row r="944" spans="1:24" x14ac:dyDescent="0.25">
      <c r="A944" s="2"/>
      <c r="B944" s="25"/>
      <c r="C944" s="28"/>
      <c r="D944" s="28"/>
      <c r="E944" s="31"/>
      <c r="F944" s="34" t="str">
        <f t="shared" si="126"/>
        <v/>
      </c>
      <c r="G944" s="37" t="str">
        <f>IF(D944="", "", IF(E944="", "Select Supplier", D944*1.02264*(IF(INDEX('Suppliers &amp; Rates'!$G$7:$G$97, MATCH(E944, 'Suppliers &amp; Rates'!$B$7:$B$97, 0))="", 39.3, INDEX('Suppliers &amp; Rates'!$G$7:$G$97, MATCH(E944, 'Suppliers &amp; Rates'!$B$7:$B$97, 0))))/3.6))</f>
        <v/>
      </c>
      <c r="H944" s="57" t="str">
        <f t="shared" si="127"/>
        <v/>
      </c>
      <c r="I944" s="58" t="str">
        <f t="shared" si="128"/>
        <v/>
      </c>
      <c r="J944" s="58" t="str">
        <f t="shared" si="129"/>
        <v/>
      </c>
      <c r="K944" s="59" t="str">
        <f t="shared" si="130"/>
        <v/>
      </c>
      <c r="L944" s="2"/>
      <c r="N944" s="42" t="str">
        <f>IF($E944="", "", IFERROR(INDEX('Suppliers &amp; Rates'!C$7:C$97, MATCH($E944, 'Suppliers &amp; Rates'!$B$7:$B$97, 0)), ""))</f>
        <v/>
      </c>
      <c r="O944" s="43" t="str">
        <f>IF($E944="", "", IFERROR(INDEX('Suppliers &amp; Rates'!D$7:D$97, MATCH($E944, 'Suppliers &amp; Rates'!$B$7:$B$97, 0)), ""))</f>
        <v/>
      </c>
      <c r="P944" s="43" t="str">
        <f>IF($E944="", "", IFERROR(INDEX('Suppliers &amp; Rates'!E$7:E$97, MATCH($E944, 'Suppliers &amp; Rates'!$B$7:$B$97, 0)), ""))</f>
        <v/>
      </c>
      <c r="Q944" s="44" t="str">
        <f>IF($E944="", "", IFERROR(INDEX('Suppliers &amp; Rates'!F$7:F$97, MATCH($E944, 'Suppliers &amp; Rates'!$B$7:$B$97, 0)), ""))</f>
        <v/>
      </c>
      <c r="S944" s="21" t="str">
        <f t="shared" si="131"/>
        <v/>
      </c>
      <c r="U944" s="21" t="str">
        <f t="shared" si="132"/>
        <v/>
      </c>
      <c r="W944" s="21" t="str">
        <f t="shared" si="133"/>
        <v/>
      </c>
      <c r="X944" s="52" t="str">
        <f t="shared" si="134"/>
        <v/>
      </c>
    </row>
    <row r="945" spans="1:24" x14ac:dyDescent="0.25">
      <c r="A945" s="2"/>
      <c r="B945" s="25"/>
      <c r="C945" s="28"/>
      <c r="D945" s="28"/>
      <c r="E945" s="31"/>
      <c r="F945" s="34" t="str">
        <f t="shared" si="126"/>
        <v/>
      </c>
      <c r="G945" s="37" t="str">
        <f>IF(D945="", "", IF(E945="", "Select Supplier", D945*1.02264*(IF(INDEX('Suppliers &amp; Rates'!$G$7:$G$97, MATCH(E945, 'Suppliers &amp; Rates'!$B$7:$B$97, 0))="", 39.3, INDEX('Suppliers &amp; Rates'!$G$7:$G$97, MATCH(E945, 'Suppliers &amp; Rates'!$B$7:$B$97, 0))))/3.6))</f>
        <v/>
      </c>
      <c r="H945" s="57" t="str">
        <f t="shared" si="127"/>
        <v/>
      </c>
      <c r="I945" s="58" t="str">
        <f t="shared" si="128"/>
        <v/>
      </c>
      <c r="J945" s="58" t="str">
        <f t="shared" si="129"/>
        <v/>
      </c>
      <c r="K945" s="59" t="str">
        <f t="shared" si="130"/>
        <v/>
      </c>
      <c r="L945" s="2"/>
      <c r="N945" s="42" t="str">
        <f>IF($E945="", "", IFERROR(INDEX('Suppliers &amp; Rates'!C$7:C$97, MATCH($E945, 'Suppliers &amp; Rates'!$B$7:$B$97, 0)), ""))</f>
        <v/>
      </c>
      <c r="O945" s="43" t="str">
        <f>IF($E945="", "", IFERROR(INDEX('Suppliers &amp; Rates'!D$7:D$97, MATCH($E945, 'Suppliers &amp; Rates'!$B$7:$B$97, 0)), ""))</f>
        <v/>
      </c>
      <c r="P945" s="43" t="str">
        <f>IF($E945="", "", IFERROR(INDEX('Suppliers &amp; Rates'!E$7:E$97, MATCH($E945, 'Suppliers &amp; Rates'!$B$7:$B$97, 0)), ""))</f>
        <v/>
      </c>
      <c r="Q945" s="44" t="str">
        <f>IF($E945="", "", IFERROR(INDEX('Suppliers &amp; Rates'!F$7:F$97, MATCH($E945, 'Suppliers &amp; Rates'!$B$7:$B$97, 0)), ""))</f>
        <v/>
      </c>
      <c r="S945" s="21" t="str">
        <f t="shared" si="131"/>
        <v/>
      </c>
      <c r="U945" s="21" t="str">
        <f t="shared" si="132"/>
        <v/>
      </c>
      <c r="W945" s="21" t="str">
        <f t="shared" si="133"/>
        <v/>
      </c>
      <c r="X945" s="52" t="str">
        <f t="shared" si="134"/>
        <v/>
      </c>
    </row>
    <row r="946" spans="1:24" x14ac:dyDescent="0.25">
      <c r="A946" s="2"/>
      <c r="B946" s="25"/>
      <c r="C946" s="28"/>
      <c r="D946" s="28"/>
      <c r="E946" s="31"/>
      <c r="F946" s="34" t="str">
        <f t="shared" si="126"/>
        <v/>
      </c>
      <c r="G946" s="37" t="str">
        <f>IF(D946="", "", IF(E946="", "Select Supplier", D946*1.02264*(IF(INDEX('Suppliers &amp; Rates'!$G$7:$G$97, MATCH(E946, 'Suppliers &amp; Rates'!$B$7:$B$97, 0))="", 39.3, INDEX('Suppliers &amp; Rates'!$G$7:$G$97, MATCH(E946, 'Suppliers &amp; Rates'!$B$7:$B$97, 0))))/3.6))</f>
        <v/>
      </c>
      <c r="H946" s="57" t="str">
        <f t="shared" si="127"/>
        <v/>
      </c>
      <c r="I946" s="58" t="str">
        <f t="shared" si="128"/>
        <v/>
      </c>
      <c r="J946" s="58" t="str">
        <f t="shared" si="129"/>
        <v/>
      </c>
      <c r="K946" s="59" t="str">
        <f t="shared" si="130"/>
        <v/>
      </c>
      <c r="L946" s="2"/>
      <c r="N946" s="42" t="str">
        <f>IF($E946="", "", IFERROR(INDEX('Suppliers &amp; Rates'!C$7:C$97, MATCH($E946, 'Suppliers &amp; Rates'!$B$7:$B$97, 0)), ""))</f>
        <v/>
      </c>
      <c r="O946" s="43" t="str">
        <f>IF($E946="", "", IFERROR(INDEX('Suppliers &amp; Rates'!D$7:D$97, MATCH($E946, 'Suppliers &amp; Rates'!$B$7:$B$97, 0)), ""))</f>
        <v/>
      </c>
      <c r="P946" s="43" t="str">
        <f>IF($E946="", "", IFERROR(INDEX('Suppliers &amp; Rates'!E$7:E$97, MATCH($E946, 'Suppliers &amp; Rates'!$B$7:$B$97, 0)), ""))</f>
        <v/>
      </c>
      <c r="Q946" s="44" t="str">
        <f>IF($E946="", "", IFERROR(INDEX('Suppliers &amp; Rates'!F$7:F$97, MATCH($E946, 'Suppliers &amp; Rates'!$B$7:$B$97, 0)), ""))</f>
        <v/>
      </c>
      <c r="S946" s="21" t="str">
        <f t="shared" si="131"/>
        <v/>
      </c>
      <c r="U946" s="21" t="str">
        <f t="shared" si="132"/>
        <v/>
      </c>
      <c r="W946" s="21" t="str">
        <f t="shared" si="133"/>
        <v/>
      </c>
      <c r="X946" s="52" t="str">
        <f t="shared" si="134"/>
        <v/>
      </c>
    </row>
    <row r="947" spans="1:24" x14ac:dyDescent="0.25">
      <c r="A947" s="2"/>
      <c r="B947" s="25"/>
      <c r="C947" s="28"/>
      <c r="D947" s="28"/>
      <c r="E947" s="31"/>
      <c r="F947" s="34" t="str">
        <f t="shared" si="126"/>
        <v/>
      </c>
      <c r="G947" s="37" t="str">
        <f>IF(D947="", "", IF(E947="", "Select Supplier", D947*1.02264*(IF(INDEX('Suppliers &amp; Rates'!$G$7:$G$97, MATCH(E947, 'Suppliers &amp; Rates'!$B$7:$B$97, 0))="", 39.3, INDEX('Suppliers &amp; Rates'!$G$7:$G$97, MATCH(E947, 'Suppliers &amp; Rates'!$B$7:$B$97, 0))))/3.6))</f>
        <v/>
      </c>
      <c r="H947" s="57" t="str">
        <f t="shared" si="127"/>
        <v/>
      </c>
      <c r="I947" s="58" t="str">
        <f t="shared" si="128"/>
        <v/>
      </c>
      <c r="J947" s="58" t="str">
        <f t="shared" si="129"/>
        <v/>
      </c>
      <c r="K947" s="59" t="str">
        <f t="shared" si="130"/>
        <v/>
      </c>
      <c r="L947" s="2"/>
      <c r="N947" s="42" t="str">
        <f>IF($E947="", "", IFERROR(INDEX('Suppliers &amp; Rates'!C$7:C$97, MATCH($E947, 'Suppliers &amp; Rates'!$B$7:$B$97, 0)), ""))</f>
        <v/>
      </c>
      <c r="O947" s="43" t="str">
        <f>IF($E947="", "", IFERROR(INDEX('Suppliers &amp; Rates'!D$7:D$97, MATCH($E947, 'Suppliers &amp; Rates'!$B$7:$B$97, 0)), ""))</f>
        <v/>
      </c>
      <c r="P947" s="43" t="str">
        <f>IF($E947="", "", IFERROR(INDEX('Suppliers &amp; Rates'!E$7:E$97, MATCH($E947, 'Suppliers &amp; Rates'!$B$7:$B$97, 0)), ""))</f>
        <v/>
      </c>
      <c r="Q947" s="44" t="str">
        <f>IF($E947="", "", IFERROR(INDEX('Suppliers &amp; Rates'!F$7:F$97, MATCH($E947, 'Suppliers &amp; Rates'!$B$7:$B$97, 0)), ""))</f>
        <v/>
      </c>
      <c r="S947" s="21" t="str">
        <f t="shared" si="131"/>
        <v/>
      </c>
      <c r="U947" s="21" t="str">
        <f t="shared" si="132"/>
        <v/>
      </c>
      <c r="W947" s="21" t="str">
        <f t="shared" si="133"/>
        <v/>
      </c>
      <c r="X947" s="52" t="str">
        <f t="shared" si="134"/>
        <v/>
      </c>
    </row>
    <row r="948" spans="1:24" x14ac:dyDescent="0.25">
      <c r="A948" s="2"/>
      <c r="B948" s="25"/>
      <c r="C948" s="28"/>
      <c r="D948" s="28"/>
      <c r="E948" s="31"/>
      <c r="F948" s="34" t="str">
        <f t="shared" si="126"/>
        <v/>
      </c>
      <c r="G948" s="37" t="str">
        <f>IF(D948="", "", IF(E948="", "Select Supplier", D948*1.02264*(IF(INDEX('Suppliers &amp; Rates'!$G$7:$G$97, MATCH(E948, 'Suppliers &amp; Rates'!$B$7:$B$97, 0))="", 39.3, INDEX('Suppliers &amp; Rates'!$G$7:$G$97, MATCH(E948, 'Suppliers &amp; Rates'!$B$7:$B$97, 0))))/3.6))</f>
        <v/>
      </c>
      <c r="H948" s="57" t="str">
        <f t="shared" si="127"/>
        <v/>
      </c>
      <c r="I948" s="58" t="str">
        <f t="shared" si="128"/>
        <v/>
      </c>
      <c r="J948" s="58" t="str">
        <f t="shared" si="129"/>
        <v/>
      </c>
      <c r="K948" s="59" t="str">
        <f t="shared" si="130"/>
        <v/>
      </c>
      <c r="L948" s="2"/>
      <c r="N948" s="42" t="str">
        <f>IF($E948="", "", IFERROR(INDEX('Suppliers &amp; Rates'!C$7:C$97, MATCH($E948, 'Suppliers &amp; Rates'!$B$7:$B$97, 0)), ""))</f>
        <v/>
      </c>
      <c r="O948" s="43" t="str">
        <f>IF($E948="", "", IFERROR(INDEX('Suppliers &amp; Rates'!D$7:D$97, MATCH($E948, 'Suppliers &amp; Rates'!$B$7:$B$97, 0)), ""))</f>
        <v/>
      </c>
      <c r="P948" s="43" t="str">
        <f>IF($E948="", "", IFERROR(INDEX('Suppliers &amp; Rates'!E$7:E$97, MATCH($E948, 'Suppliers &amp; Rates'!$B$7:$B$97, 0)), ""))</f>
        <v/>
      </c>
      <c r="Q948" s="44" t="str">
        <f>IF($E948="", "", IFERROR(INDEX('Suppliers &amp; Rates'!F$7:F$97, MATCH($E948, 'Suppliers &amp; Rates'!$B$7:$B$97, 0)), ""))</f>
        <v/>
      </c>
      <c r="S948" s="21" t="str">
        <f t="shared" si="131"/>
        <v/>
      </c>
      <c r="U948" s="21" t="str">
        <f t="shared" si="132"/>
        <v/>
      </c>
      <c r="W948" s="21" t="str">
        <f t="shared" si="133"/>
        <v/>
      </c>
      <c r="X948" s="52" t="str">
        <f t="shared" si="134"/>
        <v/>
      </c>
    </row>
    <row r="949" spans="1:24" x14ac:dyDescent="0.25">
      <c r="A949" s="2"/>
      <c r="B949" s="25"/>
      <c r="C949" s="28"/>
      <c r="D949" s="28"/>
      <c r="E949" s="31"/>
      <c r="F949" s="34" t="str">
        <f t="shared" si="126"/>
        <v/>
      </c>
      <c r="G949" s="37" t="str">
        <f>IF(D949="", "", IF(E949="", "Select Supplier", D949*1.02264*(IF(INDEX('Suppliers &amp; Rates'!$G$7:$G$97, MATCH(E949, 'Suppliers &amp; Rates'!$B$7:$B$97, 0))="", 39.3, INDEX('Suppliers &amp; Rates'!$G$7:$G$97, MATCH(E949, 'Suppliers &amp; Rates'!$B$7:$B$97, 0))))/3.6))</f>
        <v/>
      </c>
      <c r="H949" s="57" t="str">
        <f t="shared" si="127"/>
        <v/>
      </c>
      <c r="I949" s="58" t="str">
        <f t="shared" si="128"/>
        <v/>
      </c>
      <c r="J949" s="58" t="str">
        <f t="shared" si="129"/>
        <v/>
      </c>
      <c r="K949" s="59" t="str">
        <f t="shared" si="130"/>
        <v/>
      </c>
      <c r="L949" s="2"/>
      <c r="N949" s="42" t="str">
        <f>IF($E949="", "", IFERROR(INDEX('Suppliers &amp; Rates'!C$7:C$97, MATCH($E949, 'Suppliers &amp; Rates'!$B$7:$B$97, 0)), ""))</f>
        <v/>
      </c>
      <c r="O949" s="43" t="str">
        <f>IF($E949="", "", IFERROR(INDEX('Suppliers &amp; Rates'!D$7:D$97, MATCH($E949, 'Suppliers &amp; Rates'!$B$7:$B$97, 0)), ""))</f>
        <v/>
      </c>
      <c r="P949" s="43" t="str">
        <f>IF($E949="", "", IFERROR(INDEX('Suppliers &amp; Rates'!E$7:E$97, MATCH($E949, 'Suppliers &amp; Rates'!$B$7:$B$97, 0)), ""))</f>
        <v/>
      </c>
      <c r="Q949" s="44" t="str">
        <f>IF($E949="", "", IFERROR(INDEX('Suppliers &amp; Rates'!F$7:F$97, MATCH($E949, 'Suppliers &amp; Rates'!$B$7:$B$97, 0)), ""))</f>
        <v/>
      </c>
      <c r="S949" s="21" t="str">
        <f t="shared" si="131"/>
        <v/>
      </c>
      <c r="U949" s="21" t="str">
        <f t="shared" si="132"/>
        <v/>
      </c>
      <c r="W949" s="21" t="str">
        <f t="shared" si="133"/>
        <v/>
      </c>
      <c r="X949" s="52" t="str">
        <f t="shared" si="134"/>
        <v/>
      </c>
    </row>
    <row r="950" spans="1:24" x14ac:dyDescent="0.25">
      <c r="A950" s="2"/>
      <c r="B950" s="25"/>
      <c r="C950" s="28"/>
      <c r="D950" s="28"/>
      <c r="E950" s="31"/>
      <c r="F950" s="34" t="str">
        <f t="shared" si="126"/>
        <v/>
      </c>
      <c r="G950" s="37" t="str">
        <f>IF(D950="", "", IF(E950="", "Select Supplier", D950*1.02264*(IF(INDEX('Suppliers &amp; Rates'!$G$7:$G$97, MATCH(E950, 'Suppliers &amp; Rates'!$B$7:$B$97, 0))="", 39.3, INDEX('Suppliers &amp; Rates'!$G$7:$G$97, MATCH(E950, 'Suppliers &amp; Rates'!$B$7:$B$97, 0))))/3.6))</f>
        <v/>
      </c>
      <c r="H950" s="57" t="str">
        <f t="shared" si="127"/>
        <v/>
      </c>
      <c r="I950" s="58" t="str">
        <f t="shared" si="128"/>
        <v/>
      </c>
      <c r="J950" s="58" t="str">
        <f t="shared" si="129"/>
        <v/>
      </c>
      <c r="K950" s="59" t="str">
        <f t="shared" si="130"/>
        <v/>
      </c>
      <c r="L950" s="2"/>
      <c r="N950" s="42" t="str">
        <f>IF($E950="", "", IFERROR(INDEX('Suppliers &amp; Rates'!C$7:C$97, MATCH($E950, 'Suppliers &amp; Rates'!$B$7:$B$97, 0)), ""))</f>
        <v/>
      </c>
      <c r="O950" s="43" t="str">
        <f>IF($E950="", "", IFERROR(INDEX('Suppliers &amp; Rates'!D$7:D$97, MATCH($E950, 'Suppliers &amp; Rates'!$B$7:$B$97, 0)), ""))</f>
        <v/>
      </c>
      <c r="P950" s="43" t="str">
        <f>IF($E950="", "", IFERROR(INDEX('Suppliers &amp; Rates'!E$7:E$97, MATCH($E950, 'Suppliers &amp; Rates'!$B$7:$B$97, 0)), ""))</f>
        <v/>
      </c>
      <c r="Q950" s="44" t="str">
        <f>IF($E950="", "", IFERROR(INDEX('Suppliers &amp; Rates'!F$7:F$97, MATCH($E950, 'Suppliers &amp; Rates'!$B$7:$B$97, 0)), ""))</f>
        <v/>
      </c>
      <c r="S950" s="21" t="str">
        <f t="shared" si="131"/>
        <v/>
      </c>
      <c r="U950" s="21" t="str">
        <f t="shared" si="132"/>
        <v/>
      </c>
      <c r="W950" s="21" t="str">
        <f t="shared" si="133"/>
        <v/>
      </c>
      <c r="X950" s="52" t="str">
        <f t="shared" si="134"/>
        <v/>
      </c>
    </row>
    <row r="951" spans="1:24" x14ac:dyDescent="0.25">
      <c r="A951" s="2"/>
      <c r="B951" s="25"/>
      <c r="C951" s="28"/>
      <c r="D951" s="28"/>
      <c r="E951" s="31"/>
      <c r="F951" s="34" t="str">
        <f t="shared" si="126"/>
        <v/>
      </c>
      <c r="G951" s="37" t="str">
        <f>IF(D951="", "", IF(E951="", "Select Supplier", D951*1.02264*(IF(INDEX('Suppliers &amp; Rates'!$G$7:$G$97, MATCH(E951, 'Suppliers &amp; Rates'!$B$7:$B$97, 0))="", 39.3, INDEX('Suppliers &amp; Rates'!$G$7:$G$97, MATCH(E951, 'Suppliers &amp; Rates'!$B$7:$B$97, 0))))/3.6))</f>
        <v/>
      </c>
      <c r="H951" s="57" t="str">
        <f t="shared" si="127"/>
        <v/>
      </c>
      <c r="I951" s="58" t="str">
        <f t="shared" si="128"/>
        <v/>
      </c>
      <c r="J951" s="58" t="str">
        <f t="shared" si="129"/>
        <v/>
      </c>
      <c r="K951" s="59" t="str">
        <f t="shared" si="130"/>
        <v/>
      </c>
      <c r="L951" s="2"/>
      <c r="N951" s="42" t="str">
        <f>IF($E951="", "", IFERROR(INDEX('Suppliers &amp; Rates'!C$7:C$97, MATCH($E951, 'Suppliers &amp; Rates'!$B$7:$B$97, 0)), ""))</f>
        <v/>
      </c>
      <c r="O951" s="43" t="str">
        <f>IF($E951="", "", IFERROR(INDEX('Suppliers &amp; Rates'!D$7:D$97, MATCH($E951, 'Suppliers &amp; Rates'!$B$7:$B$97, 0)), ""))</f>
        <v/>
      </c>
      <c r="P951" s="43" t="str">
        <f>IF($E951="", "", IFERROR(INDEX('Suppliers &amp; Rates'!E$7:E$97, MATCH($E951, 'Suppliers &amp; Rates'!$B$7:$B$97, 0)), ""))</f>
        <v/>
      </c>
      <c r="Q951" s="44" t="str">
        <f>IF($E951="", "", IFERROR(INDEX('Suppliers &amp; Rates'!F$7:F$97, MATCH($E951, 'Suppliers &amp; Rates'!$B$7:$B$97, 0)), ""))</f>
        <v/>
      </c>
      <c r="S951" s="21" t="str">
        <f t="shared" si="131"/>
        <v/>
      </c>
      <c r="U951" s="21" t="str">
        <f t="shared" si="132"/>
        <v/>
      </c>
      <c r="W951" s="21" t="str">
        <f t="shared" si="133"/>
        <v/>
      </c>
      <c r="X951" s="52" t="str">
        <f t="shared" si="134"/>
        <v/>
      </c>
    </row>
    <row r="952" spans="1:24" x14ac:dyDescent="0.25">
      <c r="A952" s="2"/>
      <c r="B952" s="25"/>
      <c r="C952" s="28"/>
      <c r="D952" s="28"/>
      <c r="E952" s="31"/>
      <c r="F952" s="34" t="str">
        <f t="shared" si="126"/>
        <v/>
      </c>
      <c r="G952" s="37" t="str">
        <f>IF(D952="", "", IF(E952="", "Select Supplier", D952*1.02264*(IF(INDEX('Suppliers &amp; Rates'!$G$7:$G$97, MATCH(E952, 'Suppliers &amp; Rates'!$B$7:$B$97, 0))="", 39.3, INDEX('Suppliers &amp; Rates'!$G$7:$G$97, MATCH(E952, 'Suppliers &amp; Rates'!$B$7:$B$97, 0))))/3.6))</f>
        <v/>
      </c>
      <c r="H952" s="57" t="str">
        <f t="shared" si="127"/>
        <v/>
      </c>
      <c r="I952" s="58" t="str">
        <f t="shared" si="128"/>
        <v/>
      </c>
      <c r="J952" s="58" t="str">
        <f t="shared" si="129"/>
        <v/>
      </c>
      <c r="K952" s="59" t="str">
        <f t="shared" si="130"/>
        <v/>
      </c>
      <c r="L952" s="2"/>
      <c r="N952" s="42" t="str">
        <f>IF($E952="", "", IFERROR(INDEX('Suppliers &amp; Rates'!C$7:C$97, MATCH($E952, 'Suppliers &amp; Rates'!$B$7:$B$97, 0)), ""))</f>
        <v/>
      </c>
      <c r="O952" s="43" t="str">
        <f>IF($E952="", "", IFERROR(INDEX('Suppliers &amp; Rates'!D$7:D$97, MATCH($E952, 'Suppliers &amp; Rates'!$B$7:$B$97, 0)), ""))</f>
        <v/>
      </c>
      <c r="P952" s="43" t="str">
        <f>IF($E952="", "", IFERROR(INDEX('Suppliers &amp; Rates'!E$7:E$97, MATCH($E952, 'Suppliers &amp; Rates'!$B$7:$B$97, 0)), ""))</f>
        <v/>
      </c>
      <c r="Q952" s="44" t="str">
        <f>IF($E952="", "", IFERROR(INDEX('Suppliers &amp; Rates'!F$7:F$97, MATCH($E952, 'Suppliers &amp; Rates'!$B$7:$B$97, 0)), ""))</f>
        <v/>
      </c>
      <c r="S952" s="21" t="str">
        <f t="shared" si="131"/>
        <v/>
      </c>
      <c r="U952" s="21" t="str">
        <f t="shared" si="132"/>
        <v/>
      </c>
      <c r="W952" s="21" t="str">
        <f t="shared" si="133"/>
        <v/>
      </c>
      <c r="X952" s="52" t="str">
        <f t="shared" si="134"/>
        <v/>
      </c>
    </row>
    <row r="953" spans="1:24" x14ac:dyDescent="0.25">
      <c r="A953" s="2"/>
      <c r="B953" s="25"/>
      <c r="C953" s="28"/>
      <c r="D953" s="28"/>
      <c r="E953" s="31"/>
      <c r="F953" s="34" t="str">
        <f t="shared" si="126"/>
        <v/>
      </c>
      <c r="G953" s="37" t="str">
        <f>IF(D953="", "", IF(E953="", "Select Supplier", D953*1.02264*(IF(INDEX('Suppliers &amp; Rates'!$G$7:$G$97, MATCH(E953, 'Suppliers &amp; Rates'!$B$7:$B$97, 0))="", 39.3, INDEX('Suppliers &amp; Rates'!$G$7:$G$97, MATCH(E953, 'Suppliers &amp; Rates'!$B$7:$B$97, 0))))/3.6))</f>
        <v/>
      </c>
      <c r="H953" s="57" t="str">
        <f t="shared" si="127"/>
        <v/>
      </c>
      <c r="I953" s="58" t="str">
        <f t="shared" si="128"/>
        <v/>
      </c>
      <c r="J953" s="58" t="str">
        <f t="shared" si="129"/>
        <v/>
      </c>
      <c r="K953" s="59" t="str">
        <f t="shared" si="130"/>
        <v/>
      </c>
      <c r="L953" s="2"/>
      <c r="N953" s="42" t="str">
        <f>IF($E953="", "", IFERROR(INDEX('Suppliers &amp; Rates'!C$7:C$97, MATCH($E953, 'Suppliers &amp; Rates'!$B$7:$B$97, 0)), ""))</f>
        <v/>
      </c>
      <c r="O953" s="43" t="str">
        <f>IF($E953="", "", IFERROR(INDEX('Suppliers &amp; Rates'!D$7:D$97, MATCH($E953, 'Suppliers &amp; Rates'!$B$7:$B$97, 0)), ""))</f>
        <v/>
      </c>
      <c r="P953" s="43" t="str">
        <f>IF($E953="", "", IFERROR(INDEX('Suppliers &amp; Rates'!E$7:E$97, MATCH($E953, 'Suppliers &amp; Rates'!$B$7:$B$97, 0)), ""))</f>
        <v/>
      </c>
      <c r="Q953" s="44" t="str">
        <f>IF($E953="", "", IFERROR(INDEX('Suppliers &amp; Rates'!F$7:F$97, MATCH($E953, 'Suppliers &amp; Rates'!$B$7:$B$97, 0)), ""))</f>
        <v/>
      </c>
      <c r="S953" s="21" t="str">
        <f t="shared" si="131"/>
        <v/>
      </c>
      <c r="U953" s="21" t="str">
        <f t="shared" si="132"/>
        <v/>
      </c>
      <c r="W953" s="21" t="str">
        <f t="shared" si="133"/>
        <v/>
      </c>
      <c r="X953" s="52" t="str">
        <f t="shared" si="134"/>
        <v/>
      </c>
    </row>
    <row r="954" spans="1:24" x14ac:dyDescent="0.25">
      <c r="A954" s="2"/>
      <c r="B954" s="25"/>
      <c r="C954" s="28"/>
      <c r="D954" s="28"/>
      <c r="E954" s="31"/>
      <c r="F954" s="34" t="str">
        <f t="shared" si="126"/>
        <v/>
      </c>
      <c r="G954" s="37" t="str">
        <f>IF(D954="", "", IF(E954="", "Select Supplier", D954*1.02264*(IF(INDEX('Suppliers &amp; Rates'!$G$7:$G$97, MATCH(E954, 'Suppliers &amp; Rates'!$B$7:$B$97, 0))="", 39.3, INDEX('Suppliers &amp; Rates'!$G$7:$G$97, MATCH(E954, 'Suppliers &amp; Rates'!$B$7:$B$97, 0))))/3.6))</f>
        <v/>
      </c>
      <c r="H954" s="57" t="str">
        <f t="shared" si="127"/>
        <v/>
      </c>
      <c r="I954" s="58" t="str">
        <f t="shared" si="128"/>
        <v/>
      </c>
      <c r="J954" s="58" t="str">
        <f t="shared" si="129"/>
        <v/>
      </c>
      <c r="K954" s="59" t="str">
        <f t="shared" si="130"/>
        <v/>
      </c>
      <c r="L954" s="2"/>
      <c r="N954" s="42" t="str">
        <f>IF($E954="", "", IFERROR(INDEX('Suppliers &amp; Rates'!C$7:C$97, MATCH($E954, 'Suppliers &amp; Rates'!$B$7:$B$97, 0)), ""))</f>
        <v/>
      </c>
      <c r="O954" s="43" t="str">
        <f>IF($E954="", "", IFERROR(INDEX('Suppliers &amp; Rates'!D$7:D$97, MATCH($E954, 'Suppliers &amp; Rates'!$B$7:$B$97, 0)), ""))</f>
        <v/>
      </c>
      <c r="P954" s="43" t="str">
        <f>IF($E954="", "", IFERROR(INDEX('Suppliers &amp; Rates'!E$7:E$97, MATCH($E954, 'Suppliers &amp; Rates'!$B$7:$B$97, 0)), ""))</f>
        <v/>
      </c>
      <c r="Q954" s="44" t="str">
        <f>IF($E954="", "", IFERROR(INDEX('Suppliers &amp; Rates'!F$7:F$97, MATCH($E954, 'Suppliers &amp; Rates'!$B$7:$B$97, 0)), ""))</f>
        <v/>
      </c>
      <c r="S954" s="21" t="str">
        <f t="shared" si="131"/>
        <v/>
      </c>
      <c r="U954" s="21" t="str">
        <f t="shared" si="132"/>
        <v/>
      </c>
      <c r="W954" s="21" t="str">
        <f t="shared" si="133"/>
        <v/>
      </c>
      <c r="X954" s="52" t="str">
        <f t="shared" si="134"/>
        <v/>
      </c>
    </row>
    <row r="955" spans="1:24" x14ac:dyDescent="0.25">
      <c r="A955" s="2"/>
      <c r="B955" s="25"/>
      <c r="C955" s="28"/>
      <c r="D955" s="28"/>
      <c r="E955" s="31"/>
      <c r="F955" s="34" t="str">
        <f t="shared" si="126"/>
        <v/>
      </c>
      <c r="G955" s="37" t="str">
        <f>IF(D955="", "", IF(E955="", "Select Supplier", D955*1.02264*(IF(INDEX('Suppliers &amp; Rates'!$G$7:$G$97, MATCH(E955, 'Suppliers &amp; Rates'!$B$7:$B$97, 0))="", 39.3, INDEX('Suppliers &amp; Rates'!$G$7:$G$97, MATCH(E955, 'Suppliers &amp; Rates'!$B$7:$B$97, 0))))/3.6))</f>
        <v/>
      </c>
      <c r="H955" s="57" t="str">
        <f t="shared" si="127"/>
        <v/>
      </c>
      <c r="I955" s="58" t="str">
        <f t="shared" si="128"/>
        <v/>
      </c>
      <c r="J955" s="58" t="str">
        <f t="shared" si="129"/>
        <v/>
      </c>
      <c r="K955" s="59" t="str">
        <f t="shared" si="130"/>
        <v/>
      </c>
      <c r="L955" s="2"/>
      <c r="N955" s="42" t="str">
        <f>IF($E955="", "", IFERROR(INDEX('Suppliers &amp; Rates'!C$7:C$97, MATCH($E955, 'Suppliers &amp; Rates'!$B$7:$B$97, 0)), ""))</f>
        <v/>
      </c>
      <c r="O955" s="43" t="str">
        <f>IF($E955="", "", IFERROR(INDEX('Suppliers &amp; Rates'!D$7:D$97, MATCH($E955, 'Suppliers &amp; Rates'!$B$7:$B$97, 0)), ""))</f>
        <v/>
      </c>
      <c r="P955" s="43" t="str">
        <f>IF($E955="", "", IFERROR(INDEX('Suppliers &amp; Rates'!E$7:E$97, MATCH($E955, 'Suppliers &amp; Rates'!$B$7:$B$97, 0)), ""))</f>
        <v/>
      </c>
      <c r="Q955" s="44" t="str">
        <f>IF($E955="", "", IFERROR(INDEX('Suppliers &amp; Rates'!F$7:F$97, MATCH($E955, 'Suppliers &amp; Rates'!$B$7:$B$97, 0)), ""))</f>
        <v/>
      </c>
      <c r="S955" s="21" t="str">
        <f t="shared" si="131"/>
        <v/>
      </c>
      <c r="U955" s="21" t="str">
        <f t="shared" si="132"/>
        <v/>
      </c>
      <c r="W955" s="21" t="str">
        <f t="shared" si="133"/>
        <v/>
      </c>
      <c r="X955" s="52" t="str">
        <f t="shared" si="134"/>
        <v/>
      </c>
    </row>
    <row r="956" spans="1:24" x14ac:dyDescent="0.25">
      <c r="A956" s="2"/>
      <c r="B956" s="25"/>
      <c r="C956" s="28"/>
      <c r="D956" s="28"/>
      <c r="E956" s="31"/>
      <c r="F956" s="34" t="str">
        <f t="shared" si="126"/>
        <v/>
      </c>
      <c r="G956" s="37" t="str">
        <f>IF(D956="", "", IF(E956="", "Select Supplier", D956*1.02264*(IF(INDEX('Suppliers &amp; Rates'!$G$7:$G$97, MATCH(E956, 'Suppliers &amp; Rates'!$B$7:$B$97, 0))="", 39.3, INDEX('Suppliers &amp; Rates'!$G$7:$G$97, MATCH(E956, 'Suppliers &amp; Rates'!$B$7:$B$97, 0))))/3.6))</f>
        <v/>
      </c>
      <c r="H956" s="57" t="str">
        <f t="shared" si="127"/>
        <v/>
      </c>
      <c r="I956" s="58" t="str">
        <f t="shared" si="128"/>
        <v/>
      </c>
      <c r="J956" s="58" t="str">
        <f t="shared" si="129"/>
        <v/>
      </c>
      <c r="K956" s="59" t="str">
        <f t="shared" si="130"/>
        <v/>
      </c>
      <c r="L956" s="2"/>
      <c r="N956" s="42" t="str">
        <f>IF($E956="", "", IFERROR(INDEX('Suppliers &amp; Rates'!C$7:C$97, MATCH($E956, 'Suppliers &amp; Rates'!$B$7:$B$97, 0)), ""))</f>
        <v/>
      </c>
      <c r="O956" s="43" t="str">
        <f>IF($E956="", "", IFERROR(INDEX('Suppliers &amp; Rates'!D$7:D$97, MATCH($E956, 'Suppliers &amp; Rates'!$B$7:$B$97, 0)), ""))</f>
        <v/>
      </c>
      <c r="P956" s="43" t="str">
        <f>IF($E956="", "", IFERROR(INDEX('Suppliers &amp; Rates'!E$7:E$97, MATCH($E956, 'Suppliers &amp; Rates'!$B$7:$B$97, 0)), ""))</f>
        <v/>
      </c>
      <c r="Q956" s="44" t="str">
        <f>IF($E956="", "", IFERROR(INDEX('Suppliers &amp; Rates'!F$7:F$97, MATCH($E956, 'Suppliers &amp; Rates'!$B$7:$B$97, 0)), ""))</f>
        <v/>
      </c>
      <c r="S956" s="21" t="str">
        <f t="shared" si="131"/>
        <v/>
      </c>
      <c r="U956" s="21" t="str">
        <f t="shared" si="132"/>
        <v/>
      </c>
      <c r="W956" s="21" t="str">
        <f t="shared" si="133"/>
        <v/>
      </c>
      <c r="X956" s="52" t="str">
        <f t="shared" si="134"/>
        <v/>
      </c>
    </row>
    <row r="957" spans="1:24" x14ac:dyDescent="0.25">
      <c r="A957" s="2"/>
      <c r="B957" s="25"/>
      <c r="C957" s="28"/>
      <c r="D957" s="28"/>
      <c r="E957" s="31"/>
      <c r="F957" s="34" t="str">
        <f t="shared" si="126"/>
        <v/>
      </c>
      <c r="G957" s="37" t="str">
        <f>IF(D957="", "", IF(E957="", "Select Supplier", D957*1.02264*(IF(INDEX('Suppliers &amp; Rates'!$G$7:$G$97, MATCH(E957, 'Suppliers &amp; Rates'!$B$7:$B$97, 0))="", 39.3, INDEX('Suppliers &amp; Rates'!$G$7:$G$97, MATCH(E957, 'Suppliers &amp; Rates'!$B$7:$B$97, 0))))/3.6))</f>
        <v/>
      </c>
      <c r="H957" s="57" t="str">
        <f t="shared" si="127"/>
        <v/>
      </c>
      <c r="I957" s="58" t="str">
        <f t="shared" si="128"/>
        <v/>
      </c>
      <c r="J957" s="58" t="str">
        <f t="shared" si="129"/>
        <v/>
      </c>
      <c r="K957" s="59" t="str">
        <f t="shared" si="130"/>
        <v/>
      </c>
      <c r="L957" s="2"/>
      <c r="N957" s="42" t="str">
        <f>IF($E957="", "", IFERROR(INDEX('Suppliers &amp; Rates'!C$7:C$97, MATCH($E957, 'Suppliers &amp; Rates'!$B$7:$B$97, 0)), ""))</f>
        <v/>
      </c>
      <c r="O957" s="43" t="str">
        <f>IF($E957="", "", IFERROR(INDEX('Suppliers &amp; Rates'!D$7:D$97, MATCH($E957, 'Suppliers &amp; Rates'!$B$7:$B$97, 0)), ""))</f>
        <v/>
      </c>
      <c r="P957" s="43" t="str">
        <f>IF($E957="", "", IFERROR(INDEX('Suppliers &amp; Rates'!E$7:E$97, MATCH($E957, 'Suppliers &amp; Rates'!$B$7:$B$97, 0)), ""))</f>
        <v/>
      </c>
      <c r="Q957" s="44" t="str">
        <f>IF($E957="", "", IFERROR(INDEX('Suppliers &amp; Rates'!F$7:F$97, MATCH($E957, 'Suppliers &amp; Rates'!$B$7:$B$97, 0)), ""))</f>
        <v/>
      </c>
      <c r="S957" s="21" t="str">
        <f t="shared" si="131"/>
        <v/>
      </c>
      <c r="U957" s="21" t="str">
        <f t="shared" si="132"/>
        <v/>
      </c>
      <c r="W957" s="21" t="str">
        <f t="shared" si="133"/>
        <v/>
      </c>
      <c r="X957" s="52" t="str">
        <f t="shared" si="134"/>
        <v/>
      </c>
    </row>
    <row r="958" spans="1:24" x14ac:dyDescent="0.25">
      <c r="A958" s="2"/>
      <c r="B958" s="25"/>
      <c r="C958" s="28"/>
      <c r="D958" s="28"/>
      <c r="E958" s="31"/>
      <c r="F958" s="34" t="str">
        <f t="shared" si="126"/>
        <v/>
      </c>
      <c r="G958" s="37" t="str">
        <f>IF(D958="", "", IF(E958="", "Select Supplier", D958*1.02264*(IF(INDEX('Suppliers &amp; Rates'!$G$7:$G$97, MATCH(E958, 'Suppliers &amp; Rates'!$B$7:$B$97, 0))="", 39.3, INDEX('Suppliers &amp; Rates'!$G$7:$G$97, MATCH(E958, 'Suppliers &amp; Rates'!$B$7:$B$97, 0))))/3.6))</f>
        <v/>
      </c>
      <c r="H958" s="57" t="str">
        <f t="shared" si="127"/>
        <v/>
      </c>
      <c r="I958" s="58" t="str">
        <f t="shared" si="128"/>
        <v/>
      </c>
      <c r="J958" s="58" t="str">
        <f t="shared" si="129"/>
        <v/>
      </c>
      <c r="K958" s="59" t="str">
        <f t="shared" si="130"/>
        <v/>
      </c>
      <c r="L958" s="2"/>
      <c r="N958" s="42" t="str">
        <f>IF($E958="", "", IFERROR(INDEX('Suppliers &amp; Rates'!C$7:C$97, MATCH($E958, 'Suppliers &amp; Rates'!$B$7:$B$97, 0)), ""))</f>
        <v/>
      </c>
      <c r="O958" s="43" t="str">
        <f>IF($E958="", "", IFERROR(INDEX('Suppliers &amp; Rates'!D$7:D$97, MATCH($E958, 'Suppliers &amp; Rates'!$B$7:$B$97, 0)), ""))</f>
        <v/>
      </c>
      <c r="P958" s="43" t="str">
        <f>IF($E958="", "", IFERROR(INDEX('Suppliers &amp; Rates'!E$7:E$97, MATCH($E958, 'Suppliers &amp; Rates'!$B$7:$B$97, 0)), ""))</f>
        <v/>
      </c>
      <c r="Q958" s="44" t="str">
        <f>IF($E958="", "", IFERROR(INDEX('Suppliers &amp; Rates'!F$7:F$97, MATCH($E958, 'Suppliers &amp; Rates'!$B$7:$B$97, 0)), ""))</f>
        <v/>
      </c>
      <c r="S958" s="21" t="str">
        <f t="shared" si="131"/>
        <v/>
      </c>
      <c r="U958" s="21" t="str">
        <f t="shared" si="132"/>
        <v/>
      </c>
      <c r="W958" s="21" t="str">
        <f t="shared" si="133"/>
        <v/>
      </c>
      <c r="X958" s="52" t="str">
        <f t="shared" si="134"/>
        <v/>
      </c>
    </row>
    <row r="959" spans="1:24" x14ac:dyDescent="0.25">
      <c r="A959" s="2"/>
      <c r="B959" s="25"/>
      <c r="C959" s="28"/>
      <c r="D959" s="28"/>
      <c r="E959" s="31"/>
      <c r="F959" s="34" t="str">
        <f t="shared" si="126"/>
        <v/>
      </c>
      <c r="G959" s="37" t="str">
        <f>IF(D959="", "", IF(E959="", "Select Supplier", D959*1.02264*(IF(INDEX('Suppliers &amp; Rates'!$G$7:$G$97, MATCH(E959, 'Suppliers &amp; Rates'!$B$7:$B$97, 0))="", 39.3, INDEX('Suppliers &amp; Rates'!$G$7:$G$97, MATCH(E959, 'Suppliers &amp; Rates'!$B$7:$B$97, 0))))/3.6))</f>
        <v/>
      </c>
      <c r="H959" s="57" t="str">
        <f t="shared" si="127"/>
        <v/>
      </c>
      <c r="I959" s="58" t="str">
        <f t="shared" si="128"/>
        <v/>
      </c>
      <c r="J959" s="58" t="str">
        <f t="shared" si="129"/>
        <v/>
      </c>
      <c r="K959" s="59" t="str">
        <f t="shared" si="130"/>
        <v/>
      </c>
      <c r="L959" s="2"/>
      <c r="N959" s="42" t="str">
        <f>IF($E959="", "", IFERROR(INDEX('Suppliers &amp; Rates'!C$7:C$97, MATCH($E959, 'Suppliers &amp; Rates'!$B$7:$B$97, 0)), ""))</f>
        <v/>
      </c>
      <c r="O959" s="43" t="str">
        <f>IF($E959="", "", IFERROR(INDEX('Suppliers &amp; Rates'!D$7:D$97, MATCH($E959, 'Suppliers &amp; Rates'!$B$7:$B$97, 0)), ""))</f>
        <v/>
      </c>
      <c r="P959" s="43" t="str">
        <f>IF($E959="", "", IFERROR(INDEX('Suppliers &amp; Rates'!E$7:E$97, MATCH($E959, 'Suppliers &amp; Rates'!$B$7:$B$97, 0)), ""))</f>
        <v/>
      </c>
      <c r="Q959" s="44" t="str">
        <f>IF($E959="", "", IFERROR(INDEX('Suppliers &amp; Rates'!F$7:F$97, MATCH($E959, 'Suppliers &amp; Rates'!$B$7:$B$97, 0)), ""))</f>
        <v/>
      </c>
      <c r="S959" s="21" t="str">
        <f t="shared" si="131"/>
        <v/>
      </c>
      <c r="U959" s="21" t="str">
        <f t="shared" si="132"/>
        <v/>
      </c>
      <c r="W959" s="21" t="str">
        <f t="shared" si="133"/>
        <v/>
      </c>
      <c r="X959" s="52" t="str">
        <f t="shared" si="134"/>
        <v/>
      </c>
    </row>
    <row r="960" spans="1:24" x14ac:dyDescent="0.25">
      <c r="A960" s="2"/>
      <c r="B960" s="25"/>
      <c r="C960" s="28"/>
      <c r="D960" s="28"/>
      <c r="E960" s="31"/>
      <c r="F960" s="34" t="str">
        <f t="shared" si="126"/>
        <v/>
      </c>
      <c r="G960" s="37" t="str">
        <f>IF(D960="", "", IF(E960="", "Select Supplier", D960*1.02264*(IF(INDEX('Suppliers &amp; Rates'!$G$7:$G$97, MATCH(E960, 'Suppliers &amp; Rates'!$B$7:$B$97, 0))="", 39.3, INDEX('Suppliers &amp; Rates'!$G$7:$G$97, MATCH(E960, 'Suppliers &amp; Rates'!$B$7:$B$97, 0))))/3.6))</f>
        <v/>
      </c>
      <c r="H960" s="57" t="str">
        <f t="shared" si="127"/>
        <v/>
      </c>
      <c r="I960" s="58" t="str">
        <f t="shared" si="128"/>
        <v/>
      </c>
      <c r="J960" s="58" t="str">
        <f t="shared" si="129"/>
        <v/>
      </c>
      <c r="K960" s="59" t="str">
        <f t="shared" si="130"/>
        <v/>
      </c>
      <c r="L960" s="2"/>
      <c r="N960" s="42" t="str">
        <f>IF($E960="", "", IFERROR(INDEX('Suppliers &amp; Rates'!C$7:C$97, MATCH($E960, 'Suppliers &amp; Rates'!$B$7:$B$97, 0)), ""))</f>
        <v/>
      </c>
      <c r="O960" s="43" t="str">
        <f>IF($E960="", "", IFERROR(INDEX('Suppliers &amp; Rates'!D$7:D$97, MATCH($E960, 'Suppliers &amp; Rates'!$B$7:$B$97, 0)), ""))</f>
        <v/>
      </c>
      <c r="P960" s="43" t="str">
        <f>IF($E960="", "", IFERROR(INDEX('Suppliers &amp; Rates'!E$7:E$97, MATCH($E960, 'Suppliers &amp; Rates'!$B$7:$B$97, 0)), ""))</f>
        <v/>
      </c>
      <c r="Q960" s="44" t="str">
        <f>IF($E960="", "", IFERROR(INDEX('Suppliers &amp; Rates'!F$7:F$97, MATCH($E960, 'Suppliers &amp; Rates'!$B$7:$B$97, 0)), ""))</f>
        <v/>
      </c>
      <c r="S960" s="21" t="str">
        <f t="shared" si="131"/>
        <v/>
      </c>
      <c r="U960" s="21" t="str">
        <f t="shared" si="132"/>
        <v/>
      </c>
      <c r="W960" s="21" t="str">
        <f t="shared" si="133"/>
        <v/>
      </c>
      <c r="X960" s="52" t="str">
        <f t="shared" si="134"/>
        <v/>
      </c>
    </row>
    <row r="961" spans="1:24" x14ac:dyDescent="0.25">
      <c r="A961" s="2"/>
      <c r="B961" s="25"/>
      <c r="C961" s="28"/>
      <c r="D961" s="28"/>
      <c r="E961" s="31"/>
      <c r="F961" s="34" t="str">
        <f t="shared" si="126"/>
        <v/>
      </c>
      <c r="G961" s="37" t="str">
        <f>IF(D961="", "", IF(E961="", "Select Supplier", D961*1.02264*(IF(INDEX('Suppliers &amp; Rates'!$G$7:$G$97, MATCH(E961, 'Suppliers &amp; Rates'!$B$7:$B$97, 0))="", 39.3, INDEX('Suppliers &amp; Rates'!$G$7:$G$97, MATCH(E961, 'Suppliers &amp; Rates'!$B$7:$B$97, 0))))/3.6))</f>
        <v/>
      </c>
      <c r="H961" s="57" t="str">
        <f t="shared" si="127"/>
        <v/>
      </c>
      <c r="I961" s="58" t="str">
        <f t="shared" si="128"/>
        <v/>
      </c>
      <c r="J961" s="58" t="str">
        <f t="shared" si="129"/>
        <v/>
      </c>
      <c r="K961" s="59" t="str">
        <f t="shared" si="130"/>
        <v/>
      </c>
      <c r="L961" s="2"/>
      <c r="N961" s="42" t="str">
        <f>IF($E961="", "", IFERROR(INDEX('Suppliers &amp; Rates'!C$7:C$97, MATCH($E961, 'Suppliers &amp; Rates'!$B$7:$B$97, 0)), ""))</f>
        <v/>
      </c>
      <c r="O961" s="43" t="str">
        <f>IF($E961="", "", IFERROR(INDEX('Suppliers &amp; Rates'!D$7:D$97, MATCH($E961, 'Suppliers &amp; Rates'!$B$7:$B$97, 0)), ""))</f>
        <v/>
      </c>
      <c r="P961" s="43" t="str">
        <f>IF($E961="", "", IFERROR(INDEX('Suppliers &amp; Rates'!E$7:E$97, MATCH($E961, 'Suppliers &amp; Rates'!$B$7:$B$97, 0)), ""))</f>
        <v/>
      </c>
      <c r="Q961" s="44" t="str">
        <f>IF($E961="", "", IFERROR(INDEX('Suppliers &amp; Rates'!F$7:F$97, MATCH($E961, 'Suppliers &amp; Rates'!$B$7:$B$97, 0)), ""))</f>
        <v/>
      </c>
      <c r="S961" s="21" t="str">
        <f t="shared" si="131"/>
        <v/>
      </c>
      <c r="U961" s="21" t="str">
        <f t="shared" si="132"/>
        <v/>
      </c>
      <c r="W961" s="21" t="str">
        <f t="shared" si="133"/>
        <v/>
      </c>
      <c r="X961" s="52" t="str">
        <f t="shared" si="134"/>
        <v/>
      </c>
    </row>
    <row r="962" spans="1:24" x14ac:dyDescent="0.25">
      <c r="A962" s="2"/>
      <c r="B962" s="25"/>
      <c r="C962" s="28"/>
      <c r="D962" s="28"/>
      <c r="E962" s="31"/>
      <c r="F962" s="34" t="str">
        <f t="shared" si="126"/>
        <v/>
      </c>
      <c r="G962" s="37" t="str">
        <f>IF(D962="", "", IF(E962="", "Select Supplier", D962*1.02264*(IF(INDEX('Suppliers &amp; Rates'!$G$7:$G$97, MATCH(E962, 'Suppliers &amp; Rates'!$B$7:$B$97, 0))="", 39.3, INDEX('Suppliers &amp; Rates'!$G$7:$G$97, MATCH(E962, 'Suppliers &amp; Rates'!$B$7:$B$97, 0))))/3.6))</f>
        <v/>
      </c>
      <c r="H962" s="57" t="str">
        <f t="shared" si="127"/>
        <v/>
      </c>
      <c r="I962" s="58" t="str">
        <f t="shared" si="128"/>
        <v/>
      </c>
      <c r="J962" s="58" t="str">
        <f t="shared" si="129"/>
        <v/>
      </c>
      <c r="K962" s="59" t="str">
        <f t="shared" si="130"/>
        <v/>
      </c>
      <c r="L962" s="2"/>
      <c r="N962" s="42" t="str">
        <f>IF($E962="", "", IFERROR(INDEX('Suppliers &amp; Rates'!C$7:C$97, MATCH($E962, 'Suppliers &amp; Rates'!$B$7:$B$97, 0)), ""))</f>
        <v/>
      </c>
      <c r="O962" s="43" t="str">
        <f>IF($E962="", "", IFERROR(INDEX('Suppliers &amp; Rates'!D$7:D$97, MATCH($E962, 'Suppliers &amp; Rates'!$B$7:$B$97, 0)), ""))</f>
        <v/>
      </c>
      <c r="P962" s="43" t="str">
        <f>IF($E962="", "", IFERROR(INDEX('Suppliers &amp; Rates'!E$7:E$97, MATCH($E962, 'Suppliers &amp; Rates'!$B$7:$B$97, 0)), ""))</f>
        <v/>
      </c>
      <c r="Q962" s="44" t="str">
        <f>IF($E962="", "", IFERROR(INDEX('Suppliers &amp; Rates'!F$7:F$97, MATCH($E962, 'Suppliers &amp; Rates'!$B$7:$B$97, 0)), ""))</f>
        <v/>
      </c>
      <c r="S962" s="21" t="str">
        <f t="shared" si="131"/>
        <v/>
      </c>
      <c r="U962" s="21" t="str">
        <f t="shared" si="132"/>
        <v/>
      </c>
      <c r="W962" s="21" t="str">
        <f t="shared" si="133"/>
        <v/>
      </c>
      <c r="X962" s="52" t="str">
        <f t="shared" si="134"/>
        <v/>
      </c>
    </row>
    <row r="963" spans="1:24" x14ac:dyDescent="0.25">
      <c r="A963" s="2"/>
      <c r="B963" s="25"/>
      <c r="C963" s="28"/>
      <c r="D963" s="28"/>
      <c r="E963" s="31"/>
      <c r="F963" s="34" t="str">
        <f t="shared" si="126"/>
        <v/>
      </c>
      <c r="G963" s="37" t="str">
        <f>IF(D963="", "", IF(E963="", "Select Supplier", D963*1.02264*(IF(INDEX('Suppliers &amp; Rates'!$G$7:$G$97, MATCH(E963, 'Suppliers &amp; Rates'!$B$7:$B$97, 0))="", 39.3, INDEX('Suppliers &amp; Rates'!$G$7:$G$97, MATCH(E963, 'Suppliers &amp; Rates'!$B$7:$B$97, 0))))/3.6))</f>
        <v/>
      </c>
      <c r="H963" s="57" t="str">
        <f t="shared" si="127"/>
        <v/>
      </c>
      <c r="I963" s="58" t="str">
        <f t="shared" si="128"/>
        <v/>
      </c>
      <c r="J963" s="58" t="str">
        <f t="shared" si="129"/>
        <v/>
      </c>
      <c r="K963" s="59" t="str">
        <f t="shared" si="130"/>
        <v/>
      </c>
      <c r="L963" s="2"/>
      <c r="N963" s="42" t="str">
        <f>IF($E963="", "", IFERROR(INDEX('Suppliers &amp; Rates'!C$7:C$97, MATCH($E963, 'Suppliers &amp; Rates'!$B$7:$B$97, 0)), ""))</f>
        <v/>
      </c>
      <c r="O963" s="43" t="str">
        <f>IF($E963="", "", IFERROR(INDEX('Suppliers &amp; Rates'!D$7:D$97, MATCH($E963, 'Suppliers &amp; Rates'!$B$7:$B$97, 0)), ""))</f>
        <v/>
      </c>
      <c r="P963" s="43" t="str">
        <f>IF($E963="", "", IFERROR(INDEX('Suppliers &amp; Rates'!E$7:E$97, MATCH($E963, 'Suppliers &amp; Rates'!$B$7:$B$97, 0)), ""))</f>
        <v/>
      </c>
      <c r="Q963" s="44" t="str">
        <f>IF($E963="", "", IFERROR(INDEX('Suppliers &amp; Rates'!F$7:F$97, MATCH($E963, 'Suppliers &amp; Rates'!$B$7:$B$97, 0)), ""))</f>
        <v/>
      </c>
      <c r="S963" s="21" t="str">
        <f t="shared" si="131"/>
        <v/>
      </c>
      <c r="U963" s="21" t="str">
        <f t="shared" si="132"/>
        <v/>
      </c>
      <c r="W963" s="21" t="str">
        <f t="shared" si="133"/>
        <v/>
      </c>
      <c r="X963" s="52" t="str">
        <f t="shared" si="134"/>
        <v/>
      </c>
    </row>
    <row r="964" spans="1:24" x14ac:dyDescent="0.25">
      <c r="A964" s="2"/>
      <c r="B964" s="25"/>
      <c r="C964" s="28"/>
      <c r="D964" s="28"/>
      <c r="E964" s="31"/>
      <c r="F964" s="34" t="str">
        <f t="shared" si="126"/>
        <v/>
      </c>
      <c r="G964" s="37" t="str">
        <f>IF(D964="", "", IF(E964="", "Select Supplier", D964*1.02264*(IF(INDEX('Suppliers &amp; Rates'!$G$7:$G$97, MATCH(E964, 'Suppliers &amp; Rates'!$B$7:$B$97, 0))="", 39.3, INDEX('Suppliers &amp; Rates'!$G$7:$G$97, MATCH(E964, 'Suppliers &amp; Rates'!$B$7:$B$97, 0))))/3.6))</f>
        <v/>
      </c>
      <c r="H964" s="57" t="str">
        <f t="shared" si="127"/>
        <v/>
      </c>
      <c r="I964" s="58" t="str">
        <f t="shared" si="128"/>
        <v/>
      </c>
      <c r="J964" s="58" t="str">
        <f t="shared" si="129"/>
        <v/>
      </c>
      <c r="K964" s="59" t="str">
        <f t="shared" si="130"/>
        <v/>
      </c>
      <c r="L964" s="2"/>
      <c r="N964" s="42" t="str">
        <f>IF($E964="", "", IFERROR(INDEX('Suppliers &amp; Rates'!C$7:C$97, MATCH($E964, 'Suppliers &amp; Rates'!$B$7:$B$97, 0)), ""))</f>
        <v/>
      </c>
      <c r="O964" s="43" t="str">
        <f>IF($E964="", "", IFERROR(INDEX('Suppliers &amp; Rates'!D$7:D$97, MATCH($E964, 'Suppliers &amp; Rates'!$B$7:$B$97, 0)), ""))</f>
        <v/>
      </c>
      <c r="P964" s="43" t="str">
        <f>IF($E964="", "", IFERROR(INDEX('Suppliers &amp; Rates'!E$7:E$97, MATCH($E964, 'Suppliers &amp; Rates'!$B$7:$B$97, 0)), ""))</f>
        <v/>
      </c>
      <c r="Q964" s="44" t="str">
        <f>IF($E964="", "", IFERROR(INDEX('Suppliers &amp; Rates'!F$7:F$97, MATCH($E964, 'Suppliers &amp; Rates'!$B$7:$B$97, 0)), ""))</f>
        <v/>
      </c>
      <c r="S964" s="21" t="str">
        <f t="shared" si="131"/>
        <v/>
      </c>
      <c r="U964" s="21" t="str">
        <f t="shared" si="132"/>
        <v/>
      </c>
      <c r="W964" s="21" t="str">
        <f t="shared" si="133"/>
        <v/>
      </c>
      <c r="X964" s="52" t="str">
        <f t="shared" si="134"/>
        <v/>
      </c>
    </row>
    <row r="965" spans="1:24" x14ac:dyDescent="0.25">
      <c r="A965" s="2"/>
      <c r="B965" s="25"/>
      <c r="C965" s="28"/>
      <c r="D965" s="28"/>
      <c r="E965" s="31"/>
      <c r="F965" s="34" t="str">
        <f t="shared" si="126"/>
        <v/>
      </c>
      <c r="G965" s="37" t="str">
        <f>IF(D965="", "", IF(E965="", "Select Supplier", D965*1.02264*(IF(INDEX('Suppliers &amp; Rates'!$G$7:$G$97, MATCH(E965, 'Suppliers &amp; Rates'!$B$7:$B$97, 0))="", 39.3, INDEX('Suppliers &amp; Rates'!$G$7:$G$97, MATCH(E965, 'Suppliers &amp; Rates'!$B$7:$B$97, 0))))/3.6))</f>
        <v/>
      </c>
      <c r="H965" s="57" t="str">
        <f t="shared" si="127"/>
        <v/>
      </c>
      <c r="I965" s="58" t="str">
        <f t="shared" si="128"/>
        <v/>
      </c>
      <c r="J965" s="58" t="str">
        <f t="shared" si="129"/>
        <v/>
      </c>
      <c r="K965" s="59" t="str">
        <f t="shared" si="130"/>
        <v/>
      </c>
      <c r="L965" s="2"/>
      <c r="N965" s="42" t="str">
        <f>IF($E965="", "", IFERROR(INDEX('Suppliers &amp; Rates'!C$7:C$97, MATCH($E965, 'Suppliers &amp; Rates'!$B$7:$B$97, 0)), ""))</f>
        <v/>
      </c>
      <c r="O965" s="43" t="str">
        <f>IF($E965="", "", IFERROR(INDEX('Suppliers &amp; Rates'!D$7:D$97, MATCH($E965, 'Suppliers &amp; Rates'!$B$7:$B$97, 0)), ""))</f>
        <v/>
      </c>
      <c r="P965" s="43" t="str">
        <f>IF($E965="", "", IFERROR(INDEX('Suppliers &amp; Rates'!E$7:E$97, MATCH($E965, 'Suppliers &amp; Rates'!$B$7:$B$97, 0)), ""))</f>
        <v/>
      </c>
      <c r="Q965" s="44" t="str">
        <f>IF($E965="", "", IFERROR(INDEX('Suppliers &amp; Rates'!F$7:F$97, MATCH($E965, 'Suppliers &amp; Rates'!$B$7:$B$97, 0)), ""))</f>
        <v/>
      </c>
      <c r="S965" s="21" t="str">
        <f t="shared" si="131"/>
        <v/>
      </c>
      <c r="U965" s="21" t="str">
        <f t="shared" si="132"/>
        <v/>
      </c>
      <c r="W965" s="21" t="str">
        <f t="shared" si="133"/>
        <v/>
      </c>
      <c r="X965" s="52" t="str">
        <f t="shared" si="134"/>
        <v/>
      </c>
    </row>
    <row r="966" spans="1:24" x14ac:dyDescent="0.25">
      <c r="A966" s="2"/>
      <c r="B966" s="25"/>
      <c r="C966" s="28"/>
      <c r="D966" s="28"/>
      <c r="E966" s="31"/>
      <c r="F966" s="34" t="str">
        <f t="shared" si="126"/>
        <v/>
      </c>
      <c r="G966" s="37" t="str">
        <f>IF(D966="", "", IF(E966="", "Select Supplier", D966*1.02264*(IF(INDEX('Suppliers &amp; Rates'!$G$7:$G$97, MATCH(E966, 'Suppliers &amp; Rates'!$B$7:$B$97, 0))="", 39.3, INDEX('Suppliers &amp; Rates'!$G$7:$G$97, MATCH(E966, 'Suppliers &amp; Rates'!$B$7:$B$97, 0))))/3.6))</f>
        <v/>
      </c>
      <c r="H966" s="57" t="str">
        <f t="shared" si="127"/>
        <v/>
      </c>
      <c r="I966" s="58" t="str">
        <f t="shared" si="128"/>
        <v/>
      </c>
      <c r="J966" s="58" t="str">
        <f t="shared" si="129"/>
        <v/>
      </c>
      <c r="K966" s="59" t="str">
        <f t="shared" si="130"/>
        <v/>
      </c>
      <c r="L966" s="2"/>
      <c r="N966" s="42" t="str">
        <f>IF($E966="", "", IFERROR(INDEX('Suppliers &amp; Rates'!C$7:C$97, MATCH($E966, 'Suppliers &amp; Rates'!$B$7:$B$97, 0)), ""))</f>
        <v/>
      </c>
      <c r="O966" s="43" t="str">
        <f>IF($E966="", "", IFERROR(INDEX('Suppliers &amp; Rates'!D$7:D$97, MATCH($E966, 'Suppliers &amp; Rates'!$B$7:$B$97, 0)), ""))</f>
        <v/>
      </c>
      <c r="P966" s="43" t="str">
        <f>IF($E966="", "", IFERROR(INDEX('Suppliers &amp; Rates'!E$7:E$97, MATCH($E966, 'Suppliers &amp; Rates'!$B$7:$B$97, 0)), ""))</f>
        <v/>
      </c>
      <c r="Q966" s="44" t="str">
        <f>IF($E966="", "", IFERROR(INDEX('Suppliers &amp; Rates'!F$7:F$97, MATCH($E966, 'Suppliers &amp; Rates'!$B$7:$B$97, 0)), ""))</f>
        <v/>
      </c>
      <c r="S966" s="21" t="str">
        <f t="shared" si="131"/>
        <v/>
      </c>
      <c r="U966" s="21" t="str">
        <f t="shared" si="132"/>
        <v/>
      </c>
      <c r="W966" s="21" t="str">
        <f t="shared" si="133"/>
        <v/>
      </c>
      <c r="X966" s="52" t="str">
        <f t="shared" si="134"/>
        <v/>
      </c>
    </row>
    <row r="967" spans="1:24" x14ac:dyDescent="0.25">
      <c r="A967" s="2"/>
      <c r="B967" s="25"/>
      <c r="C967" s="28"/>
      <c r="D967" s="28"/>
      <c r="E967" s="31"/>
      <c r="F967" s="34" t="str">
        <f t="shared" si="126"/>
        <v/>
      </c>
      <c r="G967" s="37" t="str">
        <f>IF(D967="", "", IF(E967="", "Select Supplier", D967*1.02264*(IF(INDEX('Suppliers &amp; Rates'!$G$7:$G$97, MATCH(E967, 'Suppliers &amp; Rates'!$B$7:$B$97, 0))="", 39.3, INDEX('Suppliers &amp; Rates'!$G$7:$G$97, MATCH(E967, 'Suppliers &amp; Rates'!$B$7:$B$97, 0))))/3.6))</f>
        <v/>
      </c>
      <c r="H967" s="57" t="str">
        <f t="shared" si="127"/>
        <v/>
      </c>
      <c r="I967" s="58" t="str">
        <f t="shared" si="128"/>
        <v/>
      </c>
      <c r="J967" s="58" t="str">
        <f t="shared" si="129"/>
        <v/>
      </c>
      <c r="K967" s="59" t="str">
        <f t="shared" si="130"/>
        <v/>
      </c>
      <c r="L967" s="2"/>
      <c r="N967" s="42" t="str">
        <f>IF($E967="", "", IFERROR(INDEX('Suppliers &amp; Rates'!C$7:C$97, MATCH($E967, 'Suppliers &amp; Rates'!$B$7:$B$97, 0)), ""))</f>
        <v/>
      </c>
      <c r="O967" s="43" t="str">
        <f>IF($E967="", "", IFERROR(INDEX('Suppliers &amp; Rates'!D$7:D$97, MATCH($E967, 'Suppliers &amp; Rates'!$B$7:$B$97, 0)), ""))</f>
        <v/>
      </c>
      <c r="P967" s="43" t="str">
        <f>IF($E967="", "", IFERROR(INDEX('Suppliers &amp; Rates'!E$7:E$97, MATCH($E967, 'Suppliers &amp; Rates'!$B$7:$B$97, 0)), ""))</f>
        <v/>
      </c>
      <c r="Q967" s="44" t="str">
        <f>IF($E967="", "", IFERROR(INDEX('Suppliers &amp; Rates'!F$7:F$97, MATCH($E967, 'Suppliers &amp; Rates'!$B$7:$B$97, 0)), ""))</f>
        <v/>
      </c>
      <c r="S967" s="21" t="str">
        <f t="shared" si="131"/>
        <v/>
      </c>
      <c r="U967" s="21" t="str">
        <f t="shared" si="132"/>
        <v/>
      </c>
      <c r="W967" s="21" t="str">
        <f t="shared" si="133"/>
        <v/>
      </c>
      <c r="X967" s="52" t="str">
        <f t="shared" si="134"/>
        <v/>
      </c>
    </row>
    <row r="968" spans="1:24" x14ac:dyDescent="0.25">
      <c r="A968" s="2"/>
      <c r="B968" s="25"/>
      <c r="C968" s="28"/>
      <c r="D968" s="28"/>
      <c r="E968" s="31"/>
      <c r="F968" s="34" t="str">
        <f t="shared" si="126"/>
        <v/>
      </c>
      <c r="G968" s="37" t="str">
        <f>IF(D968="", "", IF(E968="", "Select Supplier", D968*1.02264*(IF(INDEX('Suppliers &amp; Rates'!$G$7:$G$97, MATCH(E968, 'Suppliers &amp; Rates'!$B$7:$B$97, 0))="", 39.3, INDEX('Suppliers &amp; Rates'!$G$7:$G$97, MATCH(E968, 'Suppliers &amp; Rates'!$B$7:$B$97, 0))))/3.6))</f>
        <v/>
      </c>
      <c r="H968" s="57" t="str">
        <f t="shared" si="127"/>
        <v/>
      </c>
      <c r="I968" s="58" t="str">
        <f t="shared" si="128"/>
        <v/>
      </c>
      <c r="J968" s="58" t="str">
        <f t="shared" si="129"/>
        <v/>
      </c>
      <c r="K968" s="59" t="str">
        <f t="shared" si="130"/>
        <v/>
      </c>
      <c r="L968" s="2"/>
      <c r="N968" s="42" t="str">
        <f>IF($E968="", "", IFERROR(INDEX('Suppliers &amp; Rates'!C$7:C$97, MATCH($E968, 'Suppliers &amp; Rates'!$B$7:$B$97, 0)), ""))</f>
        <v/>
      </c>
      <c r="O968" s="43" t="str">
        <f>IF($E968="", "", IFERROR(INDEX('Suppliers &amp; Rates'!D$7:D$97, MATCH($E968, 'Suppliers &amp; Rates'!$B$7:$B$97, 0)), ""))</f>
        <v/>
      </c>
      <c r="P968" s="43" t="str">
        <f>IF($E968="", "", IFERROR(INDEX('Suppliers &amp; Rates'!E$7:E$97, MATCH($E968, 'Suppliers &amp; Rates'!$B$7:$B$97, 0)), ""))</f>
        <v/>
      </c>
      <c r="Q968" s="44" t="str">
        <f>IF($E968="", "", IFERROR(INDEX('Suppliers &amp; Rates'!F$7:F$97, MATCH($E968, 'Suppliers &amp; Rates'!$B$7:$B$97, 0)), ""))</f>
        <v/>
      </c>
      <c r="S968" s="21" t="str">
        <f t="shared" si="131"/>
        <v/>
      </c>
      <c r="U968" s="21" t="str">
        <f t="shared" si="132"/>
        <v/>
      </c>
      <c r="W968" s="21" t="str">
        <f t="shared" si="133"/>
        <v/>
      </c>
      <c r="X968" s="52" t="str">
        <f t="shared" si="134"/>
        <v/>
      </c>
    </row>
    <row r="969" spans="1:24" x14ac:dyDescent="0.25">
      <c r="A969" s="2"/>
      <c r="B969" s="25"/>
      <c r="C969" s="28"/>
      <c r="D969" s="28"/>
      <c r="E969" s="31"/>
      <c r="F969" s="34" t="str">
        <f t="shared" ref="F969:F1021" si="135">IF(C969="", "", C969)</f>
        <v/>
      </c>
      <c r="G969" s="37" t="str">
        <f>IF(D969="", "", IF(E969="", "Select Supplier", D969*1.02264*(IF(INDEX('Suppliers &amp; Rates'!$G$7:$G$97, MATCH(E969, 'Suppliers &amp; Rates'!$B$7:$B$97, 0))="", 39.3, INDEX('Suppliers &amp; Rates'!$G$7:$G$97, MATCH(E969, 'Suppliers &amp; Rates'!$B$7:$B$97, 0))))/3.6))</f>
        <v/>
      </c>
      <c r="H969" s="57" t="str">
        <f t="shared" si="127"/>
        <v/>
      </c>
      <c r="I969" s="58" t="str">
        <f t="shared" si="128"/>
        <v/>
      </c>
      <c r="J969" s="58" t="str">
        <f t="shared" si="129"/>
        <v/>
      </c>
      <c r="K969" s="59" t="str">
        <f t="shared" si="130"/>
        <v/>
      </c>
      <c r="L969" s="2"/>
      <c r="N969" s="42" t="str">
        <f>IF($E969="", "", IFERROR(INDEX('Suppliers &amp; Rates'!C$7:C$97, MATCH($E969, 'Suppliers &amp; Rates'!$B$7:$B$97, 0)), ""))</f>
        <v/>
      </c>
      <c r="O969" s="43" t="str">
        <f>IF($E969="", "", IFERROR(INDEX('Suppliers &amp; Rates'!D$7:D$97, MATCH($E969, 'Suppliers &amp; Rates'!$B$7:$B$97, 0)), ""))</f>
        <v/>
      </c>
      <c r="P969" s="43" t="str">
        <f>IF($E969="", "", IFERROR(INDEX('Suppliers &amp; Rates'!E$7:E$97, MATCH($E969, 'Suppliers &amp; Rates'!$B$7:$B$97, 0)), ""))</f>
        <v/>
      </c>
      <c r="Q969" s="44" t="str">
        <f>IF($E969="", "", IFERROR(INDEX('Suppliers &amp; Rates'!F$7:F$97, MATCH($E969, 'Suppliers &amp; Rates'!$B$7:$B$97, 0)), ""))</f>
        <v/>
      </c>
      <c r="S969" s="21" t="str">
        <f t="shared" si="131"/>
        <v/>
      </c>
      <c r="U969" s="21" t="str">
        <f t="shared" si="132"/>
        <v/>
      </c>
      <c r="W969" s="21" t="str">
        <f t="shared" si="133"/>
        <v/>
      </c>
      <c r="X969" s="52" t="str">
        <f t="shared" si="134"/>
        <v/>
      </c>
    </row>
    <row r="970" spans="1:24" x14ac:dyDescent="0.25">
      <c r="A970" s="2"/>
      <c r="B970" s="25"/>
      <c r="C970" s="28"/>
      <c r="D970" s="28"/>
      <c r="E970" s="31"/>
      <c r="F970" s="34" t="str">
        <f t="shared" si="135"/>
        <v/>
      </c>
      <c r="G970" s="37" t="str">
        <f>IF(D970="", "", IF(E970="", "Select Supplier", D970*1.02264*(IF(INDEX('Suppliers &amp; Rates'!$G$7:$G$97, MATCH(E970, 'Suppliers &amp; Rates'!$B$7:$B$97, 0))="", 39.3, INDEX('Suppliers &amp; Rates'!$G$7:$G$97, MATCH(E970, 'Suppliers &amp; Rates'!$B$7:$B$97, 0))))/3.6))</f>
        <v/>
      </c>
      <c r="H970" s="57" t="str">
        <f t="shared" ref="H970:H1021" si="136">IF(OR($U970="", $U970=FALSE), "", ROUND(($N970*$S970)+($O970*$W970), 2)/100)</f>
        <v/>
      </c>
      <c r="I970" s="58" t="str">
        <f t="shared" ref="I970:I1021" si="137">IF(OR($U970="", $U970=FALSE), "", ROUND(($P970*$S970)+($Q970*$X970), 2)/100)</f>
        <v/>
      </c>
      <c r="J970" s="58" t="str">
        <f t="shared" ref="J970:J1021" si="138">IF(OR(H970="", I970=""), "", H970+I970)</f>
        <v/>
      </c>
      <c r="K970" s="59" t="str">
        <f t="shared" ref="K970:K1021" si="139">IF(U970=TRUE, IFERROR(J970/S970, ""), "")</f>
        <v/>
      </c>
      <c r="L970" s="2"/>
      <c r="N970" s="42" t="str">
        <f>IF($E970="", "", IFERROR(INDEX('Suppliers &amp; Rates'!C$7:C$97, MATCH($E970, 'Suppliers &amp; Rates'!$B$7:$B$97, 0)), ""))</f>
        <v/>
      </c>
      <c r="O970" s="43" t="str">
        <f>IF($E970="", "", IFERROR(INDEX('Suppliers &amp; Rates'!D$7:D$97, MATCH($E970, 'Suppliers &amp; Rates'!$B$7:$B$97, 0)), ""))</f>
        <v/>
      </c>
      <c r="P970" s="43" t="str">
        <f>IF($E970="", "", IFERROR(INDEX('Suppliers &amp; Rates'!E$7:E$97, MATCH($E970, 'Suppliers &amp; Rates'!$B$7:$B$97, 0)), ""))</f>
        <v/>
      </c>
      <c r="Q970" s="44" t="str">
        <f>IF($E970="", "", IFERROR(INDEX('Suppliers &amp; Rates'!F$7:F$97, MATCH($E970, 'Suppliers &amp; Rates'!$B$7:$B$97, 0)), ""))</f>
        <v/>
      </c>
      <c r="S970" s="21" t="str">
        <f t="shared" ref="S970:S1021" si="140">IF(B970="", "", B970-B969)</f>
        <v/>
      </c>
      <c r="U970" s="21" t="str">
        <f t="shared" ref="U970:U1021" si="141">IF(OR(B970="", B969="", C970="", C969="", D970="", D969=""), "", IF($E969=$E970, TRUE, FALSE))</f>
        <v/>
      </c>
      <c r="W970" s="21" t="str">
        <f t="shared" ref="W970:W1021" si="142">IF(OR(F969="", F970=""), "", F970-F969)</f>
        <v/>
      </c>
      <c r="X970" s="52" t="str">
        <f t="shared" ref="X970:X1021" si="143">IF(OR(G969="", G970=""), "", G970-G969)</f>
        <v/>
      </c>
    </row>
    <row r="971" spans="1:24" x14ac:dyDescent="0.25">
      <c r="A971" s="2"/>
      <c r="B971" s="25"/>
      <c r="C971" s="28"/>
      <c r="D971" s="28"/>
      <c r="E971" s="31"/>
      <c r="F971" s="34" t="str">
        <f t="shared" si="135"/>
        <v/>
      </c>
      <c r="G971" s="37" t="str">
        <f>IF(D971="", "", IF(E971="", "Select Supplier", D971*1.02264*(IF(INDEX('Suppliers &amp; Rates'!$G$7:$G$97, MATCH(E971, 'Suppliers &amp; Rates'!$B$7:$B$97, 0))="", 39.3, INDEX('Suppliers &amp; Rates'!$G$7:$G$97, MATCH(E971, 'Suppliers &amp; Rates'!$B$7:$B$97, 0))))/3.6))</f>
        <v/>
      </c>
      <c r="H971" s="57" t="str">
        <f t="shared" si="136"/>
        <v/>
      </c>
      <c r="I971" s="58" t="str">
        <f t="shared" si="137"/>
        <v/>
      </c>
      <c r="J971" s="58" t="str">
        <f t="shared" si="138"/>
        <v/>
      </c>
      <c r="K971" s="59" t="str">
        <f t="shared" si="139"/>
        <v/>
      </c>
      <c r="L971" s="2"/>
      <c r="N971" s="42" t="str">
        <f>IF($E971="", "", IFERROR(INDEX('Suppliers &amp; Rates'!C$7:C$97, MATCH($E971, 'Suppliers &amp; Rates'!$B$7:$B$97, 0)), ""))</f>
        <v/>
      </c>
      <c r="O971" s="43" t="str">
        <f>IF($E971="", "", IFERROR(INDEX('Suppliers &amp; Rates'!D$7:D$97, MATCH($E971, 'Suppliers &amp; Rates'!$B$7:$B$97, 0)), ""))</f>
        <v/>
      </c>
      <c r="P971" s="43" t="str">
        <f>IF($E971="", "", IFERROR(INDEX('Suppliers &amp; Rates'!E$7:E$97, MATCH($E971, 'Suppliers &amp; Rates'!$B$7:$B$97, 0)), ""))</f>
        <v/>
      </c>
      <c r="Q971" s="44" t="str">
        <f>IF($E971="", "", IFERROR(INDEX('Suppliers &amp; Rates'!F$7:F$97, MATCH($E971, 'Suppliers &amp; Rates'!$B$7:$B$97, 0)), ""))</f>
        <v/>
      </c>
      <c r="S971" s="21" t="str">
        <f t="shared" si="140"/>
        <v/>
      </c>
      <c r="U971" s="21" t="str">
        <f t="shared" si="141"/>
        <v/>
      </c>
      <c r="W971" s="21" t="str">
        <f t="shared" si="142"/>
        <v/>
      </c>
      <c r="X971" s="52" t="str">
        <f t="shared" si="143"/>
        <v/>
      </c>
    </row>
    <row r="972" spans="1:24" x14ac:dyDescent="0.25">
      <c r="A972" s="2"/>
      <c r="B972" s="25"/>
      <c r="C972" s="28"/>
      <c r="D972" s="28"/>
      <c r="E972" s="31"/>
      <c r="F972" s="34" t="str">
        <f t="shared" si="135"/>
        <v/>
      </c>
      <c r="G972" s="37" t="str">
        <f>IF(D972="", "", IF(E972="", "Select Supplier", D972*1.02264*(IF(INDEX('Suppliers &amp; Rates'!$G$7:$G$97, MATCH(E972, 'Suppliers &amp; Rates'!$B$7:$B$97, 0))="", 39.3, INDEX('Suppliers &amp; Rates'!$G$7:$G$97, MATCH(E972, 'Suppliers &amp; Rates'!$B$7:$B$97, 0))))/3.6))</f>
        <v/>
      </c>
      <c r="H972" s="57" t="str">
        <f t="shared" si="136"/>
        <v/>
      </c>
      <c r="I972" s="58" t="str">
        <f t="shared" si="137"/>
        <v/>
      </c>
      <c r="J972" s="58" t="str">
        <f t="shared" si="138"/>
        <v/>
      </c>
      <c r="K972" s="59" t="str">
        <f t="shared" si="139"/>
        <v/>
      </c>
      <c r="L972" s="2"/>
      <c r="N972" s="42" t="str">
        <f>IF($E972="", "", IFERROR(INDEX('Suppliers &amp; Rates'!C$7:C$97, MATCH($E972, 'Suppliers &amp; Rates'!$B$7:$B$97, 0)), ""))</f>
        <v/>
      </c>
      <c r="O972" s="43" t="str">
        <f>IF($E972="", "", IFERROR(INDEX('Suppliers &amp; Rates'!D$7:D$97, MATCH($E972, 'Suppliers &amp; Rates'!$B$7:$B$97, 0)), ""))</f>
        <v/>
      </c>
      <c r="P972" s="43" t="str">
        <f>IF($E972="", "", IFERROR(INDEX('Suppliers &amp; Rates'!E$7:E$97, MATCH($E972, 'Suppliers &amp; Rates'!$B$7:$B$97, 0)), ""))</f>
        <v/>
      </c>
      <c r="Q972" s="44" t="str">
        <f>IF($E972="", "", IFERROR(INDEX('Suppliers &amp; Rates'!F$7:F$97, MATCH($E972, 'Suppliers &amp; Rates'!$B$7:$B$97, 0)), ""))</f>
        <v/>
      </c>
      <c r="S972" s="21" t="str">
        <f t="shared" si="140"/>
        <v/>
      </c>
      <c r="U972" s="21" t="str">
        <f t="shared" si="141"/>
        <v/>
      </c>
      <c r="W972" s="21" t="str">
        <f t="shared" si="142"/>
        <v/>
      </c>
      <c r="X972" s="52" t="str">
        <f t="shared" si="143"/>
        <v/>
      </c>
    </row>
    <row r="973" spans="1:24" x14ac:dyDescent="0.25">
      <c r="A973" s="2"/>
      <c r="B973" s="25"/>
      <c r="C973" s="28"/>
      <c r="D973" s="28"/>
      <c r="E973" s="31"/>
      <c r="F973" s="34" t="str">
        <f t="shared" si="135"/>
        <v/>
      </c>
      <c r="G973" s="37" t="str">
        <f>IF(D973="", "", IF(E973="", "Select Supplier", D973*1.02264*(IF(INDEX('Suppliers &amp; Rates'!$G$7:$G$97, MATCH(E973, 'Suppliers &amp; Rates'!$B$7:$B$97, 0))="", 39.3, INDEX('Suppliers &amp; Rates'!$G$7:$G$97, MATCH(E973, 'Suppliers &amp; Rates'!$B$7:$B$97, 0))))/3.6))</f>
        <v/>
      </c>
      <c r="H973" s="57" t="str">
        <f t="shared" si="136"/>
        <v/>
      </c>
      <c r="I973" s="58" t="str">
        <f t="shared" si="137"/>
        <v/>
      </c>
      <c r="J973" s="58" t="str">
        <f t="shared" si="138"/>
        <v/>
      </c>
      <c r="K973" s="59" t="str">
        <f t="shared" si="139"/>
        <v/>
      </c>
      <c r="L973" s="2"/>
      <c r="N973" s="42" t="str">
        <f>IF($E973="", "", IFERROR(INDEX('Suppliers &amp; Rates'!C$7:C$97, MATCH($E973, 'Suppliers &amp; Rates'!$B$7:$B$97, 0)), ""))</f>
        <v/>
      </c>
      <c r="O973" s="43" t="str">
        <f>IF($E973="", "", IFERROR(INDEX('Suppliers &amp; Rates'!D$7:D$97, MATCH($E973, 'Suppliers &amp; Rates'!$B$7:$B$97, 0)), ""))</f>
        <v/>
      </c>
      <c r="P973" s="43" t="str">
        <f>IF($E973="", "", IFERROR(INDEX('Suppliers &amp; Rates'!E$7:E$97, MATCH($E973, 'Suppliers &amp; Rates'!$B$7:$B$97, 0)), ""))</f>
        <v/>
      </c>
      <c r="Q973" s="44" t="str">
        <f>IF($E973="", "", IFERROR(INDEX('Suppliers &amp; Rates'!F$7:F$97, MATCH($E973, 'Suppliers &amp; Rates'!$B$7:$B$97, 0)), ""))</f>
        <v/>
      </c>
      <c r="S973" s="21" t="str">
        <f t="shared" si="140"/>
        <v/>
      </c>
      <c r="U973" s="21" t="str">
        <f t="shared" si="141"/>
        <v/>
      </c>
      <c r="W973" s="21" t="str">
        <f t="shared" si="142"/>
        <v/>
      </c>
      <c r="X973" s="52" t="str">
        <f t="shared" si="143"/>
        <v/>
      </c>
    </row>
    <row r="974" spans="1:24" x14ac:dyDescent="0.25">
      <c r="A974" s="2"/>
      <c r="B974" s="25"/>
      <c r="C974" s="28"/>
      <c r="D974" s="28"/>
      <c r="E974" s="31"/>
      <c r="F974" s="34" t="str">
        <f t="shared" si="135"/>
        <v/>
      </c>
      <c r="G974" s="37" t="str">
        <f>IF(D974="", "", IF(E974="", "Select Supplier", D974*1.02264*(IF(INDEX('Suppliers &amp; Rates'!$G$7:$G$97, MATCH(E974, 'Suppliers &amp; Rates'!$B$7:$B$97, 0))="", 39.3, INDEX('Suppliers &amp; Rates'!$G$7:$G$97, MATCH(E974, 'Suppliers &amp; Rates'!$B$7:$B$97, 0))))/3.6))</f>
        <v/>
      </c>
      <c r="H974" s="57" t="str">
        <f t="shared" si="136"/>
        <v/>
      </c>
      <c r="I974" s="58" t="str">
        <f t="shared" si="137"/>
        <v/>
      </c>
      <c r="J974" s="58" t="str">
        <f t="shared" si="138"/>
        <v/>
      </c>
      <c r="K974" s="59" t="str">
        <f t="shared" si="139"/>
        <v/>
      </c>
      <c r="L974" s="2"/>
      <c r="N974" s="42" t="str">
        <f>IF($E974="", "", IFERROR(INDEX('Suppliers &amp; Rates'!C$7:C$97, MATCH($E974, 'Suppliers &amp; Rates'!$B$7:$B$97, 0)), ""))</f>
        <v/>
      </c>
      <c r="O974" s="43" t="str">
        <f>IF($E974="", "", IFERROR(INDEX('Suppliers &amp; Rates'!D$7:D$97, MATCH($E974, 'Suppliers &amp; Rates'!$B$7:$B$97, 0)), ""))</f>
        <v/>
      </c>
      <c r="P974" s="43" t="str">
        <f>IF($E974="", "", IFERROR(INDEX('Suppliers &amp; Rates'!E$7:E$97, MATCH($E974, 'Suppliers &amp; Rates'!$B$7:$B$97, 0)), ""))</f>
        <v/>
      </c>
      <c r="Q974" s="44" t="str">
        <f>IF($E974="", "", IFERROR(INDEX('Suppliers &amp; Rates'!F$7:F$97, MATCH($E974, 'Suppliers &amp; Rates'!$B$7:$B$97, 0)), ""))</f>
        <v/>
      </c>
      <c r="S974" s="21" t="str">
        <f t="shared" si="140"/>
        <v/>
      </c>
      <c r="U974" s="21" t="str">
        <f t="shared" si="141"/>
        <v/>
      </c>
      <c r="W974" s="21" t="str">
        <f t="shared" si="142"/>
        <v/>
      </c>
      <c r="X974" s="52" t="str">
        <f t="shared" si="143"/>
        <v/>
      </c>
    </row>
    <row r="975" spans="1:24" x14ac:dyDescent="0.25">
      <c r="A975" s="2"/>
      <c r="B975" s="25"/>
      <c r="C975" s="28"/>
      <c r="D975" s="28"/>
      <c r="E975" s="31"/>
      <c r="F975" s="34" t="str">
        <f t="shared" si="135"/>
        <v/>
      </c>
      <c r="G975" s="37" t="str">
        <f>IF(D975="", "", IF(E975="", "Select Supplier", D975*1.02264*(IF(INDEX('Suppliers &amp; Rates'!$G$7:$G$97, MATCH(E975, 'Suppliers &amp; Rates'!$B$7:$B$97, 0))="", 39.3, INDEX('Suppliers &amp; Rates'!$G$7:$G$97, MATCH(E975, 'Suppliers &amp; Rates'!$B$7:$B$97, 0))))/3.6))</f>
        <v/>
      </c>
      <c r="H975" s="57" t="str">
        <f t="shared" si="136"/>
        <v/>
      </c>
      <c r="I975" s="58" t="str">
        <f t="shared" si="137"/>
        <v/>
      </c>
      <c r="J975" s="58" t="str">
        <f t="shared" si="138"/>
        <v/>
      </c>
      <c r="K975" s="59" t="str">
        <f t="shared" si="139"/>
        <v/>
      </c>
      <c r="L975" s="2"/>
      <c r="N975" s="42" t="str">
        <f>IF($E975="", "", IFERROR(INDEX('Suppliers &amp; Rates'!C$7:C$97, MATCH($E975, 'Suppliers &amp; Rates'!$B$7:$B$97, 0)), ""))</f>
        <v/>
      </c>
      <c r="O975" s="43" t="str">
        <f>IF($E975="", "", IFERROR(INDEX('Suppliers &amp; Rates'!D$7:D$97, MATCH($E975, 'Suppliers &amp; Rates'!$B$7:$B$97, 0)), ""))</f>
        <v/>
      </c>
      <c r="P975" s="43" t="str">
        <f>IF($E975="", "", IFERROR(INDEX('Suppliers &amp; Rates'!E$7:E$97, MATCH($E975, 'Suppliers &amp; Rates'!$B$7:$B$97, 0)), ""))</f>
        <v/>
      </c>
      <c r="Q975" s="44" t="str">
        <f>IF($E975="", "", IFERROR(INDEX('Suppliers &amp; Rates'!F$7:F$97, MATCH($E975, 'Suppliers &amp; Rates'!$B$7:$B$97, 0)), ""))</f>
        <v/>
      </c>
      <c r="S975" s="21" t="str">
        <f t="shared" si="140"/>
        <v/>
      </c>
      <c r="U975" s="21" t="str">
        <f t="shared" si="141"/>
        <v/>
      </c>
      <c r="W975" s="21" t="str">
        <f t="shared" si="142"/>
        <v/>
      </c>
      <c r="X975" s="52" t="str">
        <f t="shared" si="143"/>
        <v/>
      </c>
    </row>
    <row r="976" spans="1:24" x14ac:dyDescent="0.25">
      <c r="A976" s="2"/>
      <c r="B976" s="25"/>
      <c r="C976" s="28"/>
      <c r="D976" s="28"/>
      <c r="E976" s="31"/>
      <c r="F976" s="34" t="str">
        <f t="shared" si="135"/>
        <v/>
      </c>
      <c r="G976" s="37" t="str">
        <f>IF(D976="", "", IF(E976="", "Select Supplier", D976*1.02264*(IF(INDEX('Suppliers &amp; Rates'!$G$7:$G$97, MATCH(E976, 'Suppliers &amp; Rates'!$B$7:$B$97, 0))="", 39.3, INDEX('Suppliers &amp; Rates'!$G$7:$G$97, MATCH(E976, 'Suppliers &amp; Rates'!$B$7:$B$97, 0))))/3.6))</f>
        <v/>
      </c>
      <c r="H976" s="57" t="str">
        <f t="shared" si="136"/>
        <v/>
      </c>
      <c r="I976" s="58" t="str">
        <f t="shared" si="137"/>
        <v/>
      </c>
      <c r="J976" s="58" t="str">
        <f t="shared" si="138"/>
        <v/>
      </c>
      <c r="K976" s="59" t="str">
        <f t="shared" si="139"/>
        <v/>
      </c>
      <c r="L976" s="2"/>
      <c r="N976" s="42" t="str">
        <f>IF($E976="", "", IFERROR(INDEX('Suppliers &amp; Rates'!C$7:C$97, MATCH($E976, 'Suppliers &amp; Rates'!$B$7:$B$97, 0)), ""))</f>
        <v/>
      </c>
      <c r="O976" s="43" t="str">
        <f>IF($E976="", "", IFERROR(INDEX('Suppliers &amp; Rates'!D$7:D$97, MATCH($E976, 'Suppliers &amp; Rates'!$B$7:$B$97, 0)), ""))</f>
        <v/>
      </c>
      <c r="P976" s="43" t="str">
        <f>IF($E976="", "", IFERROR(INDEX('Suppliers &amp; Rates'!E$7:E$97, MATCH($E976, 'Suppliers &amp; Rates'!$B$7:$B$97, 0)), ""))</f>
        <v/>
      </c>
      <c r="Q976" s="44" t="str">
        <f>IF($E976="", "", IFERROR(INDEX('Suppliers &amp; Rates'!F$7:F$97, MATCH($E976, 'Suppliers &amp; Rates'!$B$7:$B$97, 0)), ""))</f>
        <v/>
      </c>
      <c r="S976" s="21" t="str">
        <f t="shared" si="140"/>
        <v/>
      </c>
      <c r="U976" s="21" t="str">
        <f t="shared" si="141"/>
        <v/>
      </c>
      <c r="W976" s="21" t="str">
        <f t="shared" si="142"/>
        <v/>
      </c>
      <c r="X976" s="52" t="str">
        <f t="shared" si="143"/>
        <v/>
      </c>
    </row>
    <row r="977" spans="1:24" x14ac:dyDescent="0.25">
      <c r="A977" s="2"/>
      <c r="B977" s="25"/>
      <c r="C977" s="28"/>
      <c r="D977" s="28"/>
      <c r="E977" s="31"/>
      <c r="F977" s="34" t="str">
        <f t="shared" si="135"/>
        <v/>
      </c>
      <c r="G977" s="37" t="str">
        <f>IF(D977="", "", IF(E977="", "Select Supplier", D977*1.02264*(IF(INDEX('Suppliers &amp; Rates'!$G$7:$G$97, MATCH(E977, 'Suppliers &amp; Rates'!$B$7:$B$97, 0))="", 39.3, INDEX('Suppliers &amp; Rates'!$G$7:$G$97, MATCH(E977, 'Suppliers &amp; Rates'!$B$7:$B$97, 0))))/3.6))</f>
        <v/>
      </c>
      <c r="H977" s="57" t="str">
        <f t="shared" si="136"/>
        <v/>
      </c>
      <c r="I977" s="58" t="str">
        <f t="shared" si="137"/>
        <v/>
      </c>
      <c r="J977" s="58" t="str">
        <f t="shared" si="138"/>
        <v/>
      </c>
      <c r="K977" s="59" t="str">
        <f t="shared" si="139"/>
        <v/>
      </c>
      <c r="L977" s="2"/>
      <c r="N977" s="42" t="str">
        <f>IF($E977="", "", IFERROR(INDEX('Suppliers &amp; Rates'!C$7:C$97, MATCH($E977, 'Suppliers &amp; Rates'!$B$7:$B$97, 0)), ""))</f>
        <v/>
      </c>
      <c r="O977" s="43" t="str">
        <f>IF($E977="", "", IFERROR(INDEX('Suppliers &amp; Rates'!D$7:D$97, MATCH($E977, 'Suppliers &amp; Rates'!$B$7:$B$97, 0)), ""))</f>
        <v/>
      </c>
      <c r="P977" s="43" t="str">
        <f>IF($E977="", "", IFERROR(INDEX('Suppliers &amp; Rates'!E$7:E$97, MATCH($E977, 'Suppliers &amp; Rates'!$B$7:$B$97, 0)), ""))</f>
        <v/>
      </c>
      <c r="Q977" s="44" t="str">
        <f>IF($E977="", "", IFERROR(INDEX('Suppliers &amp; Rates'!F$7:F$97, MATCH($E977, 'Suppliers &amp; Rates'!$B$7:$B$97, 0)), ""))</f>
        <v/>
      </c>
      <c r="S977" s="21" t="str">
        <f t="shared" si="140"/>
        <v/>
      </c>
      <c r="U977" s="21" t="str">
        <f t="shared" si="141"/>
        <v/>
      </c>
      <c r="W977" s="21" t="str">
        <f t="shared" si="142"/>
        <v/>
      </c>
      <c r="X977" s="52" t="str">
        <f t="shared" si="143"/>
        <v/>
      </c>
    </row>
    <row r="978" spans="1:24" x14ac:dyDescent="0.25">
      <c r="A978" s="2"/>
      <c r="B978" s="25"/>
      <c r="C978" s="28"/>
      <c r="D978" s="28"/>
      <c r="E978" s="31"/>
      <c r="F978" s="34" t="str">
        <f t="shared" si="135"/>
        <v/>
      </c>
      <c r="G978" s="37" t="str">
        <f>IF(D978="", "", IF(E978="", "Select Supplier", D978*1.02264*(IF(INDEX('Suppliers &amp; Rates'!$G$7:$G$97, MATCH(E978, 'Suppliers &amp; Rates'!$B$7:$B$97, 0))="", 39.3, INDEX('Suppliers &amp; Rates'!$G$7:$G$97, MATCH(E978, 'Suppliers &amp; Rates'!$B$7:$B$97, 0))))/3.6))</f>
        <v/>
      </c>
      <c r="H978" s="57" t="str">
        <f t="shared" si="136"/>
        <v/>
      </c>
      <c r="I978" s="58" t="str">
        <f t="shared" si="137"/>
        <v/>
      </c>
      <c r="J978" s="58" t="str">
        <f t="shared" si="138"/>
        <v/>
      </c>
      <c r="K978" s="59" t="str">
        <f t="shared" si="139"/>
        <v/>
      </c>
      <c r="L978" s="2"/>
      <c r="N978" s="42" t="str">
        <f>IF($E978="", "", IFERROR(INDEX('Suppliers &amp; Rates'!C$7:C$97, MATCH($E978, 'Suppliers &amp; Rates'!$B$7:$B$97, 0)), ""))</f>
        <v/>
      </c>
      <c r="O978" s="43" t="str">
        <f>IF($E978="", "", IFERROR(INDEX('Suppliers &amp; Rates'!D$7:D$97, MATCH($E978, 'Suppliers &amp; Rates'!$B$7:$B$97, 0)), ""))</f>
        <v/>
      </c>
      <c r="P978" s="43" t="str">
        <f>IF($E978="", "", IFERROR(INDEX('Suppliers &amp; Rates'!E$7:E$97, MATCH($E978, 'Suppliers &amp; Rates'!$B$7:$B$97, 0)), ""))</f>
        <v/>
      </c>
      <c r="Q978" s="44" t="str">
        <f>IF($E978="", "", IFERROR(INDEX('Suppliers &amp; Rates'!F$7:F$97, MATCH($E978, 'Suppliers &amp; Rates'!$B$7:$B$97, 0)), ""))</f>
        <v/>
      </c>
      <c r="S978" s="21" t="str">
        <f t="shared" si="140"/>
        <v/>
      </c>
      <c r="U978" s="21" t="str">
        <f t="shared" si="141"/>
        <v/>
      </c>
      <c r="W978" s="21" t="str">
        <f t="shared" si="142"/>
        <v/>
      </c>
      <c r="X978" s="52" t="str">
        <f t="shared" si="143"/>
        <v/>
      </c>
    </row>
    <row r="979" spans="1:24" x14ac:dyDescent="0.25">
      <c r="A979" s="2"/>
      <c r="B979" s="25"/>
      <c r="C979" s="28"/>
      <c r="D979" s="28"/>
      <c r="E979" s="31"/>
      <c r="F979" s="34" t="str">
        <f t="shared" si="135"/>
        <v/>
      </c>
      <c r="G979" s="37" t="str">
        <f>IF(D979="", "", IF(E979="", "Select Supplier", D979*1.02264*(IF(INDEX('Suppliers &amp; Rates'!$G$7:$G$97, MATCH(E979, 'Suppliers &amp; Rates'!$B$7:$B$97, 0))="", 39.3, INDEX('Suppliers &amp; Rates'!$G$7:$G$97, MATCH(E979, 'Suppliers &amp; Rates'!$B$7:$B$97, 0))))/3.6))</f>
        <v/>
      </c>
      <c r="H979" s="57" t="str">
        <f t="shared" si="136"/>
        <v/>
      </c>
      <c r="I979" s="58" t="str">
        <f t="shared" si="137"/>
        <v/>
      </c>
      <c r="J979" s="58" t="str">
        <f t="shared" si="138"/>
        <v/>
      </c>
      <c r="K979" s="59" t="str">
        <f t="shared" si="139"/>
        <v/>
      </c>
      <c r="L979" s="2"/>
      <c r="N979" s="42" t="str">
        <f>IF($E979="", "", IFERROR(INDEX('Suppliers &amp; Rates'!C$7:C$97, MATCH($E979, 'Suppliers &amp; Rates'!$B$7:$B$97, 0)), ""))</f>
        <v/>
      </c>
      <c r="O979" s="43" t="str">
        <f>IF($E979="", "", IFERROR(INDEX('Suppliers &amp; Rates'!D$7:D$97, MATCH($E979, 'Suppliers &amp; Rates'!$B$7:$B$97, 0)), ""))</f>
        <v/>
      </c>
      <c r="P979" s="43" t="str">
        <f>IF($E979="", "", IFERROR(INDEX('Suppliers &amp; Rates'!E$7:E$97, MATCH($E979, 'Suppliers &amp; Rates'!$B$7:$B$97, 0)), ""))</f>
        <v/>
      </c>
      <c r="Q979" s="44" t="str">
        <f>IF($E979="", "", IFERROR(INDEX('Suppliers &amp; Rates'!F$7:F$97, MATCH($E979, 'Suppliers &amp; Rates'!$B$7:$B$97, 0)), ""))</f>
        <v/>
      </c>
      <c r="S979" s="21" t="str">
        <f t="shared" si="140"/>
        <v/>
      </c>
      <c r="U979" s="21" t="str">
        <f t="shared" si="141"/>
        <v/>
      </c>
      <c r="W979" s="21" t="str">
        <f t="shared" si="142"/>
        <v/>
      </c>
      <c r="X979" s="52" t="str">
        <f t="shared" si="143"/>
        <v/>
      </c>
    </row>
    <row r="980" spans="1:24" x14ac:dyDescent="0.25">
      <c r="A980" s="2"/>
      <c r="B980" s="25"/>
      <c r="C980" s="28"/>
      <c r="D980" s="28"/>
      <c r="E980" s="31"/>
      <c r="F980" s="34" t="str">
        <f t="shared" si="135"/>
        <v/>
      </c>
      <c r="G980" s="37" t="str">
        <f>IF(D980="", "", IF(E980="", "Select Supplier", D980*1.02264*(IF(INDEX('Suppliers &amp; Rates'!$G$7:$G$97, MATCH(E980, 'Suppliers &amp; Rates'!$B$7:$B$97, 0))="", 39.3, INDEX('Suppliers &amp; Rates'!$G$7:$G$97, MATCH(E980, 'Suppliers &amp; Rates'!$B$7:$B$97, 0))))/3.6))</f>
        <v/>
      </c>
      <c r="H980" s="57" t="str">
        <f t="shared" si="136"/>
        <v/>
      </c>
      <c r="I980" s="58" t="str">
        <f t="shared" si="137"/>
        <v/>
      </c>
      <c r="J980" s="58" t="str">
        <f t="shared" si="138"/>
        <v/>
      </c>
      <c r="K980" s="59" t="str">
        <f t="shared" si="139"/>
        <v/>
      </c>
      <c r="L980" s="2"/>
      <c r="N980" s="42" t="str">
        <f>IF($E980="", "", IFERROR(INDEX('Suppliers &amp; Rates'!C$7:C$97, MATCH($E980, 'Suppliers &amp; Rates'!$B$7:$B$97, 0)), ""))</f>
        <v/>
      </c>
      <c r="O980" s="43" t="str">
        <f>IF($E980="", "", IFERROR(INDEX('Suppliers &amp; Rates'!D$7:D$97, MATCH($E980, 'Suppliers &amp; Rates'!$B$7:$B$97, 0)), ""))</f>
        <v/>
      </c>
      <c r="P980" s="43" t="str">
        <f>IF($E980="", "", IFERROR(INDEX('Suppliers &amp; Rates'!E$7:E$97, MATCH($E980, 'Suppliers &amp; Rates'!$B$7:$B$97, 0)), ""))</f>
        <v/>
      </c>
      <c r="Q980" s="44" t="str">
        <f>IF($E980="", "", IFERROR(INDEX('Suppliers &amp; Rates'!F$7:F$97, MATCH($E980, 'Suppliers &amp; Rates'!$B$7:$B$97, 0)), ""))</f>
        <v/>
      </c>
      <c r="S980" s="21" t="str">
        <f t="shared" si="140"/>
        <v/>
      </c>
      <c r="U980" s="21" t="str">
        <f t="shared" si="141"/>
        <v/>
      </c>
      <c r="W980" s="21" t="str">
        <f t="shared" si="142"/>
        <v/>
      </c>
      <c r="X980" s="52" t="str">
        <f t="shared" si="143"/>
        <v/>
      </c>
    </row>
    <row r="981" spans="1:24" x14ac:dyDescent="0.25">
      <c r="A981" s="2"/>
      <c r="B981" s="25"/>
      <c r="C981" s="28"/>
      <c r="D981" s="28"/>
      <c r="E981" s="31"/>
      <c r="F981" s="34" t="str">
        <f t="shared" si="135"/>
        <v/>
      </c>
      <c r="G981" s="37" t="str">
        <f>IF(D981="", "", IF(E981="", "Select Supplier", D981*1.02264*(IF(INDEX('Suppliers &amp; Rates'!$G$7:$G$97, MATCH(E981, 'Suppliers &amp; Rates'!$B$7:$B$97, 0))="", 39.3, INDEX('Suppliers &amp; Rates'!$G$7:$G$97, MATCH(E981, 'Suppliers &amp; Rates'!$B$7:$B$97, 0))))/3.6))</f>
        <v/>
      </c>
      <c r="H981" s="57" t="str">
        <f t="shared" si="136"/>
        <v/>
      </c>
      <c r="I981" s="58" t="str">
        <f t="shared" si="137"/>
        <v/>
      </c>
      <c r="J981" s="58" t="str">
        <f t="shared" si="138"/>
        <v/>
      </c>
      <c r="K981" s="59" t="str">
        <f t="shared" si="139"/>
        <v/>
      </c>
      <c r="L981" s="2"/>
      <c r="N981" s="42" t="str">
        <f>IF($E981="", "", IFERROR(INDEX('Suppliers &amp; Rates'!C$7:C$97, MATCH($E981, 'Suppliers &amp; Rates'!$B$7:$B$97, 0)), ""))</f>
        <v/>
      </c>
      <c r="O981" s="43" t="str">
        <f>IF($E981="", "", IFERROR(INDEX('Suppliers &amp; Rates'!D$7:D$97, MATCH($E981, 'Suppliers &amp; Rates'!$B$7:$B$97, 0)), ""))</f>
        <v/>
      </c>
      <c r="P981" s="43" t="str">
        <f>IF($E981="", "", IFERROR(INDEX('Suppliers &amp; Rates'!E$7:E$97, MATCH($E981, 'Suppliers &amp; Rates'!$B$7:$B$97, 0)), ""))</f>
        <v/>
      </c>
      <c r="Q981" s="44" t="str">
        <f>IF($E981="", "", IFERROR(INDEX('Suppliers &amp; Rates'!F$7:F$97, MATCH($E981, 'Suppliers &amp; Rates'!$B$7:$B$97, 0)), ""))</f>
        <v/>
      </c>
      <c r="S981" s="21" t="str">
        <f t="shared" si="140"/>
        <v/>
      </c>
      <c r="U981" s="21" t="str">
        <f t="shared" si="141"/>
        <v/>
      </c>
      <c r="W981" s="21" t="str">
        <f t="shared" si="142"/>
        <v/>
      </c>
      <c r="X981" s="52" t="str">
        <f t="shared" si="143"/>
        <v/>
      </c>
    </row>
    <row r="982" spans="1:24" x14ac:dyDescent="0.25">
      <c r="A982" s="2"/>
      <c r="B982" s="25"/>
      <c r="C982" s="28"/>
      <c r="D982" s="28"/>
      <c r="E982" s="31"/>
      <c r="F982" s="34" t="str">
        <f t="shared" si="135"/>
        <v/>
      </c>
      <c r="G982" s="37" t="str">
        <f>IF(D982="", "", IF(E982="", "Select Supplier", D982*1.02264*(IF(INDEX('Suppliers &amp; Rates'!$G$7:$G$97, MATCH(E982, 'Suppliers &amp; Rates'!$B$7:$B$97, 0))="", 39.3, INDEX('Suppliers &amp; Rates'!$G$7:$G$97, MATCH(E982, 'Suppliers &amp; Rates'!$B$7:$B$97, 0))))/3.6))</f>
        <v/>
      </c>
      <c r="H982" s="57" t="str">
        <f t="shared" si="136"/>
        <v/>
      </c>
      <c r="I982" s="58" t="str">
        <f t="shared" si="137"/>
        <v/>
      </c>
      <c r="J982" s="58" t="str">
        <f t="shared" si="138"/>
        <v/>
      </c>
      <c r="K982" s="59" t="str">
        <f t="shared" si="139"/>
        <v/>
      </c>
      <c r="L982" s="2"/>
      <c r="N982" s="42" t="str">
        <f>IF($E982="", "", IFERROR(INDEX('Suppliers &amp; Rates'!C$7:C$97, MATCH($E982, 'Suppliers &amp; Rates'!$B$7:$B$97, 0)), ""))</f>
        <v/>
      </c>
      <c r="O982" s="43" t="str">
        <f>IF($E982="", "", IFERROR(INDEX('Suppliers &amp; Rates'!D$7:D$97, MATCH($E982, 'Suppliers &amp; Rates'!$B$7:$B$97, 0)), ""))</f>
        <v/>
      </c>
      <c r="P982" s="43" t="str">
        <f>IF($E982="", "", IFERROR(INDEX('Suppliers &amp; Rates'!E$7:E$97, MATCH($E982, 'Suppliers &amp; Rates'!$B$7:$B$97, 0)), ""))</f>
        <v/>
      </c>
      <c r="Q982" s="44" t="str">
        <f>IF($E982="", "", IFERROR(INDEX('Suppliers &amp; Rates'!F$7:F$97, MATCH($E982, 'Suppliers &amp; Rates'!$B$7:$B$97, 0)), ""))</f>
        <v/>
      </c>
      <c r="S982" s="21" t="str">
        <f t="shared" si="140"/>
        <v/>
      </c>
      <c r="U982" s="21" t="str">
        <f t="shared" si="141"/>
        <v/>
      </c>
      <c r="W982" s="21" t="str">
        <f t="shared" si="142"/>
        <v/>
      </c>
      <c r="X982" s="52" t="str">
        <f t="shared" si="143"/>
        <v/>
      </c>
    </row>
    <row r="983" spans="1:24" x14ac:dyDescent="0.25">
      <c r="A983" s="2"/>
      <c r="B983" s="25"/>
      <c r="C983" s="28"/>
      <c r="D983" s="28"/>
      <c r="E983" s="31"/>
      <c r="F983" s="34" t="str">
        <f t="shared" si="135"/>
        <v/>
      </c>
      <c r="G983" s="37" t="str">
        <f>IF(D983="", "", IF(E983="", "Select Supplier", D983*1.02264*(IF(INDEX('Suppliers &amp; Rates'!$G$7:$G$97, MATCH(E983, 'Suppliers &amp; Rates'!$B$7:$B$97, 0))="", 39.3, INDEX('Suppliers &amp; Rates'!$G$7:$G$97, MATCH(E983, 'Suppliers &amp; Rates'!$B$7:$B$97, 0))))/3.6))</f>
        <v/>
      </c>
      <c r="H983" s="57" t="str">
        <f t="shared" si="136"/>
        <v/>
      </c>
      <c r="I983" s="58" t="str">
        <f t="shared" si="137"/>
        <v/>
      </c>
      <c r="J983" s="58" t="str">
        <f t="shared" si="138"/>
        <v/>
      </c>
      <c r="K983" s="59" t="str">
        <f t="shared" si="139"/>
        <v/>
      </c>
      <c r="L983" s="2"/>
      <c r="N983" s="42" t="str">
        <f>IF($E983="", "", IFERROR(INDEX('Suppliers &amp; Rates'!C$7:C$97, MATCH($E983, 'Suppliers &amp; Rates'!$B$7:$B$97, 0)), ""))</f>
        <v/>
      </c>
      <c r="O983" s="43" t="str">
        <f>IF($E983="", "", IFERROR(INDEX('Suppliers &amp; Rates'!D$7:D$97, MATCH($E983, 'Suppliers &amp; Rates'!$B$7:$B$97, 0)), ""))</f>
        <v/>
      </c>
      <c r="P983" s="43" t="str">
        <f>IF($E983="", "", IFERROR(INDEX('Suppliers &amp; Rates'!E$7:E$97, MATCH($E983, 'Suppliers &amp; Rates'!$B$7:$B$97, 0)), ""))</f>
        <v/>
      </c>
      <c r="Q983" s="44" t="str">
        <f>IF($E983="", "", IFERROR(INDEX('Suppliers &amp; Rates'!F$7:F$97, MATCH($E983, 'Suppliers &amp; Rates'!$B$7:$B$97, 0)), ""))</f>
        <v/>
      </c>
      <c r="S983" s="21" t="str">
        <f t="shared" si="140"/>
        <v/>
      </c>
      <c r="U983" s="21" t="str">
        <f t="shared" si="141"/>
        <v/>
      </c>
      <c r="W983" s="21" t="str">
        <f t="shared" si="142"/>
        <v/>
      </c>
      <c r="X983" s="52" t="str">
        <f t="shared" si="143"/>
        <v/>
      </c>
    </row>
    <row r="984" spans="1:24" x14ac:dyDescent="0.25">
      <c r="A984" s="2"/>
      <c r="B984" s="25"/>
      <c r="C984" s="28"/>
      <c r="D984" s="28"/>
      <c r="E984" s="31"/>
      <c r="F984" s="34" t="str">
        <f t="shared" si="135"/>
        <v/>
      </c>
      <c r="G984" s="37" t="str">
        <f>IF(D984="", "", IF(E984="", "Select Supplier", D984*1.02264*(IF(INDEX('Suppliers &amp; Rates'!$G$7:$G$97, MATCH(E984, 'Suppliers &amp; Rates'!$B$7:$B$97, 0))="", 39.3, INDEX('Suppliers &amp; Rates'!$G$7:$G$97, MATCH(E984, 'Suppliers &amp; Rates'!$B$7:$B$97, 0))))/3.6))</f>
        <v/>
      </c>
      <c r="H984" s="57" t="str">
        <f t="shared" si="136"/>
        <v/>
      </c>
      <c r="I984" s="58" t="str">
        <f t="shared" si="137"/>
        <v/>
      </c>
      <c r="J984" s="58" t="str">
        <f t="shared" si="138"/>
        <v/>
      </c>
      <c r="K984" s="59" t="str">
        <f t="shared" si="139"/>
        <v/>
      </c>
      <c r="L984" s="2"/>
      <c r="N984" s="42" t="str">
        <f>IF($E984="", "", IFERROR(INDEX('Suppliers &amp; Rates'!C$7:C$97, MATCH($E984, 'Suppliers &amp; Rates'!$B$7:$B$97, 0)), ""))</f>
        <v/>
      </c>
      <c r="O984" s="43" t="str">
        <f>IF($E984="", "", IFERROR(INDEX('Suppliers &amp; Rates'!D$7:D$97, MATCH($E984, 'Suppliers &amp; Rates'!$B$7:$B$97, 0)), ""))</f>
        <v/>
      </c>
      <c r="P984" s="43" t="str">
        <f>IF($E984="", "", IFERROR(INDEX('Suppliers &amp; Rates'!E$7:E$97, MATCH($E984, 'Suppliers &amp; Rates'!$B$7:$B$97, 0)), ""))</f>
        <v/>
      </c>
      <c r="Q984" s="44" t="str">
        <f>IF($E984="", "", IFERROR(INDEX('Suppliers &amp; Rates'!F$7:F$97, MATCH($E984, 'Suppliers &amp; Rates'!$B$7:$B$97, 0)), ""))</f>
        <v/>
      </c>
      <c r="S984" s="21" t="str">
        <f t="shared" si="140"/>
        <v/>
      </c>
      <c r="U984" s="21" t="str">
        <f t="shared" si="141"/>
        <v/>
      </c>
      <c r="W984" s="21" t="str">
        <f t="shared" si="142"/>
        <v/>
      </c>
      <c r="X984" s="52" t="str">
        <f t="shared" si="143"/>
        <v/>
      </c>
    </row>
    <row r="985" spans="1:24" x14ac:dyDescent="0.25">
      <c r="A985" s="2"/>
      <c r="B985" s="25"/>
      <c r="C985" s="28"/>
      <c r="D985" s="28"/>
      <c r="E985" s="31"/>
      <c r="F985" s="34" t="str">
        <f t="shared" si="135"/>
        <v/>
      </c>
      <c r="G985" s="37" t="str">
        <f>IF(D985="", "", IF(E985="", "Select Supplier", D985*1.02264*(IF(INDEX('Suppliers &amp; Rates'!$G$7:$G$97, MATCH(E985, 'Suppliers &amp; Rates'!$B$7:$B$97, 0))="", 39.3, INDEX('Suppliers &amp; Rates'!$G$7:$G$97, MATCH(E985, 'Suppliers &amp; Rates'!$B$7:$B$97, 0))))/3.6))</f>
        <v/>
      </c>
      <c r="H985" s="57" t="str">
        <f t="shared" si="136"/>
        <v/>
      </c>
      <c r="I985" s="58" t="str">
        <f t="shared" si="137"/>
        <v/>
      </c>
      <c r="J985" s="58" t="str">
        <f t="shared" si="138"/>
        <v/>
      </c>
      <c r="K985" s="59" t="str">
        <f t="shared" si="139"/>
        <v/>
      </c>
      <c r="L985" s="2"/>
      <c r="N985" s="42" t="str">
        <f>IF($E985="", "", IFERROR(INDEX('Suppliers &amp; Rates'!C$7:C$97, MATCH($E985, 'Suppliers &amp; Rates'!$B$7:$B$97, 0)), ""))</f>
        <v/>
      </c>
      <c r="O985" s="43" t="str">
        <f>IF($E985="", "", IFERROR(INDEX('Suppliers &amp; Rates'!D$7:D$97, MATCH($E985, 'Suppliers &amp; Rates'!$B$7:$B$97, 0)), ""))</f>
        <v/>
      </c>
      <c r="P985" s="43" t="str">
        <f>IF($E985="", "", IFERROR(INDEX('Suppliers &amp; Rates'!E$7:E$97, MATCH($E985, 'Suppliers &amp; Rates'!$B$7:$B$97, 0)), ""))</f>
        <v/>
      </c>
      <c r="Q985" s="44" t="str">
        <f>IF($E985="", "", IFERROR(INDEX('Suppliers &amp; Rates'!F$7:F$97, MATCH($E985, 'Suppliers &amp; Rates'!$B$7:$B$97, 0)), ""))</f>
        <v/>
      </c>
      <c r="S985" s="21" t="str">
        <f t="shared" si="140"/>
        <v/>
      </c>
      <c r="U985" s="21" t="str">
        <f t="shared" si="141"/>
        <v/>
      </c>
      <c r="W985" s="21" t="str">
        <f t="shared" si="142"/>
        <v/>
      </c>
      <c r="X985" s="52" t="str">
        <f t="shared" si="143"/>
        <v/>
      </c>
    </row>
    <row r="986" spans="1:24" x14ac:dyDescent="0.25">
      <c r="A986" s="2"/>
      <c r="B986" s="25"/>
      <c r="C986" s="28"/>
      <c r="D986" s="28"/>
      <c r="E986" s="31"/>
      <c r="F986" s="34" t="str">
        <f t="shared" si="135"/>
        <v/>
      </c>
      <c r="G986" s="37" t="str">
        <f>IF(D986="", "", IF(E986="", "Select Supplier", D986*1.02264*(IF(INDEX('Suppliers &amp; Rates'!$G$7:$G$97, MATCH(E986, 'Suppliers &amp; Rates'!$B$7:$B$97, 0))="", 39.3, INDEX('Suppliers &amp; Rates'!$G$7:$G$97, MATCH(E986, 'Suppliers &amp; Rates'!$B$7:$B$97, 0))))/3.6))</f>
        <v/>
      </c>
      <c r="H986" s="57" t="str">
        <f t="shared" si="136"/>
        <v/>
      </c>
      <c r="I986" s="58" t="str">
        <f t="shared" si="137"/>
        <v/>
      </c>
      <c r="J986" s="58" t="str">
        <f t="shared" si="138"/>
        <v/>
      </c>
      <c r="K986" s="59" t="str">
        <f t="shared" si="139"/>
        <v/>
      </c>
      <c r="L986" s="2"/>
      <c r="N986" s="42" t="str">
        <f>IF($E986="", "", IFERROR(INDEX('Suppliers &amp; Rates'!C$7:C$97, MATCH($E986, 'Suppliers &amp; Rates'!$B$7:$B$97, 0)), ""))</f>
        <v/>
      </c>
      <c r="O986" s="43" t="str">
        <f>IF($E986="", "", IFERROR(INDEX('Suppliers &amp; Rates'!D$7:D$97, MATCH($E986, 'Suppliers &amp; Rates'!$B$7:$B$97, 0)), ""))</f>
        <v/>
      </c>
      <c r="P986" s="43" t="str">
        <f>IF($E986="", "", IFERROR(INDEX('Suppliers &amp; Rates'!E$7:E$97, MATCH($E986, 'Suppliers &amp; Rates'!$B$7:$B$97, 0)), ""))</f>
        <v/>
      </c>
      <c r="Q986" s="44" t="str">
        <f>IF($E986="", "", IFERROR(INDEX('Suppliers &amp; Rates'!F$7:F$97, MATCH($E986, 'Suppliers &amp; Rates'!$B$7:$B$97, 0)), ""))</f>
        <v/>
      </c>
      <c r="S986" s="21" t="str">
        <f t="shared" si="140"/>
        <v/>
      </c>
      <c r="U986" s="21" t="str">
        <f t="shared" si="141"/>
        <v/>
      </c>
      <c r="W986" s="21" t="str">
        <f t="shared" si="142"/>
        <v/>
      </c>
      <c r="X986" s="52" t="str">
        <f t="shared" si="143"/>
        <v/>
      </c>
    </row>
    <row r="987" spans="1:24" x14ac:dyDescent="0.25">
      <c r="A987" s="2"/>
      <c r="B987" s="25"/>
      <c r="C987" s="28"/>
      <c r="D987" s="28"/>
      <c r="E987" s="31"/>
      <c r="F987" s="34" t="str">
        <f t="shared" si="135"/>
        <v/>
      </c>
      <c r="G987" s="37" t="str">
        <f>IF(D987="", "", IF(E987="", "Select Supplier", D987*1.02264*(IF(INDEX('Suppliers &amp; Rates'!$G$7:$G$97, MATCH(E987, 'Suppliers &amp; Rates'!$B$7:$B$97, 0))="", 39.3, INDEX('Suppliers &amp; Rates'!$G$7:$G$97, MATCH(E987, 'Suppliers &amp; Rates'!$B$7:$B$97, 0))))/3.6))</f>
        <v/>
      </c>
      <c r="H987" s="57" t="str">
        <f t="shared" si="136"/>
        <v/>
      </c>
      <c r="I987" s="58" t="str">
        <f t="shared" si="137"/>
        <v/>
      </c>
      <c r="J987" s="58" t="str">
        <f t="shared" si="138"/>
        <v/>
      </c>
      <c r="K987" s="59" t="str">
        <f t="shared" si="139"/>
        <v/>
      </c>
      <c r="L987" s="2"/>
      <c r="N987" s="42" t="str">
        <f>IF($E987="", "", IFERROR(INDEX('Suppliers &amp; Rates'!C$7:C$97, MATCH($E987, 'Suppliers &amp; Rates'!$B$7:$B$97, 0)), ""))</f>
        <v/>
      </c>
      <c r="O987" s="43" t="str">
        <f>IF($E987="", "", IFERROR(INDEX('Suppliers &amp; Rates'!D$7:D$97, MATCH($E987, 'Suppliers &amp; Rates'!$B$7:$B$97, 0)), ""))</f>
        <v/>
      </c>
      <c r="P987" s="43" t="str">
        <f>IF($E987="", "", IFERROR(INDEX('Suppliers &amp; Rates'!E$7:E$97, MATCH($E987, 'Suppliers &amp; Rates'!$B$7:$B$97, 0)), ""))</f>
        <v/>
      </c>
      <c r="Q987" s="44" t="str">
        <f>IF($E987="", "", IFERROR(INDEX('Suppliers &amp; Rates'!F$7:F$97, MATCH($E987, 'Suppliers &amp; Rates'!$B$7:$B$97, 0)), ""))</f>
        <v/>
      </c>
      <c r="S987" s="21" t="str">
        <f t="shared" si="140"/>
        <v/>
      </c>
      <c r="U987" s="21" t="str">
        <f t="shared" si="141"/>
        <v/>
      </c>
      <c r="W987" s="21" t="str">
        <f t="shared" si="142"/>
        <v/>
      </c>
      <c r="X987" s="52" t="str">
        <f t="shared" si="143"/>
        <v/>
      </c>
    </row>
    <row r="988" spans="1:24" x14ac:dyDescent="0.25">
      <c r="A988" s="2"/>
      <c r="B988" s="25"/>
      <c r="C988" s="28"/>
      <c r="D988" s="28"/>
      <c r="E988" s="31"/>
      <c r="F988" s="34" t="str">
        <f t="shared" si="135"/>
        <v/>
      </c>
      <c r="G988" s="37" t="str">
        <f>IF(D988="", "", IF(E988="", "Select Supplier", D988*1.02264*(IF(INDEX('Suppliers &amp; Rates'!$G$7:$G$97, MATCH(E988, 'Suppliers &amp; Rates'!$B$7:$B$97, 0))="", 39.3, INDEX('Suppliers &amp; Rates'!$G$7:$G$97, MATCH(E988, 'Suppliers &amp; Rates'!$B$7:$B$97, 0))))/3.6))</f>
        <v/>
      </c>
      <c r="H988" s="57" t="str">
        <f t="shared" si="136"/>
        <v/>
      </c>
      <c r="I988" s="58" t="str">
        <f t="shared" si="137"/>
        <v/>
      </c>
      <c r="J988" s="58" t="str">
        <f t="shared" si="138"/>
        <v/>
      </c>
      <c r="K988" s="59" t="str">
        <f t="shared" si="139"/>
        <v/>
      </c>
      <c r="L988" s="2"/>
      <c r="N988" s="42" t="str">
        <f>IF($E988="", "", IFERROR(INDEX('Suppliers &amp; Rates'!C$7:C$97, MATCH($E988, 'Suppliers &amp; Rates'!$B$7:$B$97, 0)), ""))</f>
        <v/>
      </c>
      <c r="O988" s="43" t="str">
        <f>IF($E988="", "", IFERROR(INDEX('Suppliers &amp; Rates'!D$7:D$97, MATCH($E988, 'Suppliers &amp; Rates'!$B$7:$B$97, 0)), ""))</f>
        <v/>
      </c>
      <c r="P988" s="43" t="str">
        <f>IF($E988="", "", IFERROR(INDEX('Suppliers &amp; Rates'!E$7:E$97, MATCH($E988, 'Suppliers &amp; Rates'!$B$7:$B$97, 0)), ""))</f>
        <v/>
      </c>
      <c r="Q988" s="44" t="str">
        <f>IF($E988="", "", IFERROR(INDEX('Suppliers &amp; Rates'!F$7:F$97, MATCH($E988, 'Suppliers &amp; Rates'!$B$7:$B$97, 0)), ""))</f>
        <v/>
      </c>
      <c r="S988" s="21" t="str">
        <f t="shared" si="140"/>
        <v/>
      </c>
      <c r="U988" s="21" t="str">
        <f t="shared" si="141"/>
        <v/>
      </c>
      <c r="W988" s="21" t="str">
        <f t="shared" si="142"/>
        <v/>
      </c>
      <c r="X988" s="52" t="str">
        <f t="shared" si="143"/>
        <v/>
      </c>
    </row>
    <row r="989" spans="1:24" x14ac:dyDescent="0.25">
      <c r="A989" s="2"/>
      <c r="B989" s="25"/>
      <c r="C989" s="28"/>
      <c r="D989" s="28"/>
      <c r="E989" s="31"/>
      <c r="F989" s="34" t="str">
        <f t="shared" si="135"/>
        <v/>
      </c>
      <c r="G989" s="37" t="str">
        <f>IF(D989="", "", IF(E989="", "Select Supplier", D989*1.02264*(IF(INDEX('Suppliers &amp; Rates'!$G$7:$G$97, MATCH(E989, 'Suppliers &amp; Rates'!$B$7:$B$97, 0))="", 39.3, INDEX('Suppliers &amp; Rates'!$G$7:$G$97, MATCH(E989, 'Suppliers &amp; Rates'!$B$7:$B$97, 0))))/3.6))</f>
        <v/>
      </c>
      <c r="H989" s="57" t="str">
        <f t="shared" si="136"/>
        <v/>
      </c>
      <c r="I989" s="58" t="str">
        <f t="shared" si="137"/>
        <v/>
      </c>
      <c r="J989" s="58" t="str">
        <f t="shared" si="138"/>
        <v/>
      </c>
      <c r="K989" s="59" t="str">
        <f t="shared" si="139"/>
        <v/>
      </c>
      <c r="L989" s="2"/>
      <c r="N989" s="42" t="str">
        <f>IF($E989="", "", IFERROR(INDEX('Suppliers &amp; Rates'!C$7:C$97, MATCH($E989, 'Suppliers &amp; Rates'!$B$7:$B$97, 0)), ""))</f>
        <v/>
      </c>
      <c r="O989" s="43" t="str">
        <f>IF($E989="", "", IFERROR(INDEX('Suppliers &amp; Rates'!D$7:D$97, MATCH($E989, 'Suppliers &amp; Rates'!$B$7:$B$97, 0)), ""))</f>
        <v/>
      </c>
      <c r="P989" s="43" t="str">
        <f>IF($E989="", "", IFERROR(INDEX('Suppliers &amp; Rates'!E$7:E$97, MATCH($E989, 'Suppliers &amp; Rates'!$B$7:$B$97, 0)), ""))</f>
        <v/>
      </c>
      <c r="Q989" s="44" t="str">
        <f>IF($E989="", "", IFERROR(INDEX('Suppliers &amp; Rates'!F$7:F$97, MATCH($E989, 'Suppliers &amp; Rates'!$B$7:$B$97, 0)), ""))</f>
        <v/>
      </c>
      <c r="S989" s="21" t="str">
        <f t="shared" si="140"/>
        <v/>
      </c>
      <c r="U989" s="21" t="str">
        <f t="shared" si="141"/>
        <v/>
      </c>
      <c r="W989" s="21" t="str">
        <f t="shared" si="142"/>
        <v/>
      </c>
      <c r="X989" s="52" t="str">
        <f t="shared" si="143"/>
        <v/>
      </c>
    </row>
    <row r="990" spans="1:24" x14ac:dyDescent="0.25">
      <c r="A990" s="2"/>
      <c r="B990" s="25"/>
      <c r="C990" s="28"/>
      <c r="D990" s="28"/>
      <c r="E990" s="31"/>
      <c r="F990" s="34" t="str">
        <f t="shared" si="135"/>
        <v/>
      </c>
      <c r="G990" s="37" t="str">
        <f>IF(D990="", "", IF(E990="", "Select Supplier", D990*1.02264*(IF(INDEX('Suppliers &amp; Rates'!$G$7:$G$97, MATCH(E990, 'Suppliers &amp; Rates'!$B$7:$B$97, 0))="", 39.3, INDEX('Suppliers &amp; Rates'!$G$7:$G$97, MATCH(E990, 'Suppliers &amp; Rates'!$B$7:$B$97, 0))))/3.6))</f>
        <v/>
      </c>
      <c r="H990" s="57" t="str">
        <f t="shared" si="136"/>
        <v/>
      </c>
      <c r="I990" s="58" t="str">
        <f t="shared" si="137"/>
        <v/>
      </c>
      <c r="J990" s="58" t="str">
        <f t="shared" si="138"/>
        <v/>
      </c>
      <c r="K990" s="59" t="str">
        <f t="shared" si="139"/>
        <v/>
      </c>
      <c r="L990" s="2"/>
      <c r="N990" s="42" t="str">
        <f>IF($E990="", "", IFERROR(INDEX('Suppliers &amp; Rates'!C$7:C$97, MATCH($E990, 'Suppliers &amp; Rates'!$B$7:$B$97, 0)), ""))</f>
        <v/>
      </c>
      <c r="O990" s="43" t="str">
        <f>IF($E990="", "", IFERROR(INDEX('Suppliers &amp; Rates'!D$7:D$97, MATCH($E990, 'Suppliers &amp; Rates'!$B$7:$B$97, 0)), ""))</f>
        <v/>
      </c>
      <c r="P990" s="43" t="str">
        <f>IF($E990="", "", IFERROR(INDEX('Suppliers &amp; Rates'!E$7:E$97, MATCH($E990, 'Suppliers &amp; Rates'!$B$7:$B$97, 0)), ""))</f>
        <v/>
      </c>
      <c r="Q990" s="44" t="str">
        <f>IF($E990="", "", IFERROR(INDEX('Suppliers &amp; Rates'!F$7:F$97, MATCH($E990, 'Suppliers &amp; Rates'!$B$7:$B$97, 0)), ""))</f>
        <v/>
      </c>
      <c r="S990" s="21" t="str">
        <f t="shared" si="140"/>
        <v/>
      </c>
      <c r="U990" s="21" t="str">
        <f t="shared" si="141"/>
        <v/>
      </c>
      <c r="W990" s="21" t="str">
        <f t="shared" si="142"/>
        <v/>
      </c>
      <c r="X990" s="52" t="str">
        <f t="shared" si="143"/>
        <v/>
      </c>
    </row>
    <row r="991" spans="1:24" x14ac:dyDescent="0.25">
      <c r="A991" s="2"/>
      <c r="B991" s="25"/>
      <c r="C991" s="28"/>
      <c r="D991" s="28"/>
      <c r="E991" s="31"/>
      <c r="F991" s="34" t="str">
        <f t="shared" si="135"/>
        <v/>
      </c>
      <c r="G991" s="37" t="str">
        <f>IF(D991="", "", IF(E991="", "Select Supplier", D991*1.02264*(IF(INDEX('Suppliers &amp; Rates'!$G$7:$G$97, MATCH(E991, 'Suppliers &amp; Rates'!$B$7:$B$97, 0))="", 39.3, INDEX('Suppliers &amp; Rates'!$G$7:$G$97, MATCH(E991, 'Suppliers &amp; Rates'!$B$7:$B$97, 0))))/3.6))</f>
        <v/>
      </c>
      <c r="H991" s="57" t="str">
        <f t="shared" si="136"/>
        <v/>
      </c>
      <c r="I991" s="58" t="str">
        <f t="shared" si="137"/>
        <v/>
      </c>
      <c r="J991" s="58" t="str">
        <f t="shared" si="138"/>
        <v/>
      </c>
      <c r="K991" s="59" t="str">
        <f t="shared" si="139"/>
        <v/>
      </c>
      <c r="L991" s="2"/>
      <c r="N991" s="42" t="str">
        <f>IF($E991="", "", IFERROR(INDEX('Suppliers &amp; Rates'!C$7:C$97, MATCH($E991, 'Suppliers &amp; Rates'!$B$7:$B$97, 0)), ""))</f>
        <v/>
      </c>
      <c r="O991" s="43" t="str">
        <f>IF($E991="", "", IFERROR(INDEX('Suppliers &amp; Rates'!D$7:D$97, MATCH($E991, 'Suppliers &amp; Rates'!$B$7:$B$97, 0)), ""))</f>
        <v/>
      </c>
      <c r="P991" s="43" t="str">
        <f>IF($E991="", "", IFERROR(INDEX('Suppliers &amp; Rates'!E$7:E$97, MATCH($E991, 'Suppliers &amp; Rates'!$B$7:$B$97, 0)), ""))</f>
        <v/>
      </c>
      <c r="Q991" s="44" t="str">
        <f>IF($E991="", "", IFERROR(INDEX('Suppliers &amp; Rates'!F$7:F$97, MATCH($E991, 'Suppliers &amp; Rates'!$B$7:$B$97, 0)), ""))</f>
        <v/>
      </c>
      <c r="S991" s="21" t="str">
        <f t="shared" si="140"/>
        <v/>
      </c>
      <c r="U991" s="21" t="str">
        <f t="shared" si="141"/>
        <v/>
      </c>
      <c r="W991" s="21" t="str">
        <f t="shared" si="142"/>
        <v/>
      </c>
      <c r="X991" s="52" t="str">
        <f t="shared" si="143"/>
        <v/>
      </c>
    </row>
    <row r="992" spans="1:24" x14ac:dyDescent="0.25">
      <c r="A992" s="2"/>
      <c r="B992" s="25"/>
      <c r="C992" s="28"/>
      <c r="D992" s="28"/>
      <c r="E992" s="31"/>
      <c r="F992" s="34" t="str">
        <f t="shared" si="135"/>
        <v/>
      </c>
      <c r="G992" s="37" t="str">
        <f>IF(D992="", "", IF(E992="", "Select Supplier", D992*1.02264*(IF(INDEX('Suppliers &amp; Rates'!$G$7:$G$97, MATCH(E992, 'Suppliers &amp; Rates'!$B$7:$B$97, 0))="", 39.3, INDEX('Suppliers &amp; Rates'!$G$7:$G$97, MATCH(E992, 'Suppliers &amp; Rates'!$B$7:$B$97, 0))))/3.6))</f>
        <v/>
      </c>
      <c r="H992" s="57" t="str">
        <f t="shared" si="136"/>
        <v/>
      </c>
      <c r="I992" s="58" t="str">
        <f t="shared" si="137"/>
        <v/>
      </c>
      <c r="J992" s="58" t="str">
        <f t="shared" si="138"/>
        <v/>
      </c>
      <c r="K992" s="59" t="str">
        <f t="shared" si="139"/>
        <v/>
      </c>
      <c r="L992" s="2"/>
      <c r="N992" s="42" t="str">
        <f>IF($E992="", "", IFERROR(INDEX('Suppliers &amp; Rates'!C$7:C$97, MATCH($E992, 'Suppliers &amp; Rates'!$B$7:$B$97, 0)), ""))</f>
        <v/>
      </c>
      <c r="O992" s="43" t="str">
        <f>IF($E992="", "", IFERROR(INDEX('Suppliers &amp; Rates'!D$7:D$97, MATCH($E992, 'Suppliers &amp; Rates'!$B$7:$B$97, 0)), ""))</f>
        <v/>
      </c>
      <c r="P992" s="43" t="str">
        <f>IF($E992="", "", IFERROR(INDEX('Suppliers &amp; Rates'!E$7:E$97, MATCH($E992, 'Suppliers &amp; Rates'!$B$7:$B$97, 0)), ""))</f>
        <v/>
      </c>
      <c r="Q992" s="44" t="str">
        <f>IF($E992="", "", IFERROR(INDEX('Suppliers &amp; Rates'!F$7:F$97, MATCH($E992, 'Suppliers &amp; Rates'!$B$7:$B$97, 0)), ""))</f>
        <v/>
      </c>
      <c r="S992" s="21" t="str">
        <f t="shared" si="140"/>
        <v/>
      </c>
      <c r="U992" s="21" t="str">
        <f t="shared" si="141"/>
        <v/>
      </c>
      <c r="W992" s="21" t="str">
        <f t="shared" si="142"/>
        <v/>
      </c>
      <c r="X992" s="52" t="str">
        <f t="shared" si="143"/>
        <v/>
      </c>
    </row>
    <row r="993" spans="1:24" x14ac:dyDescent="0.25">
      <c r="A993" s="2"/>
      <c r="B993" s="25"/>
      <c r="C993" s="28"/>
      <c r="D993" s="28"/>
      <c r="E993" s="31"/>
      <c r="F993" s="34" t="str">
        <f t="shared" si="135"/>
        <v/>
      </c>
      <c r="G993" s="37" t="str">
        <f>IF(D993="", "", IF(E993="", "Select Supplier", D993*1.02264*(IF(INDEX('Suppliers &amp; Rates'!$G$7:$G$97, MATCH(E993, 'Suppliers &amp; Rates'!$B$7:$B$97, 0))="", 39.3, INDEX('Suppliers &amp; Rates'!$G$7:$G$97, MATCH(E993, 'Suppliers &amp; Rates'!$B$7:$B$97, 0))))/3.6))</f>
        <v/>
      </c>
      <c r="H993" s="57" t="str">
        <f t="shared" si="136"/>
        <v/>
      </c>
      <c r="I993" s="58" t="str">
        <f t="shared" si="137"/>
        <v/>
      </c>
      <c r="J993" s="58" t="str">
        <f t="shared" si="138"/>
        <v/>
      </c>
      <c r="K993" s="59" t="str">
        <f t="shared" si="139"/>
        <v/>
      </c>
      <c r="L993" s="2"/>
      <c r="N993" s="42" t="str">
        <f>IF($E993="", "", IFERROR(INDEX('Suppliers &amp; Rates'!C$7:C$97, MATCH($E993, 'Suppliers &amp; Rates'!$B$7:$B$97, 0)), ""))</f>
        <v/>
      </c>
      <c r="O993" s="43" t="str">
        <f>IF($E993="", "", IFERROR(INDEX('Suppliers &amp; Rates'!D$7:D$97, MATCH($E993, 'Suppliers &amp; Rates'!$B$7:$B$97, 0)), ""))</f>
        <v/>
      </c>
      <c r="P993" s="43" t="str">
        <f>IF($E993="", "", IFERROR(INDEX('Suppliers &amp; Rates'!E$7:E$97, MATCH($E993, 'Suppliers &amp; Rates'!$B$7:$B$97, 0)), ""))</f>
        <v/>
      </c>
      <c r="Q993" s="44" t="str">
        <f>IF($E993="", "", IFERROR(INDEX('Suppliers &amp; Rates'!F$7:F$97, MATCH($E993, 'Suppliers &amp; Rates'!$B$7:$B$97, 0)), ""))</f>
        <v/>
      </c>
      <c r="S993" s="21" t="str">
        <f t="shared" si="140"/>
        <v/>
      </c>
      <c r="U993" s="21" t="str">
        <f t="shared" si="141"/>
        <v/>
      </c>
      <c r="W993" s="21" t="str">
        <f t="shared" si="142"/>
        <v/>
      </c>
      <c r="X993" s="52" t="str">
        <f t="shared" si="143"/>
        <v/>
      </c>
    </row>
    <row r="994" spans="1:24" x14ac:dyDescent="0.25">
      <c r="A994" s="2"/>
      <c r="B994" s="25"/>
      <c r="C994" s="28"/>
      <c r="D994" s="28"/>
      <c r="E994" s="31"/>
      <c r="F994" s="34" t="str">
        <f t="shared" si="135"/>
        <v/>
      </c>
      <c r="G994" s="37" t="str">
        <f>IF(D994="", "", IF(E994="", "Select Supplier", D994*1.02264*(IF(INDEX('Suppliers &amp; Rates'!$G$7:$G$97, MATCH(E994, 'Suppliers &amp; Rates'!$B$7:$B$97, 0))="", 39.3, INDEX('Suppliers &amp; Rates'!$G$7:$G$97, MATCH(E994, 'Suppliers &amp; Rates'!$B$7:$B$97, 0))))/3.6))</f>
        <v/>
      </c>
      <c r="H994" s="57" t="str">
        <f t="shared" si="136"/>
        <v/>
      </c>
      <c r="I994" s="58" t="str">
        <f t="shared" si="137"/>
        <v/>
      </c>
      <c r="J994" s="58" t="str">
        <f t="shared" si="138"/>
        <v/>
      </c>
      <c r="K994" s="59" t="str">
        <f t="shared" si="139"/>
        <v/>
      </c>
      <c r="L994" s="2"/>
      <c r="N994" s="42" t="str">
        <f>IF($E994="", "", IFERROR(INDEX('Suppliers &amp; Rates'!C$7:C$97, MATCH($E994, 'Suppliers &amp; Rates'!$B$7:$B$97, 0)), ""))</f>
        <v/>
      </c>
      <c r="O994" s="43" t="str">
        <f>IF($E994="", "", IFERROR(INDEX('Suppliers &amp; Rates'!D$7:D$97, MATCH($E994, 'Suppliers &amp; Rates'!$B$7:$B$97, 0)), ""))</f>
        <v/>
      </c>
      <c r="P994" s="43" t="str">
        <f>IF($E994="", "", IFERROR(INDEX('Suppliers &amp; Rates'!E$7:E$97, MATCH($E994, 'Suppliers &amp; Rates'!$B$7:$B$97, 0)), ""))</f>
        <v/>
      </c>
      <c r="Q994" s="44" t="str">
        <f>IF($E994="", "", IFERROR(INDEX('Suppliers &amp; Rates'!F$7:F$97, MATCH($E994, 'Suppliers &amp; Rates'!$B$7:$B$97, 0)), ""))</f>
        <v/>
      </c>
      <c r="S994" s="21" t="str">
        <f t="shared" si="140"/>
        <v/>
      </c>
      <c r="U994" s="21" t="str">
        <f t="shared" si="141"/>
        <v/>
      </c>
      <c r="W994" s="21" t="str">
        <f t="shared" si="142"/>
        <v/>
      </c>
      <c r="X994" s="52" t="str">
        <f t="shared" si="143"/>
        <v/>
      </c>
    </row>
    <row r="995" spans="1:24" x14ac:dyDescent="0.25">
      <c r="A995" s="2"/>
      <c r="B995" s="25"/>
      <c r="C995" s="28"/>
      <c r="D995" s="28"/>
      <c r="E995" s="31"/>
      <c r="F995" s="34" t="str">
        <f t="shared" si="135"/>
        <v/>
      </c>
      <c r="G995" s="37" t="str">
        <f>IF(D995="", "", IF(E995="", "Select Supplier", D995*1.02264*(IF(INDEX('Suppliers &amp; Rates'!$G$7:$G$97, MATCH(E995, 'Suppliers &amp; Rates'!$B$7:$B$97, 0))="", 39.3, INDEX('Suppliers &amp; Rates'!$G$7:$G$97, MATCH(E995, 'Suppliers &amp; Rates'!$B$7:$B$97, 0))))/3.6))</f>
        <v/>
      </c>
      <c r="H995" s="57" t="str">
        <f t="shared" si="136"/>
        <v/>
      </c>
      <c r="I995" s="58" t="str">
        <f t="shared" si="137"/>
        <v/>
      </c>
      <c r="J995" s="58" t="str">
        <f t="shared" si="138"/>
        <v/>
      </c>
      <c r="K995" s="59" t="str">
        <f t="shared" si="139"/>
        <v/>
      </c>
      <c r="L995" s="2"/>
      <c r="N995" s="42" t="str">
        <f>IF($E995="", "", IFERROR(INDEX('Suppliers &amp; Rates'!C$7:C$97, MATCH($E995, 'Suppliers &amp; Rates'!$B$7:$B$97, 0)), ""))</f>
        <v/>
      </c>
      <c r="O995" s="43" t="str">
        <f>IF($E995="", "", IFERROR(INDEX('Suppliers &amp; Rates'!D$7:D$97, MATCH($E995, 'Suppliers &amp; Rates'!$B$7:$B$97, 0)), ""))</f>
        <v/>
      </c>
      <c r="P995" s="43" t="str">
        <f>IF($E995="", "", IFERROR(INDEX('Suppliers &amp; Rates'!E$7:E$97, MATCH($E995, 'Suppliers &amp; Rates'!$B$7:$B$97, 0)), ""))</f>
        <v/>
      </c>
      <c r="Q995" s="44" t="str">
        <f>IF($E995="", "", IFERROR(INDEX('Suppliers &amp; Rates'!F$7:F$97, MATCH($E995, 'Suppliers &amp; Rates'!$B$7:$B$97, 0)), ""))</f>
        <v/>
      </c>
      <c r="S995" s="21" t="str">
        <f t="shared" si="140"/>
        <v/>
      </c>
      <c r="U995" s="21" t="str">
        <f t="shared" si="141"/>
        <v/>
      </c>
      <c r="W995" s="21" t="str">
        <f t="shared" si="142"/>
        <v/>
      </c>
      <c r="X995" s="52" t="str">
        <f t="shared" si="143"/>
        <v/>
      </c>
    </row>
    <row r="996" spans="1:24" x14ac:dyDescent="0.25">
      <c r="A996" s="2"/>
      <c r="B996" s="25"/>
      <c r="C996" s="28"/>
      <c r="D996" s="28"/>
      <c r="E996" s="31"/>
      <c r="F996" s="34" t="str">
        <f t="shared" si="135"/>
        <v/>
      </c>
      <c r="G996" s="37" t="str">
        <f>IF(D996="", "", IF(E996="", "Select Supplier", D996*1.02264*(IF(INDEX('Suppliers &amp; Rates'!$G$7:$G$97, MATCH(E996, 'Suppliers &amp; Rates'!$B$7:$B$97, 0))="", 39.3, INDEX('Suppliers &amp; Rates'!$G$7:$G$97, MATCH(E996, 'Suppliers &amp; Rates'!$B$7:$B$97, 0))))/3.6))</f>
        <v/>
      </c>
      <c r="H996" s="57" t="str">
        <f t="shared" si="136"/>
        <v/>
      </c>
      <c r="I996" s="58" t="str">
        <f t="shared" si="137"/>
        <v/>
      </c>
      <c r="J996" s="58" t="str">
        <f t="shared" si="138"/>
        <v/>
      </c>
      <c r="K996" s="59" t="str">
        <f t="shared" si="139"/>
        <v/>
      </c>
      <c r="L996" s="2"/>
      <c r="N996" s="42" t="str">
        <f>IF($E996="", "", IFERROR(INDEX('Suppliers &amp; Rates'!C$7:C$97, MATCH($E996, 'Suppliers &amp; Rates'!$B$7:$B$97, 0)), ""))</f>
        <v/>
      </c>
      <c r="O996" s="43" t="str">
        <f>IF($E996="", "", IFERROR(INDEX('Suppliers &amp; Rates'!D$7:D$97, MATCH($E996, 'Suppliers &amp; Rates'!$B$7:$B$97, 0)), ""))</f>
        <v/>
      </c>
      <c r="P996" s="43" t="str">
        <f>IF($E996="", "", IFERROR(INDEX('Suppliers &amp; Rates'!E$7:E$97, MATCH($E996, 'Suppliers &amp; Rates'!$B$7:$B$97, 0)), ""))</f>
        <v/>
      </c>
      <c r="Q996" s="44" t="str">
        <f>IF($E996="", "", IFERROR(INDEX('Suppliers &amp; Rates'!F$7:F$97, MATCH($E996, 'Suppliers &amp; Rates'!$B$7:$B$97, 0)), ""))</f>
        <v/>
      </c>
      <c r="S996" s="21" t="str">
        <f t="shared" si="140"/>
        <v/>
      </c>
      <c r="U996" s="21" t="str">
        <f t="shared" si="141"/>
        <v/>
      </c>
      <c r="W996" s="21" t="str">
        <f t="shared" si="142"/>
        <v/>
      </c>
      <c r="X996" s="52" t="str">
        <f t="shared" si="143"/>
        <v/>
      </c>
    </row>
    <row r="997" spans="1:24" x14ac:dyDescent="0.25">
      <c r="A997" s="2"/>
      <c r="B997" s="25"/>
      <c r="C997" s="28"/>
      <c r="D997" s="28"/>
      <c r="E997" s="31"/>
      <c r="F997" s="34" t="str">
        <f t="shared" si="135"/>
        <v/>
      </c>
      <c r="G997" s="37" t="str">
        <f>IF(D997="", "", IF(E997="", "Select Supplier", D997*1.02264*(IF(INDEX('Suppliers &amp; Rates'!$G$7:$G$97, MATCH(E997, 'Suppliers &amp; Rates'!$B$7:$B$97, 0))="", 39.3, INDEX('Suppliers &amp; Rates'!$G$7:$G$97, MATCH(E997, 'Suppliers &amp; Rates'!$B$7:$B$97, 0))))/3.6))</f>
        <v/>
      </c>
      <c r="H997" s="57" t="str">
        <f t="shared" si="136"/>
        <v/>
      </c>
      <c r="I997" s="58" t="str">
        <f t="shared" si="137"/>
        <v/>
      </c>
      <c r="J997" s="58" t="str">
        <f t="shared" si="138"/>
        <v/>
      </c>
      <c r="K997" s="59" t="str">
        <f t="shared" si="139"/>
        <v/>
      </c>
      <c r="L997" s="2"/>
      <c r="N997" s="42" t="str">
        <f>IF($E997="", "", IFERROR(INDEX('Suppliers &amp; Rates'!C$7:C$97, MATCH($E997, 'Suppliers &amp; Rates'!$B$7:$B$97, 0)), ""))</f>
        <v/>
      </c>
      <c r="O997" s="43" t="str">
        <f>IF($E997="", "", IFERROR(INDEX('Suppliers &amp; Rates'!D$7:D$97, MATCH($E997, 'Suppliers &amp; Rates'!$B$7:$B$97, 0)), ""))</f>
        <v/>
      </c>
      <c r="P997" s="43" t="str">
        <f>IF($E997="", "", IFERROR(INDEX('Suppliers &amp; Rates'!E$7:E$97, MATCH($E997, 'Suppliers &amp; Rates'!$B$7:$B$97, 0)), ""))</f>
        <v/>
      </c>
      <c r="Q997" s="44" t="str">
        <f>IF($E997="", "", IFERROR(INDEX('Suppliers &amp; Rates'!F$7:F$97, MATCH($E997, 'Suppliers &amp; Rates'!$B$7:$B$97, 0)), ""))</f>
        <v/>
      </c>
      <c r="S997" s="21" t="str">
        <f t="shared" si="140"/>
        <v/>
      </c>
      <c r="U997" s="21" t="str">
        <f t="shared" si="141"/>
        <v/>
      </c>
      <c r="W997" s="21" t="str">
        <f t="shared" si="142"/>
        <v/>
      </c>
      <c r="X997" s="52" t="str">
        <f t="shared" si="143"/>
        <v/>
      </c>
    </row>
    <row r="998" spans="1:24" x14ac:dyDescent="0.25">
      <c r="A998" s="2"/>
      <c r="B998" s="25"/>
      <c r="C998" s="28"/>
      <c r="D998" s="28"/>
      <c r="E998" s="31"/>
      <c r="F998" s="34" t="str">
        <f t="shared" si="135"/>
        <v/>
      </c>
      <c r="G998" s="37" t="str">
        <f>IF(D998="", "", IF(E998="", "Select Supplier", D998*1.02264*(IF(INDEX('Suppliers &amp; Rates'!$G$7:$G$97, MATCH(E998, 'Suppliers &amp; Rates'!$B$7:$B$97, 0))="", 39.3, INDEX('Suppliers &amp; Rates'!$G$7:$G$97, MATCH(E998, 'Suppliers &amp; Rates'!$B$7:$B$97, 0))))/3.6))</f>
        <v/>
      </c>
      <c r="H998" s="57" t="str">
        <f t="shared" si="136"/>
        <v/>
      </c>
      <c r="I998" s="58" t="str">
        <f t="shared" si="137"/>
        <v/>
      </c>
      <c r="J998" s="58" t="str">
        <f t="shared" si="138"/>
        <v/>
      </c>
      <c r="K998" s="59" t="str">
        <f t="shared" si="139"/>
        <v/>
      </c>
      <c r="L998" s="2"/>
      <c r="N998" s="42" t="str">
        <f>IF($E998="", "", IFERROR(INDEX('Suppliers &amp; Rates'!C$7:C$97, MATCH($E998, 'Suppliers &amp; Rates'!$B$7:$B$97, 0)), ""))</f>
        <v/>
      </c>
      <c r="O998" s="43" t="str">
        <f>IF($E998="", "", IFERROR(INDEX('Suppliers &amp; Rates'!D$7:D$97, MATCH($E998, 'Suppliers &amp; Rates'!$B$7:$B$97, 0)), ""))</f>
        <v/>
      </c>
      <c r="P998" s="43" t="str">
        <f>IF($E998="", "", IFERROR(INDEX('Suppliers &amp; Rates'!E$7:E$97, MATCH($E998, 'Suppliers &amp; Rates'!$B$7:$B$97, 0)), ""))</f>
        <v/>
      </c>
      <c r="Q998" s="44" t="str">
        <f>IF($E998="", "", IFERROR(INDEX('Suppliers &amp; Rates'!F$7:F$97, MATCH($E998, 'Suppliers &amp; Rates'!$B$7:$B$97, 0)), ""))</f>
        <v/>
      </c>
      <c r="S998" s="21" t="str">
        <f t="shared" si="140"/>
        <v/>
      </c>
      <c r="U998" s="21" t="str">
        <f t="shared" si="141"/>
        <v/>
      </c>
      <c r="W998" s="21" t="str">
        <f t="shared" si="142"/>
        <v/>
      </c>
      <c r="X998" s="52" t="str">
        <f t="shared" si="143"/>
        <v/>
      </c>
    </row>
    <row r="999" spans="1:24" x14ac:dyDescent="0.25">
      <c r="A999" s="2"/>
      <c r="B999" s="25"/>
      <c r="C999" s="28"/>
      <c r="D999" s="28"/>
      <c r="E999" s="31"/>
      <c r="F999" s="34" t="str">
        <f t="shared" si="135"/>
        <v/>
      </c>
      <c r="G999" s="37" t="str">
        <f>IF(D999="", "", IF(E999="", "Select Supplier", D999*1.02264*(IF(INDEX('Suppliers &amp; Rates'!$G$7:$G$97, MATCH(E999, 'Suppliers &amp; Rates'!$B$7:$B$97, 0))="", 39.3, INDEX('Suppliers &amp; Rates'!$G$7:$G$97, MATCH(E999, 'Suppliers &amp; Rates'!$B$7:$B$97, 0))))/3.6))</f>
        <v/>
      </c>
      <c r="H999" s="57" t="str">
        <f t="shared" si="136"/>
        <v/>
      </c>
      <c r="I999" s="58" t="str">
        <f t="shared" si="137"/>
        <v/>
      </c>
      <c r="J999" s="58" t="str">
        <f t="shared" si="138"/>
        <v/>
      </c>
      <c r="K999" s="59" t="str">
        <f t="shared" si="139"/>
        <v/>
      </c>
      <c r="L999" s="2"/>
      <c r="N999" s="42" t="str">
        <f>IF($E999="", "", IFERROR(INDEX('Suppliers &amp; Rates'!C$7:C$97, MATCH($E999, 'Suppliers &amp; Rates'!$B$7:$B$97, 0)), ""))</f>
        <v/>
      </c>
      <c r="O999" s="43" t="str">
        <f>IF($E999="", "", IFERROR(INDEX('Suppliers &amp; Rates'!D$7:D$97, MATCH($E999, 'Suppliers &amp; Rates'!$B$7:$B$97, 0)), ""))</f>
        <v/>
      </c>
      <c r="P999" s="43" t="str">
        <f>IF($E999="", "", IFERROR(INDEX('Suppliers &amp; Rates'!E$7:E$97, MATCH($E999, 'Suppliers &amp; Rates'!$B$7:$B$97, 0)), ""))</f>
        <v/>
      </c>
      <c r="Q999" s="44" t="str">
        <f>IF($E999="", "", IFERROR(INDEX('Suppliers &amp; Rates'!F$7:F$97, MATCH($E999, 'Suppliers &amp; Rates'!$B$7:$B$97, 0)), ""))</f>
        <v/>
      </c>
      <c r="S999" s="21" t="str">
        <f t="shared" si="140"/>
        <v/>
      </c>
      <c r="U999" s="21" t="str">
        <f t="shared" si="141"/>
        <v/>
      </c>
      <c r="W999" s="21" t="str">
        <f t="shared" si="142"/>
        <v/>
      </c>
      <c r="X999" s="52" t="str">
        <f t="shared" si="143"/>
        <v/>
      </c>
    </row>
    <row r="1000" spans="1:24" x14ac:dyDescent="0.25">
      <c r="A1000" s="2"/>
      <c r="B1000" s="25"/>
      <c r="C1000" s="28"/>
      <c r="D1000" s="28"/>
      <c r="E1000" s="31"/>
      <c r="F1000" s="34" t="str">
        <f t="shared" si="135"/>
        <v/>
      </c>
      <c r="G1000" s="37" t="str">
        <f>IF(D1000="", "", IF(E1000="", "Select Supplier", D1000*1.02264*(IF(INDEX('Suppliers &amp; Rates'!$G$7:$G$97, MATCH(E1000, 'Suppliers &amp; Rates'!$B$7:$B$97, 0))="", 39.3, INDEX('Suppliers &amp; Rates'!$G$7:$G$97, MATCH(E1000, 'Suppliers &amp; Rates'!$B$7:$B$97, 0))))/3.6))</f>
        <v/>
      </c>
      <c r="H1000" s="57" t="str">
        <f t="shared" si="136"/>
        <v/>
      </c>
      <c r="I1000" s="58" t="str">
        <f t="shared" si="137"/>
        <v/>
      </c>
      <c r="J1000" s="58" t="str">
        <f t="shared" si="138"/>
        <v/>
      </c>
      <c r="K1000" s="59" t="str">
        <f t="shared" si="139"/>
        <v/>
      </c>
      <c r="L1000" s="2"/>
      <c r="N1000" s="42" t="str">
        <f>IF($E1000="", "", IFERROR(INDEX('Suppliers &amp; Rates'!C$7:C$97, MATCH($E1000, 'Suppliers &amp; Rates'!$B$7:$B$97, 0)), ""))</f>
        <v/>
      </c>
      <c r="O1000" s="43" t="str">
        <f>IF($E1000="", "", IFERROR(INDEX('Suppliers &amp; Rates'!D$7:D$97, MATCH($E1000, 'Suppliers &amp; Rates'!$B$7:$B$97, 0)), ""))</f>
        <v/>
      </c>
      <c r="P1000" s="43" t="str">
        <f>IF($E1000="", "", IFERROR(INDEX('Suppliers &amp; Rates'!E$7:E$97, MATCH($E1000, 'Suppliers &amp; Rates'!$B$7:$B$97, 0)), ""))</f>
        <v/>
      </c>
      <c r="Q1000" s="44" t="str">
        <f>IF($E1000="", "", IFERROR(INDEX('Suppliers &amp; Rates'!F$7:F$97, MATCH($E1000, 'Suppliers &amp; Rates'!$B$7:$B$97, 0)), ""))</f>
        <v/>
      </c>
      <c r="S1000" s="21" t="str">
        <f t="shared" si="140"/>
        <v/>
      </c>
      <c r="U1000" s="21" t="str">
        <f t="shared" si="141"/>
        <v/>
      </c>
      <c r="W1000" s="21" t="str">
        <f t="shared" si="142"/>
        <v/>
      </c>
      <c r="X1000" s="52" t="str">
        <f t="shared" si="143"/>
        <v/>
      </c>
    </row>
    <row r="1001" spans="1:24" x14ac:dyDescent="0.25">
      <c r="A1001" s="2"/>
      <c r="B1001" s="25"/>
      <c r="C1001" s="28"/>
      <c r="D1001" s="28"/>
      <c r="E1001" s="31"/>
      <c r="F1001" s="34" t="str">
        <f t="shared" si="135"/>
        <v/>
      </c>
      <c r="G1001" s="37" t="str">
        <f>IF(D1001="", "", IF(E1001="", "Select Supplier", D1001*1.02264*(IF(INDEX('Suppliers &amp; Rates'!$G$7:$G$97, MATCH(E1001, 'Suppliers &amp; Rates'!$B$7:$B$97, 0))="", 39.3, INDEX('Suppliers &amp; Rates'!$G$7:$G$97, MATCH(E1001, 'Suppliers &amp; Rates'!$B$7:$B$97, 0))))/3.6))</f>
        <v/>
      </c>
      <c r="H1001" s="57" t="str">
        <f t="shared" si="136"/>
        <v/>
      </c>
      <c r="I1001" s="58" t="str">
        <f t="shared" si="137"/>
        <v/>
      </c>
      <c r="J1001" s="58" t="str">
        <f t="shared" si="138"/>
        <v/>
      </c>
      <c r="K1001" s="59" t="str">
        <f t="shared" si="139"/>
        <v/>
      </c>
      <c r="L1001" s="2"/>
      <c r="N1001" s="42" t="str">
        <f>IF($E1001="", "", IFERROR(INDEX('Suppliers &amp; Rates'!C$7:C$97, MATCH($E1001, 'Suppliers &amp; Rates'!$B$7:$B$97, 0)), ""))</f>
        <v/>
      </c>
      <c r="O1001" s="43" t="str">
        <f>IF($E1001="", "", IFERROR(INDEX('Suppliers &amp; Rates'!D$7:D$97, MATCH($E1001, 'Suppliers &amp; Rates'!$B$7:$B$97, 0)), ""))</f>
        <v/>
      </c>
      <c r="P1001" s="43" t="str">
        <f>IF($E1001="", "", IFERROR(INDEX('Suppliers &amp; Rates'!E$7:E$97, MATCH($E1001, 'Suppliers &amp; Rates'!$B$7:$B$97, 0)), ""))</f>
        <v/>
      </c>
      <c r="Q1001" s="44" t="str">
        <f>IF($E1001="", "", IFERROR(INDEX('Suppliers &amp; Rates'!F$7:F$97, MATCH($E1001, 'Suppliers &amp; Rates'!$B$7:$B$97, 0)), ""))</f>
        <v/>
      </c>
      <c r="S1001" s="21" t="str">
        <f t="shared" si="140"/>
        <v/>
      </c>
      <c r="U1001" s="21" t="str">
        <f t="shared" si="141"/>
        <v/>
      </c>
      <c r="W1001" s="21" t="str">
        <f t="shared" si="142"/>
        <v/>
      </c>
      <c r="X1001" s="52" t="str">
        <f t="shared" si="143"/>
        <v/>
      </c>
    </row>
    <row r="1002" spans="1:24" x14ac:dyDescent="0.25">
      <c r="A1002" s="2"/>
      <c r="B1002" s="25"/>
      <c r="C1002" s="28"/>
      <c r="D1002" s="28"/>
      <c r="E1002" s="31"/>
      <c r="F1002" s="34" t="str">
        <f t="shared" si="135"/>
        <v/>
      </c>
      <c r="G1002" s="37" t="str">
        <f>IF(D1002="", "", IF(E1002="", "Select Supplier", D1002*1.02264*(IF(INDEX('Suppliers &amp; Rates'!$G$7:$G$97, MATCH(E1002, 'Suppliers &amp; Rates'!$B$7:$B$97, 0))="", 39.3, INDEX('Suppliers &amp; Rates'!$G$7:$G$97, MATCH(E1002, 'Suppliers &amp; Rates'!$B$7:$B$97, 0))))/3.6))</f>
        <v/>
      </c>
      <c r="H1002" s="57" t="str">
        <f t="shared" si="136"/>
        <v/>
      </c>
      <c r="I1002" s="58" t="str">
        <f t="shared" si="137"/>
        <v/>
      </c>
      <c r="J1002" s="58" t="str">
        <f t="shared" si="138"/>
        <v/>
      </c>
      <c r="K1002" s="59" t="str">
        <f t="shared" si="139"/>
        <v/>
      </c>
      <c r="L1002" s="2"/>
      <c r="N1002" s="42" t="str">
        <f>IF($E1002="", "", IFERROR(INDEX('Suppliers &amp; Rates'!C$7:C$97, MATCH($E1002, 'Suppliers &amp; Rates'!$B$7:$B$97, 0)), ""))</f>
        <v/>
      </c>
      <c r="O1002" s="43" t="str">
        <f>IF($E1002="", "", IFERROR(INDEX('Suppliers &amp; Rates'!D$7:D$97, MATCH($E1002, 'Suppliers &amp; Rates'!$B$7:$B$97, 0)), ""))</f>
        <v/>
      </c>
      <c r="P1002" s="43" t="str">
        <f>IF($E1002="", "", IFERROR(INDEX('Suppliers &amp; Rates'!E$7:E$97, MATCH($E1002, 'Suppliers &amp; Rates'!$B$7:$B$97, 0)), ""))</f>
        <v/>
      </c>
      <c r="Q1002" s="44" t="str">
        <f>IF($E1002="", "", IFERROR(INDEX('Suppliers &amp; Rates'!F$7:F$97, MATCH($E1002, 'Suppliers &amp; Rates'!$B$7:$B$97, 0)), ""))</f>
        <v/>
      </c>
      <c r="S1002" s="21" t="str">
        <f t="shared" si="140"/>
        <v/>
      </c>
      <c r="U1002" s="21" t="str">
        <f t="shared" si="141"/>
        <v/>
      </c>
      <c r="W1002" s="21" t="str">
        <f t="shared" si="142"/>
        <v/>
      </c>
      <c r="X1002" s="52" t="str">
        <f t="shared" si="143"/>
        <v/>
      </c>
    </row>
    <row r="1003" spans="1:24" x14ac:dyDescent="0.25">
      <c r="A1003" s="2"/>
      <c r="B1003" s="25"/>
      <c r="C1003" s="28"/>
      <c r="D1003" s="28"/>
      <c r="E1003" s="31"/>
      <c r="F1003" s="34" t="str">
        <f t="shared" si="135"/>
        <v/>
      </c>
      <c r="G1003" s="37" t="str">
        <f>IF(D1003="", "", IF(E1003="", "Select Supplier", D1003*1.02264*(IF(INDEX('Suppliers &amp; Rates'!$G$7:$G$97, MATCH(E1003, 'Suppliers &amp; Rates'!$B$7:$B$97, 0))="", 39.3, INDEX('Suppliers &amp; Rates'!$G$7:$G$97, MATCH(E1003, 'Suppliers &amp; Rates'!$B$7:$B$97, 0))))/3.6))</f>
        <v/>
      </c>
      <c r="H1003" s="57" t="str">
        <f t="shared" si="136"/>
        <v/>
      </c>
      <c r="I1003" s="58" t="str">
        <f t="shared" si="137"/>
        <v/>
      </c>
      <c r="J1003" s="58" t="str">
        <f t="shared" si="138"/>
        <v/>
      </c>
      <c r="K1003" s="59" t="str">
        <f t="shared" si="139"/>
        <v/>
      </c>
      <c r="L1003" s="2"/>
      <c r="N1003" s="42" t="str">
        <f>IF($E1003="", "", IFERROR(INDEX('Suppliers &amp; Rates'!C$7:C$97, MATCH($E1003, 'Suppliers &amp; Rates'!$B$7:$B$97, 0)), ""))</f>
        <v/>
      </c>
      <c r="O1003" s="43" t="str">
        <f>IF($E1003="", "", IFERROR(INDEX('Suppliers &amp; Rates'!D$7:D$97, MATCH($E1003, 'Suppliers &amp; Rates'!$B$7:$B$97, 0)), ""))</f>
        <v/>
      </c>
      <c r="P1003" s="43" t="str">
        <f>IF($E1003="", "", IFERROR(INDEX('Suppliers &amp; Rates'!E$7:E$97, MATCH($E1003, 'Suppliers &amp; Rates'!$B$7:$B$97, 0)), ""))</f>
        <v/>
      </c>
      <c r="Q1003" s="44" t="str">
        <f>IF($E1003="", "", IFERROR(INDEX('Suppliers &amp; Rates'!F$7:F$97, MATCH($E1003, 'Suppliers &amp; Rates'!$B$7:$B$97, 0)), ""))</f>
        <v/>
      </c>
      <c r="S1003" s="21" t="str">
        <f t="shared" si="140"/>
        <v/>
      </c>
      <c r="U1003" s="21" t="str">
        <f t="shared" si="141"/>
        <v/>
      </c>
      <c r="W1003" s="21" t="str">
        <f t="shared" si="142"/>
        <v/>
      </c>
      <c r="X1003" s="52" t="str">
        <f t="shared" si="143"/>
        <v/>
      </c>
    </row>
    <row r="1004" spans="1:24" x14ac:dyDescent="0.25">
      <c r="A1004" s="2"/>
      <c r="B1004" s="25"/>
      <c r="C1004" s="28"/>
      <c r="D1004" s="28"/>
      <c r="E1004" s="31"/>
      <c r="F1004" s="34" t="str">
        <f t="shared" si="135"/>
        <v/>
      </c>
      <c r="G1004" s="37" t="str">
        <f>IF(D1004="", "", IF(E1004="", "Select Supplier", D1004*1.02264*(IF(INDEX('Suppliers &amp; Rates'!$G$7:$G$97, MATCH(E1004, 'Suppliers &amp; Rates'!$B$7:$B$97, 0))="", 39.3, INDEX('Suppliers &amp; Rates'!$G$7:$G$97, MATCH(E1004, 'Suppliers &amp; Rates'!$B$7:$B$97, 0))))/3.6))</f>
        <v/>
      </c>
      <c r="H1004" s="57" t="str">
        <f t="shared" si="136"/>
        <v/>
      </c>
      <c r="I1004" s="58" t="str">
        <f t="shared" si="137"/>
        <v/>
      </c>
      <c r="J1004" s="58" t="str">
        <f t="shared" si="138"/>
        <v/>
      </c>
      <c r="K1004" s="59" t="str">
        <f t="shared" si="139"/>
        <v/>
      </c>
      <c r="L1004" s="2"/>
      <c r="N1004" s="42" t="str">
        <f>IF($E1004="", "", IFERROR(INDEX('Suppliers &amp; Rates'!C$7:C$97, MATCH($E1004, 'Suppliers &amp; Rates'!$B$7:$B$97, 0)), ""))</f>
        <v/>
      </c>
      <c r="O1004" s="43" t="str">
        <f>IF($E1004="", "", IFERROR(INDEX('Suppliers &amp; Rates'!D$7:D$97, MATCH($E1004, 'Suppliers &amp; Rates'!$B$7:$B$97, 0)), ""))</f>
        <v/>
      </c>
      <c r="P1004" s="43" t="str">
        <f>IF($E1004="", "", IFERROR(INDEX('Suppliers &amp; Rates'!E$7:E$97, MATCH($E1004, 'Suppliers &amp; Rates'!$B$7:$B$97, 0)), ""))</f>
        <v/>
      </c>
      <c r="Q1004" s="44" t="str">
        <f>IF($E1004="", "", IFERROR(INDEX('Suppliers &amp; Rates'!F$7:F$97, MATCH($E1004, 'Suppliers &amp; Rates'!$B$7:$B$97, 0)), ""))</f>
        <v/>
      </c>
      <c r="S1004" s="21" t="str">
        <f t="shared" si="140"/>
        <v/>
      </c>
      <c r="U1004" s="21" t="str">
        <f t="shared" si="141"/>
        <v/>
      </c>
      <c r="W1004" s="21" t="str">
        <f t="shared" si="142"/>
        <v/>
      </c>
      <c r="X1004" s="52" t="str">
        <f t="shared" si="143"/>
        <v/>
      </c>
    </row>
    <row r="1005" spans="1:24" x14ac:dyDescent="0.25">
      <c r="A1005" s="2"/>
      <c r="B1005" s="25"/>
      <c r="C1005" s="28"/>
      <c r="D1005" s="28"/>
      <c r="E1005" s="31"/>
      <c r="F1005" s="34" t="str">
        <f t="shared" si="135"/>
        <v/>
      </c>
      <c r="G1005" s="37" t="str">
        <f>IF(D1005="", "", IF(E1005="", "Select Supplier", D1005*1.02264*(IF(INDEX('Suppliers &amp; Rates'!$G$7:$G$97, MATCH(E1005, 'Suppliers &amp; Rates'!$B$7:$B$97, 0))="", 39.3, INDEX('Suppliers &amp; Rates'!$G$7:$G$97, MATCH(E1005, 'Suppliers &amp; Rates'!$B$7:$B$97, 0))))/3.6))</f>
        <v/>
      </c>
      <c r="H1005" s="57" t="str">
        <f t="shared" si="136"/>
        <v/>
      </c>
      <c r="I1005" s="58" t="str">
        <f t="shared" si="137"/>
        <v/>
      </c>
      <c r="J1005" s="58" t="str">
        <f t="shared" si="138"/>
        <v/>
      </c>
      <c r="K1005" s="59" t="str">
        <f t="shared" si="139"/>
        <v/>
      </c>
      <c r="L1005" s="2"/>
      <c r="N1005" s="42" t="str">
        <f>IF($E1005="", "", IFERROR(INDEX('Suppliers &amp; Rates'!C$7:C$97, MATCH($E1005, 'Suppliers &amp; Rates'!$B$7:$B$97, 0)), ""))</f>
        <v/>
      </c>
      <c r="O1005" s="43" t="str">
        <f>IF($E1005="", "", IFERROR(INDEX('Suppliers &amp; Rates'!D$7:D$97, MATCH($E1005, 'Suppliers &amp; Rates'!$B$7:$B$97, 0)), ""))</f>
        <v/>
      </c>
      <c r="P1005" s="43" t="str">
        <f>IF($E1005="", "", IFERROR(INDEX('Suppliers &amp; Rates'!E$7:E$97, MATCH($E1005, 'Suppliers &amp; Rates'!$B$7:$B$97, 0)), ""))</f>
        <v/>
      </c>
      <c r="Q1005" s="44" t="str">
        <f>IF($E1005="", "", IFERROR(INDEX('Suppliers &amp; Rates'!F$7:F$97, MATCH($E1005, 'Suppliers &amp; Rates'!$B$7:$B$97, 0)), ""))</f>
        <v/>
      </c>
      <c r="S1005" s="21" t="str">
        <f t="shared" si="140"/>
        <v/>
      </c>
      <c r="U1005" s="21" t="str">
        <f t="shared" si="141"/>
        <v/>
      </c>
      <c r="W1005" s="21" t="str">
        <f t="shared" si="142"/>
        <v/>
      </c>
      <c r="X1005" s="52" t="str">
        <f t="shared" si="143"/>
        <v/>
      </c>
    </row>
    <row r="1006" spans="1:24" x14ac:dyDescent="0.25">
      <c r="A1006" s="2"/>
      <c r="B1006" s="25"/>
      <c r="C1006" s="28"/>
      <c r="D1006" s="28"/>
      <c r="E1006" s="31"/>
      <c r="F1006" s="34" t="str">
        <f t="shared" si="135"/>
        <v/>
      </c>
      <c r="G1006" s="37" t="str">
        <f>IF(D1006="", "", IF(E1006="", "Select Supplier", D1006*1.02264*(IF(INDEX('Suppliers &amp; Rates'!$G$7:$G$97, MATCH(E1006, 'Suppliers &amp; Rates'!$B$7:$B$97, 0))="", 39.3, INDEX('Suppliers &amp; Rates'!$G$7:$G$97, MATCH(E1006, 'Suppliers &amp; Rates'!$B$7:$B$97, 0))))/3.6))</f>
        <v/>
      </c>
      <c r="H1006" s="57" t="str">
        <f t="shared" si="136"/>
        <v/>
      </c>
      <c r="I1006" s="58" t="str">
        <f t="shared" si="137"/>
        <v/>
      </c>
      <c r="J1006" s="58" t="str">
        <f t="shared" si="138"/>
        <v/>
      </c>
      <c r="K1006" s="59" t="str">
        <f t="shared" si="139"/>
        <v/>
      </c>
      <c r="L1006" s="2"/>
      <c r="N1006" s="42" t="str">
        <f>IF($E1006="", "", IFERROR(INDEX('Suppliers &amp; Rates'!C$7:C$97, MATCH($E1006, 'Suppliers &amp; Rates'!$B$7:$B$97, 0)), ""))</f>
        <v/>
      </c>
      <c r="O1006" s="43" t="str">
        <f>IF($E1006="", "", IFERROR(INDEX('Suppliers &amp; Rates'!D$7:D$97, MATCH($E1006, 'Suppliers &amp; Rates'!$B$7:$B$97, 0)), ""))</f>
        <v/>
      </c>
      <c r="P1006" s="43" t="str">
        <f>IF($E1006="", "", IFERROR(INDEX('Suppliers &amp; Rates'!E$7:E$97, MATCH($E1006, 'Suppliers &amp; Rates'!$B$7:$B$97, 0)), ""))</f>
        <v/>
      </c>
      <c r="Q1006" s="44" t="str">
        <f>IF($E1006="", "", IFERROR(INDEX('Suppliers &amp; Rates'!F$7:F$97, MATCH($E1006, 'Suppliers &amp; Rates'!$B$7:$B$97, 0)), ""))</f>
        <v/>
      </c>
      <c r="S1006" s="21" t="str">
        <f t="shared" si="140"/>
        <v/>
      </c>
      <c r="U1006" s="21" t="str">
        <f t="shared" si="141"/>
        <v/>
      </c>
      <c r="W1006" s="21" t="str">
        <f t="shared" si="142"/>
        <v/>
      </c>
      <c r="X1006" s="52" t="str">
        <f t="shared" si="143"/>
        <v/>
      </c>
    </row>
    <row r="1007" spans="1:24" x14ac:dyDescent="0.25">
      <c r="A1007" s="2"/>
      <c r="B1007" s="25"/>
      <c r="C1007" s="28"/>
      <c r="D1007" s="28"/>
      <c r="E1007" s="31"/>
      <c r="F1007" s="34" t="str">
        <f t="shared" si="135"/>
        <v/>
      </c>
      <c r="G1007" s="37" t="str">
        <f>IF(D1007="", "", IF(E1007="", "Select Supplier", D1007*1.02264*(IF(INDEX('Suppliers &amp; Rates'!$G$7:$G$97, MATCH(E1007, 'Suppliers &amp; Rates'!$B$7:$B$97, 0))="", 39.3, INDEX('Suppliers &amp; Rates'!$G$7:$G$97, MATCH(E1007, 'Suppliers &amp; Rates'!$B$7:$B$97, 0))))/3.6))</f>
        <v/>
      </c>
      <c r="H1007" s="57" t="str">
        <f t="shared" si="136"/>
        <v/>
      </c>
      <c r="I1007" s="58" t="str">
        <f t="shared" si="137"/>
        <v/>
      </c>
      <c r="J1007" s="58" t="str">
        <f t="shared" si="138"/>
        <v/>
      </c>
      <c r="K1007" s="59" t="str">
        <f t="shared" si="139"/>
        <v/>
      </c>
      <c r="L1007" s="2"/>
      <c r="N1007" s="42" t="str">
        <f>IF($E1007="", "", IFERROR(INDEX('Suppliers &amp; Rates'!C$7:C$97, MATCH($E1007, 'Suppliers &amp; Rates'!$B$7:$B$97, 0)), ""))</f>
        <v/>
      </c>
      <c r="O1007" s="43" t="str">
        <f>IF($E1007="", "", IFERROR(INDEX('Suppliers &amp; Rates'!D$7:D$97, MATCH($E1007, 'Suppliers &amp; Rates'!$B$7:$B$97, 0)), ""))</f>
        <v/>
      </c>
      <c r="P1007" s="43" t="str">
        <f>IF($E1007="", "", IFERROR(INDEX('Suppliers &amp; Rates'!E$7:E$97, MATCH($E1007, 'Suppliers &amp; Rates'!$B$7:$B$97, 0)), ""))</f>
        <v/>
      </c>
      <c r="Q1007" s="44" t="str">
        <f>IF($E1007="", "", IFERROR(INDEX('Suppliers &amp; Rates'!F$7:F$97, MATCH($E1007, 'Suppliers &amp; Rates'!$B$7:$B$97, 0)), ""))</f>
        <v/>
      </c>
      <c r="S1007" s="21" t="str">
        <f t="shared" si="140"/>
        <v/>
      </c>
      <c r="U1007" s="21" t="str">
        <f t="shared" si="141"/>
        <v/>
      </c>
      <c r="W1007" s="21" t="str">
        <f t="shared" si="142"/>
        <v/>
      </c>
      <c r="X1007" s="52" t="str">
        <f t="shared" si="143"/>
        <v/>
      </c>
    </row>
    <row r="1008" spans="1:24" x14ac:dyDescent="0.25">
      <c r="A1008" s="2"/>
      <c r="B1008" s="25"/>
      <c r="C1008" s="28"/>
      <c r="D1008" s="28"/>
      <c r="E1008" s="31"/>
      <c r="F1008" s="34" t="str">
        <f t="shared" si="135"/>
        <v/>
      </c>
      <c r="G1008" s="37" t="str">
        <f>IF(D1008="", "", IF(E1008="", "Select Supplier", D1008*1.02264*(IF(INDEX('Suppliers &amp; Rates'!$G$7:$G$97, MATCH(E1008, 'Suppliers &amp; Rates'!$B$7:$B$97, 0))="", 39.3, INDEX('Suppliers &amp; Rates'!$G$7:$G$97, MATCH(E1008, 'Suppliers &amp; Rates'!$B$7:$B$97, 0))))/3.6))</f>
        <v/>
      </c>
      <c r="H1008" s="57" t="str">
        <f t="shared" si="136"/>
        <v/>
      </c>
      <c r="I1008" s="58" t="str">
        <f t="shared" si="137"/>
        <v/>
      </c>
      <c r="J1008" s="58" t="str">
        <f t="shared" si="138"/>
        <v/>
      </c>
      <c r="K1008" s="59" t="str">
        <f t="shared" si="139"/>
        <v/>
      </c>
      <c r="L1008" s="2"/>
      <c r="N1008" s="42" t="str">
        <f>IF($E1008="", "", IFERROR(INDEX('Suppliers &amp; Rates'!C$7:C$97, MATCH($E1008, 'Suppliers &amp; Rates'!$B$7:$B$97, 0)), ""))</f>
        <v/>
      </c>
      <c r="O1008" s="43" t="str">
        <f>IF($E1008="", "", IFERROR(INDEX('Suppliers &amp; Rates'!D$7:D$97, MATCH($E1008, 'Suppliers &amp; Rates'!$B$7:$B$97, 0)), ""))</f>
        <v/>
      </c>
      <c r="P1008" s="43" t="str">
        <f>IF($E1008="", "", IFERROR(INDEX('Suppliers &amp; Rates'!E$7:E$97, MATCH($E1008, 'Suppliers &amp; Rates'!$B$7:$B$97, 0)), ""))</f>
        <v/>
      </c>
      <c r="Q1008" s="44" t="str">
        <f>IF($E1008="", "", IFERROR(INDEX('Suppliers &amp; Rates'!F$7:F$97, MATCH($E1008, 'Suppliers &amp; Rates'!$B$7:$B$97, 0)), ""))</f>
        <v/>
      </c>
      <c r="S1008" s="21" t="str">
        <f t="shared" si="140"/>
        <v/>
      </c>
      <c r="U1008" s="21" t="str">
        <f t="shared" si="141"/>
        <v/>
      </c>
      <c r="W1008" s="21" t="str">
        <f t="shared" si="142"/>
        <v/>
      </c>
      <c r="X1008" s="52" t="str">
        <f t="shared" si="143"/>
        <v/>
      </c>
    </row>
    <row r="1009" spans="1:24" x14ac:dyDescent="0.25">
      <c r="A1009" s="2"/>
      <c r="B1009" s="25"/>
      <c r="C1009" s="28"/>
      <c r="D1009" s="28"/>
      <c r="E1009" s="31"/>
      <c r="F1009" s="34" t="str">
        <f t="shared" si="135"/>
        <v/>
      </c>
      <c r="G1009" s="37" t="str">
        <f>IF(D1009="", "", IF(E1009="", "Select Supplier", D1009*1.02264*(IF(INDEX('Suppliers &amp; Rates'!$G$7:$G$97, MATCH(E1009, 'Suppliers &amp; Rates'!$B$7:$B$97, 0))="", 39.3, INDEX('Suppliers &amp; Rates'!$G$7:$G$97, MATCH(E1009, 'Suppliers &amp; Rates'!$B$7:$B$97, 0))))/3.6))</f>
        <v/>
      </c>
      <c r="H1009" s="57" t="str">
        <f t="shared" si="136"/>
        <v/>
      </c>
      <c r="I1009" s="58" t="str">
        <f t="shared" si="137"/>
        <v/>
      </c>
      <c r="J1009" s="58" t="str">
        <f t="shared" si="138"/>
        <v/>
      </c>
      <c r="K1009" s="59" t="str">
        <f t="shared" si="139"/>
        <v/>
      </c>
      <c r="L1009" s="2"/>
      <c r="N1009" s="42" t="str">
        <f>IF($E1009="", "", IFERROR(INDEX('Suppliers &amp; Rates'!C$7:C$97, MATCH($E1009, 'Suppliers &amp; Rates'!$B$7:$B$97, 0)), ""))</f>
        <v/>
      </c>
      <c r="O1009" s="43" t="str">
        <f>IF($E1009="", "", IFERROR(INDEX('Suppliers &amp; Rates'!D$7:D$97, MATCH($E1009, 'Suppliers &amp; Rates'!$B$7:$B$97, 0)), ""))</f>
        <v/>
      </c>
      <c r="P1009" s="43" t="str">
        <f>IF($E1009="", "", IFERROR(INDEX('Suppliers &amp; Rates'!E$7:E$97, MATCH($E1009, 'Suppliers &amp; Rates'!$B$7:$B$97, 0)), ""))</f>
        <v/>
      </c>
      <c r="Q1009" s="44" t="str">
        <f>IF($E1009="", "", IFERROR(INDEX('Suppliers &amp; Rates'!F$7:F$97, MATCH($E1009, 'Suppliers &amp; Rates'!$B$7:$B$97, 0)), ""))</f>
        <v/>
      </c>
      <c r="S1009" s="21" t="str">
        <f t="shared" si="140"/>
        <v/>
      </c>
      <c r="U1009" s="21" t="str">
        <f t="shared" si="141"/>
        <v/>
      </c>
      <c r="W1009" s="21" t="str">
        <f t="shared" si="142"/>
        <v/>
      </c>
      <c r="X1009" s="52" t="str">
        <f t="shared" si="143"/>
        <v/>
      </c>
    </row>
    <row r="1010" spans="1:24" x14ac:dyDescent="0.25">
      <c r="A1010" s="2"/>
      <c r="B1010" s="25"/>
      <c r="C1010" s="28"/>
      <c r="D1010" s="28"/>
      <c r="E1010" s="31"/>
      <c r="F1010" s="34" t="str">
        <f t="shared" si="135"/>
        <v/>
      </c>
      <c r="G1010" s="37" t="str">
        <f>IF(D1010="", "", IF(E1010="", "Select Supplier", D1010*1.02264*(IF(INDEX('Suppliers &amp; Rates'!$G$7:$G$97, MATCH(E1010, 'Suppliers &amp; Rates'!$B$7:$B$97, 0))="", 39.3, INDEX('Suppliers &amp; Rates'!$G$7:$G$97, MATCH(E1010, 'Suppliers &amp; Rates'!$B$7:$B$97, 0))))/3.6))</f>
        <v/>
      </c>
      <c r="H1010" s="57" t="str">
        <f t="shared" si="136"/>
        <v/>
      </c>
      <c r="I1010" s="58" t="str">
        <f t="shared" si="137"/>
        <v/>
      </c>
      <c r="J1010" s="58" t="str">
        <f t="shared" si="138"/>
        <v/>
      </c>
      <c r="K1010" s="59" t="str">
        <f t="shared" si="139"/>
        <v/>
      </c>
      <c r="L1010" s="2"/>
      <c r="N1010" s="42" t="str">
        <f>IF($E1010="", "", IFERROR(INDEX('Suppliers &amp; Rates'!C$7:C$97, MATCH($E1010, 'Suppliers &amp; Rates'!$B$7:$B$97, 0)), ""))</f>
        <v/>
      </c>
      <c r="O1010" s="43" t="str">
        <f>IF($E1010="", "", IFERROR(INDEX('Suppliers &amp; Rates'!D$7:D$97, MATCH($E1010, 'Suppliers &amp; Rates'!$B$7:$B$97, 0)), ""))</f>
        <v/>
      </c>
      <c r="P1010" s="43" t="str">
        <f>IF($E1010="", "", IFERROR(INDEX('Suppliers &amp; Rates'!E$7:E$97, MATCH($E1010, 'Suppliers &amp; Rates'!$B$7:$B$97, 0)), ""))</f>
        <v/>
      </c>
      <c r="Q1010" s="44" t="str">
        <f>IF($E1010="", "", IFERROR(INDEX('Suppliers &amp; Rates'!F$7:F$97, MATCH($E1010, 'Suppliers &amp; Rates'!$B$7:$B$97, 0)), ""))</f>
        <v/>
      </c>
      <c r="S1010" s="21" t="str">
        <f t="shared" si="140"/>
        <v/>
      </c>
      <c r="U1010" s="21" t="str">
        <f t="shared" si="141"/>
        <v/>
      </c>
      <c r="W1010" s="21" t="str">
        <f t="shared" si="142"/>
        <v/>
      </c>
      <c r="X1010" s="52" t="str">
        <f t="shared" si="143"/>
        <v/>
      </c>
    </row>
    <row r="1011" spans="1:24" x14ac:dyDescent="0.25">
      <c r="A1011" s="2"/>
      <c r="B1011" s="25"/>
      <c r="C1011" s="28"/>
      <c r="D1011" s="28"/>
      <c r="E1011" s="31"/>
      <c r="F1011" s="34" t="str">
        <f t="shared" si="135"/>
        <v/>
      </c>
      <c r="G1011" s="37" t="str">
        <f>IF(D1011="", "", IF(E1011="", "Select Supplier", D1011*1.02264*(IF(INDEX('Suppliers &amp; Rates'!$G$7:$G$97, MATCH(E1011, 'Suppliers &amp; Rates'!$B$7:$B$97, 0))="", 39.3, INDEX('Suppliers &amp; Rates'!$G$7:$G$97, MATCH(E1011, 'Suppliers &amp; Rates'!$B$7:$B$97, 0))))/3.6))</f>
        <v/>
      </c>
      <c r="H1011" s="57" t="str">
        <f t="shared" si="136"/>
        <v/>
      </c>
      <c r="I1011" s="58" t="str">
        <f t="shared" si="137"/>
        <v/>
      </c>
      <c r="J1011" s="58" t="str">
        <f t="shared" si="138"/>
        <v/>
      </c>
      <c r="K1011" s="59" t="str">
        <f t="shared" si="139"/>
        <v/>
      </c>
      <c r="L1011" s="2"/>
      <c r="N1011" s="42" t="str">
        <f>IF($E1011="", "", IFERROR(INDEX('Suppliers &amp; Rates'!C$7:C$97, MATCH($E1011, 'Suppliers &amp; Rates'!$B$7:$B$97, 0)), ""))</f>
        <v/>
      </c>
      <c r="O1011" s="43" t="str">
        <f>IF($E1011="", "", IFERROR(INDEX('Suppliers &amp; Rates'!D$7:D$97, MATCH($E1011, 'Suppliers &amp; Rates'!$B$7:$B$97, 0)), ""))</f>
        <v/>
      </c>
      <c r="P1011" s="43" t="str">
        <f>IF($E1011="", "", IFERROR(INDEX('Suppliers &amp; Rates'!E$7:E$97, MATCH($E1011, 'Suppliers &amp; Rates'!$B$7:$B$97, 0)), ""))</f>
        <v/>
      </c>
      <c r="Q1011" s="44" t="str">
        <f>IF($E1011="", "", IFERROR(INDEX('Suppliers &amp; Rates'!F$7:F$97, MATCH($E1011, 'Suppliers &amp; Rates'!$B$7:$B$97, 0)), ""))</f>
        <v/>
      </c>
      <c r="S1011" s="21" t="str">
        <f t="shared" si="140"/>
        <v/>
      </c>
      <c r="U1011" s="21" t="str">
        <f t="shared" si="141"/>
        <v/>
      </c>
      <c r="W1011" s="21" t="str">
        <f t="shared" si="142"/>
        <v/>
      </c>
      <c r="X1011" s="52" t="str">
        <f t="shared" si="143"/>
        <v/>
      </c>
    </row>
    <row r="1012" spans="1:24" x14ac:dyDescent="0.25">
      <c r="A1012" s="2"/>
      <c r="B1012" s="25"/>
      <c r="C1012" s="28"/>
      <c r="D1012" s="28"/>
      <c r="E1012" s="31"/>
      <c r="F1012" s="34" t="str">
        <f t="shared" si="135"/>
        <v/>
      </c>
      <c r="G1012" s="37" t="str">
        <f>IF(D1012="", "", IF(E1012="", "Select Supplier", D1012*1.02264*(IF(INDEX('Suppliers &amp; Rates'!$G$7:$G$97, MATCH(E1012, 'Suppliers &amp; Rates'!$B$7:$B$97, 0))="", 39.3, INDEX('Suppliers &amp; Rates'!$G$7:$G$97, MATCH(E1012, 'Suppliers &amp; Rates'!$B$7:$B$97, 0))))/3.6))</f>
        <v/>
      </c>
      <c r="H1012" s="57" t="str">
        <f t="shared" si="136"/>
        <v/>
      </c>
      <c r="I1012" s="58" t="str">
        <f t="shared" si="137"/>
        <v/>
      </c>
      <c r="J1012" s="58" t="str">
        <f t="shared" si="138"/>
        <v/>
      </c>
      <c r="K1012" s="59" t="str">
        <f t="shared" si="139"/>
        <v/>
      </c>
      <c r="L1012" s="2"/>
      <c r="N1012" s="42" t="str">
        <f>IF($E1012="", "", IFERROR(INDEX('Suppliers &amp; Rates'!C$7:C$97, MATCH($E1012, 'Suppliers &amp; Rates'!$B$7:$B$97, 0)), ""))</f>
        <v/>
      </c>
      <c r="O1012" s="43" t="str">
        <f>IF($E1012="", "", IFERROR(INDEX('Suppliers &amp; Rates'!D$7:D$97, MATCH($E1012, 'Suppliers &amp; Rates'!$B$7:$B$97, 0)), ""))</f>
        <v/>
      </c>
      <c r="P1012" s="43" t="str">
        <f>IF($E1012="", "", IFERROR(INDEX('Suppliers &amp; Rates'!E$7:E$97, MATCH($E1012, 'Suppliers &amp; Rates'!$B$7:$B$97, 0)), ""))</f>
        <v/>
      </c>
      <c r="Q1012" s="44" t="str">
        <f>IF($E1012="", "", IFERROR(INDEX('Suppliers &amp; Rates'!F$7:F$97, MATCH($E1012, 'Suppliers &amp; Rates'!$B$7:$B$97, 0)), ""))</f>
        <v/>
      </c>
      <c r="S1012" s="21" t="str">
        <f t="shared" si="140"/>
        <v/>
      </c>
      <c r="U1012" s="21" t="str">
        <f t="shared" si="141"/>
        <v/>
      </c>
      <c r="W1012" s="21" t="str">
        <f t="shared" si="142"/>
        <v/>
      </c>
      <c r="X1012" s="52" t="str">
        <f t="shared" si="143"/>
        <v/>
      </c>
    </row>
    <row r="1013" spans="1:24" x14ac:dyDescent="0.25">
      <c r="A1013" s="2"/>
      <c r="B1013" s="25"/>
      <c r="C1013" s="28"/>
      <c r="D1013" s="28"/>
      <c r="E1013" s="31"/>
      <c r="F1013" s="34" t="str">
        <f t="shared" si="135"/>
        <v/>
      </c>
      <c r="G1013" s="37" t="str">
        <f>IF(D1013="", "", IF(E1013="", "Select Supplier", D1013*1.02264*(IF(INDEX('Suppliers &amp; Rates'!$G$7:$G$97, MATCH(E1013, 'Suppliers &amp; Rates'!$B$7:$B$97, 0))="", 39.3, INDEX('Suppliers &amp; Rates'!$G$7:$G$97, MATCH(E1013, 'Suppliers &amp; Rates'!$B$7:$B$97, 0))))/3.6))</f>
        <v/>
      </c>
      <c r="H1013" s="57" t="str">
        <f t="shared" si="136"/>
        <v/>
      </c>
      <c r="I1013" s="58" t="str">
        <f t="shared" si="137"/>
        <v/>
      </c>
      <c r="J1013" s="58" t="str">
        <f t="shared" si="138"/>
        <v/>
      </c>
      <c r="K1013" s="59" t="str">
        <f t="shared" si="139"/>
        <v/>
      </c>
      <c r="L1013" s="2"/>
      <c r="N1013" s="42" t="str">
        <f>IF($E1013="", "", IFERROR(INDEX('Suppliers &amp; Rates'!C$7:C$97, MATCH($E1013, 'Suppliers &amp; Rates'!$B$7:$B$97, 0)), ""))</f>
        <v/>
      </c>
      <c r="O1013" s="43" t="str">
        <f>IF($E1013="", "", IFERROR(INDEX('Suppliers &amp; Rates'!D$7:D$97, MATCH($E1013, 'Suppliers &amp; Rates'!$B$7:$B$97, 0)), ""))</f>
        <v/>
      </c>
      <c r="P1013" s="43" t="str">
        <f>IF($E1013="", "", IFERROR(INDEX('Suppliers &amp; Rates'!E$7:E$97, MATCH($E1013, 'Suppliers &amp; Rates'!$B$7:$B$97, 0)), ""))</f>
        <v/>
      </c>
      <c r="Q1013" s="44" t="str">
        <f>IF($E1013="", "", IFERROR(INDEX('Suppliers &amp; Rates'!F$7:F$97, MATCH($E1013, 'Suppliers &amp; Rates'!$B$7:$B$97, 0)), ""))</f>
        <v/>
      </c>
      <c r="S1013" s="21" t="str">
        <f t="shared" si="140"/>
        <v/>
      </c>
      <c r="U1013" s="21" t="str">
        <f t="shared" si="141"/>
        <v/>
      </c>
      <c r="W1013" s="21" t="str">
        <f t="shared" si="142"/>
        <v/>
      </c>
      <c r="X1013" s="52" t="str">
        <f t="shared" si="143"/>
        <v/>
      </c>
    </row>
    <row r="1014" spans="1:24" x14ac:dyDescent="0.25">
      <c r="A1014" s="2"/>
      <c r="B1014" s="25"/>
      <c r="C1014" s="28"/>
      <c r="D1014" s="28"/>
      <c r="E1014" s="31"/>
      <c r="F1014" s="34" t="str">
        <f t="shared" si="135"/>
        <v/>
      </c>
      <c r="G1014" s="37" t="str">
        <f>IF(D1014="", "", IF(E1014="", "Select Supplier", D1014*1.02264*(IF(INDEX('Suppliers &amp; Rates'!$G$7:$G$97, MATCH(E1014, 'Suppliers &amp; Rates'!$B$7:$B$97, 0))="", 39.3, INDEX('Suppliers &amp; Rates'!$G$7:$G$97, MATCH(E1014, 'Suppliers &amp; Rates'!$B$7:$B$97, 0))))/3.6))</f>
        <v/>
      </c>
      <c r="H1014" s="57" t="str">
        <f t="shared" si="136"/>
        <v/>
      </c>
      <c r="I1014" s="58" t="str">
        <f t="shared" si="137"/>
        <v/>
      </c>
      <c r="J1014" s="58" t="str">
        <f t="shared" si="138"/>
        <v/>
      </c>
      <c r="K1014" s="59" t="str">
        <f t="shared" si="139"/>
        <v/>
      </c>
      <c r="L1014" s="2"/>
      <c r="N1014" s="42" t="str">
        <f>IF($E1014="", "", IFERROR(INDEX('Suppliers &amp; Rates'!C$7:C$97, MATCH($E1014, 'Suppliers &amp; Rates'!$B$7:$B$97, 0)), ""))</f>
        <v/>
      </c>
      <c r="O1014" s="43" t="str">
        <f>IF($E1014="", "", IFERROR(INDEX('Suppliers &amp; Rates'!D$7:D$97, MATCH($E1014, 'Suppliers &amp; Rates'!$B$7:$B$97, 0)), ""))</f>
        <v/>
      </c>
      <c r="P1014" s="43" t="str">
        <f>IF($E1014="", "", IFERROR(INDEX('Suppliers &amp; Rates'!E$7:E$97, MATCH($E1014, 'Suppliers &amp; Rates'!$B$7:$B$97, 0)), ""))</f>
        <v/>
      </c>
      <c r="Q1014" s="44" t="str">
        <f>IF($E1014="", "", IFERROR(INDEX('Suppliers &amp; Rates'!F$7:F$97, MATCH($E1014, 'Suppliers &amp; Rates'!$B$7:$B$97, 0)), ""))</f>
        <v/>
      </c>
      <c r="S1014" s="21" t="str">
        <f t="shared" si="140"/>
        <v/>
      </c>
      <c r="U1014" s="21" t="str">
        <f t="shared" si="141"/>
        <v/>
      </c>
      <c r="W1014" s="21" t="str">
        <f t="shared" si="142"/>
        <v/>
      </c>
      <c r="X1014" s="52" t="str">
        <f t="shared" si="143"/>
        <v/>
      </c>
    </row>
    <row r="1015" spans="1:24" x14ac:dyDescent="0.25">
      <c r="A1015" s="2"/>
      <c r="B1015" s="25"/>
      <c r="C1015" s="28"/>
      <c r="D1015" s="28"/>
      <c r="E1015" s="31"/>
      <c r="F1015" s="34" t="str">
        <f t="shared" si="135"/>
        <v/>
      </c>
      <c r="G1015" s="37" t="str">
        <f>IF(D1015="", "", IF(E1015="", "Select Supplier", D1015*1.02264*(IF(INDEX('Suppliers &amp; Rates'!$G$7:$G$97, MATCH(E1015, 'Suppliers &amp; Rates'!$B$7:$B$97, 0))="", 39.3, INDEX('Suppliers &amp; Rates'!$G$7:$G$97, MATCH(E1015, 'Suppliers &amp; Rates'!$B$7:$B$97, 0))))/3.6))</f>
        <v/>
      </c>
      <c r="H1015" s="57" t="str">
        <f t="shared" si="136"/>
        <v/>
      </c>
      <c r="I1015" s="58" t="str">
        <f t="shared" si="137"/>
        <v/>
      </c>
      <c r="J1015" s="58" t="str">
        <f t="shared" si="138"/>
        <v/>
      </c>
      <c r="K1015" s="59" t="str">
        <f t="shared" si="139"/>
        <v/>
      </c>
      <c r="L1015" s="2"/>
      <c r="N1015" s="42" t="str">
        <f>IF($E1015="", "", IFERROR(INDEX('Suppliers &amp; Rates'!C$7:C$97, MATCH($E1015, 'Suppliers &amp; Rates'!$B$7:$B$97, 0)), ""))</f>
        <v/>
      </c>
      <c r="O1015" s="43" t="str">
        <f>IF($E1015="", "", IFERROR(INDEX('Suppliers &amp; Rates'!D$7:D$97, MATCH($E1015, 'Suppliers &amp; Rates'!$B$7:$B$97, 0)), ""))</f>
        <v/>
      </c>
      <c r="P1015" s="43" t="str">
        <f>IF($E1015="", "", IFERROR(INDEX('Suppliers &amp; Rates'!E$7:E$97, MATCH($E1015, 'Suppliers &amp; Rates'!$B$7:$B$97, 0)), ""))</f>
        <v/>
      </c>
      <c r="Q1015" s="44" t="str">
        <f>IF($E1015="", "", IFERROR(INDEX('Suppliers &amp; Rates'!F$7:F$97, MATCH($E1015, 'Suppliers &amp; Rates'!$B$7:$B$97, 0)), ""))</f>
        <v/>
      </c>
      <c r="S1015" s="21" t="str">
        <f t="shared" si="140"/>
        <v/>
      </c>
      <c r="U1015" s="21" t="str">
        <f t="shared" si="141"/>
        <v/>
      </c>
      <c r="W1015" s="21" t="str">
        <f t="shared" si="142"/>
        <v/>
      </c>
      <c r="X1015" s="52" t="str">
        <f t="shared" si="143"/>
        <v/>
      </c>
    </row>
    <row r="1016" spans="1:24" x14ac:dyDescent="0.25">
      <c r="A1016" s="2"/>
      <c r="B1016" s="25"/>
      <c r="C1016" s="28"/>
      <c r="D1016" s="28"/>
      <c r="E1016" s="31"/>
      <c r="F1016" s="34" t="str">
        <f t="shared" si="135"/>
        <v/>
      </c>
      <c r="G1016" s="37" t="str">
        <f>IF(D1016="", "", IF(E1016="", "Select Supplier", D1016*1.02264*(IF(INDEX('Suppliers &amp; Rates'!$G$7:$G$97, MATCH(E1016, 'Suppliers &amp; Rates'!$B$7:$B$97, 0))="", 39.3, INDEX('Suppliers &amp; Rates'!$G$7:$G$97, MATCH(E1016, 'Suppliers &amp; Rates'!$B$7:$B$97, 0))))/3.6))</f>
        <v/>
      </c>
      <c r="H1016" s="57" t="str">
        <f t="shared" si="136"/>
        <v/>
      </c>
      <c r="I1016" s="58" t="str">
        <f t="shared" si="137"/>
        <v/>
      </c>
      <c r="J1016" s="58" t="str">
        <f t="shared" si="138"/>
        <v/>
      </c>
      <c r="K1016" s="59" t="str">
        <f t="shared" si="139"/>
        <v/>
      </c>
      <c r="L1016" s="2"/>
      <c r="N1016" s="42" t="str">
        <f>IF($E1016="", "", IFERROR(INDEX('Suppliers &amp; Rates'!C$7:C$97, MATCH($E1016, 'Suppliers &amp; Rates'!$B$7:$B$97, 0)), ""))</f>
        <v/>
      </c>
      <c r="O1016" s="43" t="str">
        <f>IF($E1016="", "", IFERROR(INDEX('Suppliers &amp; Rates'!D$7:D$97, MATCH($E1016, 'Suppliers &amp; Rates'!$B$7:$B$97, 0)), ""))</f>
        <v/>
      </c>
      <c r="P1016" s="43" t="str">
        <f>IF($E1016="", "", IFERROR(INDEX('Suppliers &amp; Rates'!E$7:E$97, MATCH($E1016, 'Suppliers &amp; Rates'!$B$7:$B$97, 0)), ""))</f>
        <v/>
      </c>
      <c r="Q1016" s="44" t="str">
        <f>IF($E1016="", "", IFERROR(INDEX('Suppliers &amp; Rates'!F$7:F$97, MATCH($E1016, 'Suppliers &amp; Rates'!$B$7:$B$97, 0)), ""))</f>
        <v/>
      </c>
      <c r="S1016" s="21" t="str">
        <f t="shared" si="140"/>
        <v/>
      </c>
      <c r="U1016" s="21" t="str">
        <f t="shared" si="141"/>
        <v/>
      </c>
      <c r="W1016" s="21" t="str">
        <f t="shared" si="142"/>
        <v/>
      </c>
      <c r="X1016" s="52" t="str">
        <f t="shared" si="143"/>
        <v/>
      </c>
    </row>
    <row r="1017" spans="1:24" x14ac:dyDescent="0.25">
      <c r="A1017" s="2"/>
      <c r="B1017" s="25"/>
      <c r="C1017" s="28"/>
      <c r="D1017" s="28"/>
      <c r="E1017" s="31"/>
      <c r="F1017" s="34" t="str">
        <f t="shared" si="135"/>
        <v/>
      </c>
      <c r="G1017" s="37" t="str">
        <f>IF(D1017="", "", IF(E1017="", "Select Supplier", D1017*1.02264*(IF(INDEX('Suppliers &amp; Rates'!$G$7:$G$97, MATCH(E1017, 'Suppliers &amp; Rates'!$B$7:$B$97, 0))="", 39.3, INDEX('Suppliers &amp; Rates'!$G$7:$G$97, MATCH(E1017, 'Suppliers &amp; Rates'!$B$7:$B$97, 0))))/3.6))</f>
        <v/>
      </c>
      <c r="H1017" s="57" t="str">
        <f t="shared" si="136"/>
        <v/>
      </c>
      <c r="I1017" s="58" t="str">
        <f t="shared" si="137"/>
        <v/>
      </c>
      <c r="J1017" s="58" t="str">
        <f t="shared" si="138"/>
        <v/>
      </c>
      <c r="K1017" s="59" t="str">
        <f t="shared" si="139"/>
        <v/>
      </c>
      <c r="L1017" s="2"/>
      <c r="N1017" s="42" t="str">
        <f>IF($E1017="", "", IFERROR(INDEX('Suppliers &amp; Rates'!C$7:C$97, MATCH($E1017, 'Suppliers &amp; Rates'!$B$7:$B$97, 0)), ""))</f>
        <v/>
      </c>
      <c r="O1017" s="43" t="str">
        <f>IF($E1017="", "", IFERROR(INDEX('Suppliers &amp; Rates'!D$7:D$97, MATCH($E1017, 'Suppliers &amp; Rates'!$B$7:$B$97, 0)), ""))</f>
        <v/>
      </c>
      <c r="P1017" s="43" t="str">
        <f>IF($E1017="", "", IFERROR(INDEX('Suppliers &amp; Rates'!E$7:E$97, MATCH($E1017, 'Suppliers &amp; Rates'!$B$7:$B$97, 0)), ""))</f>
        <v/>
      </c>
      <c r="Q1017" s="44" t="str">
        <f>IF($E1017="", "", IFERROR(INDEX('Suppliers &amp; Rates'!F$7:F$97, MATCH($E1017, 'Suppliers &amp; Rates'!$B$7:$B$97, 0)), ""))</f>
        <v/>
      </c>
      <c r="S1017" s="21" t="str">
        <f t="shared" si="140"/>
        <v/>
      </c>
      <c r="U1017" s="21" t="str">
        <f t="shared" si="141"/>
        <v/>
      </c>
      <c r="W1017" s="21" t="str">
        <f t="shared" si="142"/>
        <v/>
      </c>
      <c r="X1017" s="52" t="str">
        <f t="shared" si="143"/>
        <v/>
      </c>
    </row>
    <row r="1018" spans="1:24" x14ac:dyDescent="0.25">
      <c r="A1018" s="2"/>
      <c r="B1018" s="25"/>
      <c r="C1018" s="28"/>
      <c r="D1018" s="28"/>
      <c r="E1018" s="31"/>
      <c r="F1018" s="34" t="str">
        <f t="shared" si="135"/>
        <v/>
      </c>
      <c r="G1018" s="37" t="str">
        <f>IF(D1018="", "", IF(E1018="", "Select Supplier", D1018*1.02264*(IF(INDEX('Suppliers &amp; Rates'!$G$7:$G$97, MATCH(E1018, 'Suppliers &amp; Rates'!$B$7:$B$97, 0))="", 39.3, INDEX('Suppliers &amp; Rates'!$G$7:$G$97, MATCH(E1018, 'Suppliers &amp; Rates'!$B$7:$B$97, 0))))/3.6))</f>
        <v/>
      </c>
      <c r="H1018" s="57" t="str">
        <f t="shared" si="136"/>
        <v/>
      </c>
      <c r="I1018" s="58" t="str">
        <f t="shared" si="137"/>
        <v/>
      </c>
      <c r="J1018" s="58" t="str">
        <f t="shared" si="138"/>
        <v/>
      </c>
      <c r="K1018" s="59" t="str">
        <f t="shared" si="139"/>
        <v/>
      </c>
      <c r="L1018" s="2"/>
      <c r="N1018" s="42" t="str">
        <f>IF($E1018="", "", IFERROR(INDEX('Suppliers &amp; Rates'!C$7:C$97, MATCH($E1018, 'Suppliers &amp; Rates'!$B$7:$B$97, 0)), ""))</f>
        <v/>
      </c>
      <c r="O1018" s="43" t="str">
        <f>IF($E1018="", "", IFERROR(INDEX('Suppliers &amp; Rates'!D$7:D$97, MATCH($E1018, 'Suppliers &amp; Rates'!$B$7:$B$97, 0)), ""))</f>
        <v/>
      </c>
      <c r="P1018" s="43" t="str">
        <f>IF($E1018="", "", IFERROR(INDEX('Suppliers &amp; Rates'!E$7:E$97, MATCH($E1018, 'Suppliers &amp; Rates'!$B$7:$B$97, 0)), ""))</f>
        <v/>
      </c>
      <c r="Q1018" s="44" t="str">
        <f>IF($E1018="", "", IFERROR(INDEX('Suppliers &amp; Rates'!F$7:F$97, MATCH($E1018, 'Suppliers &amp; Rates'!$B$7:$B$97, 0)), ""))</f>
        <v/>
      </c>
      <c r="S1018" s="21" t="str">
        <f t="shared" si="140"/>
        <v/>
      </c>
      <c r="U1018" s="21" t="str">
        <f t="shared" si="141"/>
        <v/>
      </c>
      <c r="W1018" s="21" t="str">
        <f t="shared" si="142"/>
        <v/>
      </c>
      <c r="X1018" s="52" t="str">
        <f t="shared" si="143"/>
        <v/>
      </c>
    </row>
    <row r="1019" spans="1:24" x14ac:dyDescent="0.25">
      <c r="A1019" s="2"/>
      <c r="B1019" s="25"/>
      <c r="C1019" s="28"/>
      <c r="D1019" s="28"/>
      <c r="E1019" s="31"/>
      <c r="F1019" s="34" t="str">
        <f t="shared" si="135"/>
        <v/>
      </c>
      <c r="G1019" s="37" t="str">
        <f>IF(D1019="", "", IF(E1019="", "Select Supplier", D1019*1.02264*(IF(INDEX('Suppliers &amp; Rates'!$G$7:$G$97, MATCH(E1019, 'Suppliers &amp; Rates'!$B$7:$B$97, 0))="", 39.3, INDEX('Suppliers &amp; Rates'!$G$7:$G$97, MATCH(E1019, 'Suppliers &amp; Rates'!$B$7:$B$97, 0))))/3.6))</f>
        <v/>
      </c>
      <c r="H1019" s="57" t="str">
        <f t="shared" si="136"/>
        <v/>
      </c>
      <c r="I1019" s="58" t="str">
        <f t="shared" si="137"/>
        <v/>
      </c>
      <c r="J1019" s="58" t="str">
        <f t="shared" si="138"/>
        <v/>
      </c>
      <c r="K1019" s="59" t="str">
        <f t="shared" si="139"/>
        <v/>
      </c>
      <c r="L1019" s="2"/>
      <c r="N1019" s="42" t="str">
        <f>IF($E1019="", "", IFERROR(INDEX('Suppliers &amp; Rates'!C$7:C$97, MATCH($E1019, 'Suppliers &amp; Rates'!$B$7:$B$97, 0)), ""))</f>
        <v/>
      </c>
      <c r="O1019" s="43" t="str">
        <f>IF($E1019="", "", IFERROR(INDEX('Suppliers &amp; Rates'!D$7:D$97, MATCH($E1019, 'Suppliers &amp; Rates'!$B$7:$B$97, 0)), ""))</f>
        <v/>
      </c>
      <c r="P1019" s="43" t="str">
        <f>IF($E1019="", "", IFERROR(INDEX('Suppliers &amp; Rates'!E$7:E$97, MATCH($E1019, 'Suppliers &amp; Rates'!$B$7:$B$97, 0)), ""))</f>
        <v/>
      </c>
      <c r="Q1019" s="44" t="str">
        <f>IF($E1019="", "", IFERROR(INDEX('Suppliers &amp; Rates'!F$7:F$97, MATCH($E1019, 'Suppliers &amp; Rates'!$B$7:$B$97, 0)), ""))</f>
        <v/>
      </c>
      <c r="S1019" s="21" t="str">
        <f t="shared" si="140"/>
        <v/>
      </c>
      <c r="U1019" s="21" t="str">
        <f t="shared" si="141"/>
        <v/>
      </c>
      <c r="W1019" s="21" t="str">
        <f t="shared" si="142"/>
        <v/>
      </c>
      <c r="X1019" s="52" t="str">
        <f t="shared" si="143"/>
        <v/>
      </c>
    </row>
    <row r="1020" spans="1:24" x14ac:dyDescent="0.25">
      <c r="A1020" s="2"/>
      <c r="B1020" s="25"/>
      <c r="C1020" s="28"/>
      <c r="D1020" s="28"/>
      <c r="E1020" s="31"/>
      <c r="F1020" s="34" t="str">
        <f t="shared" si="135"/>
        <v/>
      </c>
      <c r="G1020" s="37" t="str">
        <f>IF(D1020="", "", IF(E1020="", "Select Supplier", D1020*1.02264*(IF(INDEX('Suppliers &amp; Rates'!$G$7:$G$97, MATCH(E1020, 'Suppliers &amp; Rates'!$B$7:$B$97, 0))="", 39.3, INDEX('Suppliers &amp; Rates'!$G$7:$G$97, MATCH(E1020, 'Suppliers &amp; Rates'!$B$7:$B$97, 0))))/3.6))</f>
        <v/>
      </c>
      <c r="H1020" s="57" t="str">
        <f t="shared" si="136"/>
        <v/>
      </c>
      <c r="I1020" s="58" t="str">
        <f t="shared" si="137"/>
        <v/>
      </c>
      <c r="J1020" s="58" t="str">
        <f t="shared" si="138"/>
        <v/>
      </c>
      <c r="K1020" s="59" t="str">
        <f t="shared" si="139"/>
        <v/>
      </c>
      <c r="L1020" s="2"/>
      <c r="N1020" s="42" t="str">
        <f>IF($E1020="", "", IFERROR(INDEX('Suppliers &amp; Rates'!C$7:C$97, MATCH($E1020, 'Suppliers &amp; Rates'!$B$7:$B$97, 0)), ""))</f>
        <v/>
      </c>
      <c r="O1020" s="43" t="str">
        <f>IF($E1020="", "", IFERROR(INDEX('Suppliers &amp; Rates'!D$7:D$97, MATCH($E1020, 'Suppliers &amp; Rates'!$B$7:$B$97, 0)), ""))</f>
        <v/>
      </c>
      <c r="P1020" s="43" t="str">
        <f>IF($E1020="", "", IFERROR(INDEX('Suppliers &amp; Rates'!E$7:E$97, MATCH($E1020, 'Suppliers &amp; Rates'!$B$7:$B$97, 0)), ""))</f>
        <v/>
      </c>
      <c r="Q1020" s="44" t="str">
        <f>IF($E1020="", "", IFERROR(INDEX('Suppliers &amp; Rates'!F$7:F$97, MATCH($E1020, 'Suppliers &amp; Rates'!$B$7:$B$97, 0)), ""))</f>
        <v/>
      </c>
      <c r="S1020" s="21" t="str">
        <f t="shared" si="140"/>
        <v/>
      </c>
      <c r="U1020" s="21" t="str">
        <f t="shared" si="141"/>
        <v/>
      </c>
      <c r="W1020" s="21" t="str">
        <f t="shared" si="142"/>
        <v/>
      </c>
      <c r="X1020" s="52" t="str">
        <f t="shared" si="143"/>
        <v/>
      </c>
    </row>
    <row r="1021" spans="1:24" x14ac:dyDescent="0.25">
      <c r="A1021" s="2"/>
      <c r="B1021" s="26"/>
      <c r="C1021" s="29"/>
      <c r="D1021" s="29"/>
      <c r="E1021" s="32"/>
      <c r="F1021" s="35" t="str">
        <f t="shared" si="135"/>
        <v/>
      </c>
      <c r="G1021" s="38" t="str">
        <f>IF(D1021="", "", IF(E1021="", "Select Supplier", D1021*1.02264*(IF(INDEX('Suppliers &amp; Rates'!$G$7:$G$97, MATCH(E1021, 'Suppliers &amp; Rates'!$B$7:$B$97, 0))="", 39.3, INDEX('Suppliers &amp; Rates'!$G$7:$G$97, MATCH(E1021, 'Suppliers &amp; Rates'!$B$7:$B$97, 0))))/3.6))</f>
        <v/>
      </c>
      <c r="H1021" s="60" t="str">
        <f t="shared" si="136"/>
        <v/>
      </c>
      <c r="I1021" s="61" t="str">
        <f t="shared" si="137"/>
        <v/>
      </c>
      <c r="J1021" s="61" t="str">
        <f t="shared" si="138"/>
        <v/>
      </c>
      <c r="K1021" s="62" t="str">
        <f t="shared" si="139"/>
        <v/>
      </c>
      <c r="L1021" s="2"/>
      <c r="N1021" s="45" t="str">
        <f>IF($E1021="", "", IFERROR(INDEX('Suppliers &amp; Rates'!C$7:C$97, MATCH($E1021, 'Suppliers &amp; Rates'!$B$7:$B$97, 0)), ""))</f>
        <v/>
      </c>
      <c r="O1021" s="46" t="str">
        <f>IF($E1021="", "", IFERROR(INDEX('Suppliers &amp; Rates'!D$7:D$97, MATCH($E1021, 'Suppliers &amp; Rates'!$B$7:$B$97, 0)), ""))</f>
        <v/>
      </c>
      <c r="P1021" s="46" t="str">
        <f>IF($E1021="", "", IFERROR(INDEX('Suppliers &amp; Rates'!E$7:E$97, MATCH($E1021, 'Suppliers &amp; Rates'!$B$7:$B$97, 0)), ""))</f>
        <v/>
      </c>
      <c r="Q1021" s="47" t="str">
        <f>IF($E1021="", "", IFERROR(INDEX('Suppliers &amp; Rates'!F$7:F$97, MATCH($E1021, 'Suppliers &amp; Rates'!$B$7:$B$97, 0)), ""))</f>
        <v/>
      </c>
      <c r="S1021" s="22" t="str">
        <f t="shared" si="140"/>
        <v/>
      </c>
      <c r="U1021" s="22" t="str">
        <f t="shared" si="141"/>
        <v/>
      </c>
      <c r="W1021" s="22" t="str">
        <f t="shared" si="142"/>
        <v/>
      </c>
      <c r="X1021" s="53" t="str">
        <f t="shared" si="143"/>
        <v/>
      </c>
    </row>
    <row r="1022" spans="1:24" x14ac:dyDescent="0.25">
      <c r="A1022" s="2"/>
      <c r="B1022" s="2"/>
      <c r="C1022" s="2"/>
      <c r="D1022" s="2"/>
      <c r="E1022" s="2"/>
      <c r="F1022" s="2"/>
      <c r="G1022" s="2"/>
      <c r="H1022" s="2"/>
      <c r="I1022" s="2"/>
      <c r="J1022" s="2"/>
      <c r="K1022" s="2"/>
      <c r="L1022" s="2"/>
    </row>
  </sheetData>
  <sheetProtection algorithmName="SHA-512" hashValue="fpsepNYapDopd+TF6dLETw2R6gpMnhHL11ID3fC5Fsk+FQidtsB28EnZwJDNV+WnRGuSZRZl424p8OYIn44iMw==" saltValue="3jpoYLkO22FMcc2HfnO/xA==" spinCount="100000" sheet="1" objects="1" scenarios="1"/>
  <mergeCells count="4">
    <mergeCell ref="C5:D6"/>
    <mergeCell ref="B2:E3"/>
    <mergeCell ref="F6:K6"/>
    <mergeCell ref="B5:B6"/>
  </mergeCells>
  <dataValidations count="1">
    <dataValidation type="list" allowBlank="1" showInputMessage="1" showErrorMessage="1" sqref="E8:E1021" xr:uid="{00000000-0002-0000-0200-000000000000}">
      <formula1>$N$4</formula1>
    </dataValidation>
  </dataValidations>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BL1045"/>
  <sheetViews>
    <sheetView zoomScaleNormal="100" workbookViewId="0"/>
  </sheetViews>
  <sheetFormatPr defaultColWidth="0" defaultRowHeight="15" customHeight="1" zeroHeight="1" x14ac:dyDescent="0.25"/>
  <cols>
    <col min="1" max="46" width="2.85546875" style="1" customWidth="1"/>
    <col min="47" max="54" width="2.85546875" style="1" hidden="1" customWidth="1"/>
    <col min="55" max="55" width="21.42578125" style="1" hidden="1" customWidth="1"/>
    <col min="56" max="58" width="11.42578125" style="1" hidden="1" customWidth="1"/>
    <col min="59" max="59" width="14.42578125" style="1" hidden="1" customWidth="1"/>
    <col min="60" max="60" width="2.85546875" style="1" hidden="1" customWidth="1"/>
    <col min="61" max="64" width="21.42578125" style="1" hidden="1" customWidth="1"/>
    <col min="65" max="16384" width="2.85546875" style="1" hidden="1"/>
  </cols>
  <sheetData>
    <row r="1" spans="1:61" ht="15" customHeight="1" x14ac:dyDescent="0.25">
      <c r="A1" s="2"/>
      <c r="B1" s="2"/>
      <c r="C1" s="2"/>
      <c r="D1" s="2"/>
      <c r="E1" s="2"/>
      <c r="F1" s="2"/>
      <c r="G1" s="2"/>
      <c r="H1" s="2"/>
      <c r="I1" s="2"/>
      <c r="J1" s="2"/>
      <c r="K1" s="2"/>
      <c r="L1" s="2"/>
      <c r="M1" s="2"/>
      <c r="N1" s="2"/>
      <c r="O1" s="2"/>
      <c r="P1" s="2"/>
      <c r="Q1" s="2"/>
      <c r="R1" s="200" t="s">
        <v>46</v>
      </c>
      <c r="S1" s="200"/>
      <c r="T1" s="200"/>
      <c r="U1" s="200"/>
      <c r="V1" s="200"/>
      <c r="W1" s="200"/>
      <c r="X1" s="200"/>
      <c r="Y1" s="200"/>
      <c r="Z1" s="200"/>
      <c r="AA1" s="200"/>
      <c r="AB1" s="200"/>
      <c r="AC1" s="200"/>
      <c r="AD1" s="200"/>
      <c r="AE1" s="200"/>
      <c r="AF1" s="2"/>
      <c r="AG1" s="2"/>
      <c r="AH1" s="200" t="s">
        <v>47</v>
      </c>
      <c r="AI1" s="200"/>
      <c r="AJ1" s="200"/>
      <c r="AK1" s="200"/>
      <c r="AL1" s="200"/>
      <c r="AM1" s="200"/>
      <c r="AN1" s="200"/>
      <c r="AO1" s="200"/>
      <c r="AP1" s="200"/>
      <c r="AQ1" s="200"/>
      <c r="AR1" s="200"/>
      <c r="AS1" s="200"/>
      <c r="AT1" s="2"/>
    </row>
    <row r="2" spans="1:61" ht="15" customHeight="1" x14ac:dyDescent="0.25">
      <c r="A2" s="2"/>
      <c r="B2" s="260" t="s">
        <v>40</v>
      </c>
      <c r="C2" s="261"/>
      <c r="D2" s="261"/>
      <c r="E2" s="261"/>
      <c r="F2" s="261"/>
      <c r="G2" s="261"/>
      <c r="H2" s="261"/>
      <c r="I2" s="261"/>
      <c r="J2" s="261"/>
      <c r="K2" s="261"/>
      <c r="L2" s="261"/>
      <c r="M2" s="262"/>
      <c r="N2" s="2"/>
      <c r="O2" s="2"/>
      <c r="P2" s="2"/>
      <c r="Q2" s="2"/>
      <c r="R2" s="281" t="s">
        <v>45</v>
      </c>
      <c r="S2" s="282"/>
      <c r="T2" s="282"/>
      <c r="U2" s="282"/>
      <c r="V2" s="282"/>
      <c r="W2" s="282"/>
      <c r="X2" s="282"/>
      <c r="Y2" s="282"/>
      <c r="Z2" s="282"/>
      <c r="AA2" s="282"/>
      <c r="AB2" s="282"/>
      <c r="AC2" s="282"/>
      <c r="AD2" s="282"/>
      <c r="AE2" s="283"/>
      <c r="AF2" s="2"/>
      <c r="AG2" s="2"/>
      <c r="AH2" s="201" t="s">
        <v>41</v>
      </c>
      <c r="AI2" s="202"/>
      <c r="AJ2" s="202"/>
      <c r="AK2" s="202"/>
      <c r="AL2" s="202"/>
      <c r="AM2" s="202"/>
      <c r="AN2" s="202"/>
      <c r="AO2" s="202"/>
      <c r="AP2" s="202"/>
      <c r="AQ2" s="202"/>
      <c r="AR2" s="202"/>
      <c r="AS2" s="203"/>
      <c r="AT2" s="2"/>
      <c r="BC2" s="63" t="s">
        <v>50</v>
      </c>
      <c r="BE2" s="63" t="s">
        <v>35</v>
      </c>
      <c r="BF2" s="63" t="s">
        <v>54</v>
      </c>
      <c r="BI2" s="63" t="s">
        <v>63</v>
      </c>
    </row>
    <row r="3" spans="1:61" ht="15" customHeight="1" x14ac:dyDescent="0.25">
      <c r="A3" s="2"/>
      <c r="B3" s="263"/>
      <c r="C3" s="264"/>
      <c r="D3" s="264"/>
      <c r="E3" s="264"/>
      <c r="F3" s="264"/>
      <c r="G3" s="264"/>
      <c r="H3" s="264"/>
      <c r="I3" s="264"/>
      <c r="J3" s="264"/>
      <c r="K3" s="264"/>
      <c r="L3" s="264"/>
      <c r="M3" s="265"/>
      <c r="N3" s="2"/>
      <c r="O3" s="2"/>
      <c r="P3" s="2"/>
      <c r="Q3" s="2"/>
      <c r="R3" s="284"/>
      <c r="S3" s="285"/>
      <c r="T3" s="285"/>
      <c r="U3" s="285"/>
      <c r="V3" s="285"/>
      <c r="W3" s="285"/>
      <c r="X3" s="285"/>
      <c r="Y3" s="285"/>
      <c r="Z3" s="285"/>
      <c r="AA3" s="285"/>
      <c r="AB3" s="285"/>
      <c r="AC3" s="285"/>
      <c r="AD3" s="285"/>
      <c r="AE3" s="286"/>
      <c r="AF3" s="2"/>
      <c r="AG3" s="2"/>
      <c r="AH3" s="205" t="s">
        <v>42</v>
      </c>
      <c r="AI3" s="205"/>
      <c r="AJ3" s="205"/>
      <c r="AK3" s="205"/>
      <c r="AL3" s="205"/>
      <c r="AM3" s="205"/>
      <c r="AN3" s="204"/>
      <c r="AO3" s="204"/>
      <c r="AP3" s="204"/>
      <c r="AQ3" s="204"/>
      <c r="AR3" s="204"/>
      <c r="AS3" s="204"/>
      <c r="AT3" s="2"/>
      <c r="BC3" s="65">
        <f>IF(AN4="", IF(MIN('Meter Readings &amp; Usage'!$B$8:$B$1021)="", "", MIN('Meter Readings &amp; Usage'!$B$8:$B$1021)), AN4)</f>
        <v>0</v>
      </c>
      <c r="BE3" s="5">
        <f>IFERROR(BC5-BC3, "")</f>
        <v>0</v>
      </c>
      <c r="BF3" s="5" t="b">
        <f>IF(OR(BC3="", BC5="", BC7="", BC9=""), FALSE, TRUE)</f>
        <v>0</v>
      </c>
      <c r="BI3" s="80" t="str">
        <f>IF($BF$3=FALSE, "", ROUND(($BD$7*$BE$3)+($BE$7*$BI$14), 2)/100)</f>
        <v/>
      </c>
    </row>
    <row r="4" spans="1:61" ht="15" customHeight="1" x14ac:dyDescent="0.25">
      <c r="A4" s="2"/>
      <c r="B4" s="207" t="s">
        <v>48</v>
      </c>
      <c r="C4" s="207"/>
      <c r="D4" s="207"/>
      <c r="E4" s="207"/>
      <c r="F4" s="207"/>
      <c r="G4" s="207"/>
      <c r="H4" s="207"/>
      <c r="I4" s="207"/>
      <c r="J4" s="207"/>
      <c r="K4" s="207"/>
      <c r="L4" s="207"/>
      <c r="M4" s="207"/>
      <c r="N4" s="2"/>
      <c r="O4" s="2"/>
      <c r="P4" s="2"/>
      <c r="Q4" s="2"/>
      <c r="R4" s="209"/>
      <c r="S4" s="210"/>
      <c r="T4" s="210"/>
      <c r="U4" s="210"/>
      <c r="V4" s="210"/>
      <c r="W4" s="210"/>
      <c r="X4" s="210"/>
      <c r="Y4" s="210"/>
      <c r="Z4" s="210"/>
      <c r="AA4" s="210"/>
      <c r="AB4" s="210"/>
      <c r="AC4" s="210"/>
      <c r="AD4" s="210"/>
      <c r="AE4" s="211"/>
      <c r="AF4" s="2"/>
      <c r="AG4" s="2"/>
      <c r="AH4" s="205" t="s">
        <v>43</v>
      </c>
      <c r="AI4" s="205"/>
      <c r="AJ4" s="205"/>
      <c r="AK4" s="205"/>
      <c r="AL4" s="205"/>
      <c r="AM4" s="205"/>
      <c r="AN4" s="206"/>
      <c r="AO4" s="206"/>
      <c r="AP4" s="206"/>
      <c r="AQ4" s="206"/>
      <c r="AR4" s="206"/>
      <c r="AS4" s="206"/>
      <c r="AT4" s="2"/>
      <c r="BC4" s="63" t="s">
        <v>51</v>
      </c>
      <c r="BI4" s="63" t="s">
        <v>64</v>
      </c>
    </row>
    <row r="5" spans="1:61" ht="15" customHeight="1" x14ac:dyDescent="0.25">
      <c r="A5" s="2"/>
      <c r="B5" s="208"/>
      <c r="C5" s="208"/>
      <c r="D5" s="208"/>
      <c r="E5" s="208"/>
      <c r="F5" s="208"/>
      <c r="G5" s="208"/>
      <c r="H5" s="208"/>
      <c r="I5" s="208"/>
      <c r="J5" s="208"/>
      <c r="K5" s="208"/>
      <c r="L5" s="208"/>
      <c r="M5" s="208"/>
      <c r="N5" s="2"/>
      <c r="O5" s="2"/>
      <c r="P5" s="2"/>
      <c r="Q5" s="2"/>
      <c r="R5" s="212"/>
      <c r="S5" s="213"/>
      <c r="T5" s="213"/>
      <c r="U5" s="213"/>
      <c r="V5" s="213"/>
      <c r="W5" s="213"/>
      <c r="X5" s="213"/>
      <c r="Y5" s="213"/>
      <c r="Z5" s="213"/>
      <c r="AA5" s="213"/>
      <c r="AB5" s="213"/>
      <c r="AC5" s="213"/>
      <c r="AD5" s="213"/>
      <c r="AE5" s="214"/>
      <c r="AF5" s="2"/>
      <c r="AG5" s="2"/>
      <c r="AH5" s="205" t="s">
        <v>44</v>
      </c>
      <c r="AI5" s="205"/>
      <c r="AJ5" s="205"/>
      <c r="AK5" s="205"/>
      <c r="AL5" s="205"/>
      <c r="AM5" s="205"/>
      <c r="AN5" s="206"/>
      <c r="AO5" s="206"/>
      <c r="AP5" s="206"/>
      <c r="AQ5" s="206"/>
      <c r="AR5" s="206"/>
      <c r="AS5" s="206"/>
      <c r="AT5" s="2"/>
      <c r="BC5" s="65">
        <f>IF(AN5="", IF(MAX('Meter Readings &amp; Usage'!$B$8:$B$1021)="", "", MAX('Meter Readings &amp; Usage'!$B$8:$B$1021)), AN5)</f>
        <v>0</v>
      </c>
      <c r="BD5" s="64" t="s">
        <v>5</v>
      </c>
      <c r="BE5" s="64" t="s">
        <v>6</v>
      </c>
      <c r="BF5" s="64" t="s">
        <v>7</v>
      </c>
      <c r="BG5" s="64" t="s">
        <v>8</v>
      </c>
      <c r="BI5" s="80" t="str">
        <f>IF($BF$3=FALSE, "", ROUND(($BD$9*$BE$3)+($BE$9*$BI$14), 2)/100)</f>
        <v/>
      </c>
    </row>
    <row r="6" spans="1:61" ht="1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C6" s="63" t="s">
        <v>52</v>
      </c>
    </row>
    <row r="7" spans="1:61" ht="1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BC7" s="5" t="str">
        <f>IF(AN3="", IFERROR(INDEX('Suppliers &amp; Rates'!$B$7:$B$97, MATCH('Suppliers &amp; Rates'!$AH$3, 'Suppliers &amp; Rates'!$I$7:$I$97, 0)), ""), AN3)</f>
        <v/>
      </c>
      <c r="BD7" s="79" t="str">
        <f>IF($BC7="", "", IFERROR(INDEX('Suppliers &amp; Rates'!C$7:C$97, MATCH($BC7, 'Suppliers &amp; Rates'!$B$7:$B$97, 0)), ""))</f>
        <v/>
      </c>
      <c r="BE7" s="79" t="str">
        <f>IF($BC7="", "", IFERROR(INDEX('Suppliers &amp; Rates'!D$7:D$97, MATCH($BC7, 'Suppliers &amp; Rates'!$B$7:$B$97, 0)), ""))</f>
        <v/>
      </c>
      <c r="BF7" s="79" t="str">
        <f>IF($BC7="", "", IFERROR(INDEX('Suppliers &amp; Rates'!E$7:E$97, MATCH($BC7, 'Suppliers &amp; Rates'!$B$7:$B$97, 0)), ""))</f>
        <v/>
      </c>
      <c r="BG7" s="79" t="str">
        <f>IF($BC7="", "", IFERROR(INDEX('Suppliers &amp; Rates'!F$7:F$97, MATCH($BC7, 'Suppliers &amp; Rates'!$B$7:$B$97, 0)), ""))</f>
        <v/>
      </c>
      <c r="BI7" s="63" t="s">
        <v>65</v>
      </c>
    </row>
    <row r="8" spans="1:61" ht="15" customHeight="1" x14ac:dyDescent="0.25">
      <c r="A8" s="2"/>
      <c r="B8" s="266" t="str">
        <f>IF($BF$3=FALSE, "", CONCATENATE("You are comparing ", $BC$7, " (default) and ", $BC$9, " (comparison), over the period from ", TEXT($BC$3, "dd mmmm yyyy"), " to ", TEXT($BC$5, "dd mmmm yyyy"), ", based on your actual usage. This is a period of ", $BE$3, " days. Please see below for the results."))</f>
        <v/>
      </c>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8"/>
      <c r="AT8" s="2"/>
      <c r="BC8" s="63" t="s">
        <v>53</v>
      </c>
      <c r="BI8" s="80" t="str">
        <f>IF($BF$3=FALSE, "", ROUND(($BF$7*$BE$3)+($BG$7*$BK$22), 2)/100)</f>
        <v/>
      </c>
    </row>
    <row r="9" spans="1:61" ht="15" customHeight="1" x14ac:dyDescent="0.25">
      <c r="A9" s="2"/>
      <c r="B9" s="269"/>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1"/>
      <c r="AT9" s="2"/>
      <c r="BC9" s="5" t="str">
        <f>IF(R4="", "", R4)</f>
        <v/>
      </c>
      <c r="BD9" s="79" t="str">
        <f>IF($BC9="", "", IFERROR(INDEX('Suppliers &amp; Rates'!C$7:C$97, MATCH($BC9, 'Suppliers &amp; Rates'!$B$7:$B$97, 0)), ""))</f>
        <v/>
      </c>
      <c r="BE9" s="79" t="str">
        <f>IF($BC9="", "", IFERROR(INDEX('Suppliers &amp; Rates'!D$7:D$97, MATCH($BC9, 'Suppliers &amp; Rates'!$B$7:$B$97, 0)), ""))</f>
        <v/>
      </c>
      <c r="BF9" s="79" t="str">
        <f>IF($BC9="", "", IFERROR(INDEX('Suppliers &amp; Rates'!E$7:E$97, MATCH($BC9, 'Suppliers &amp; Rates'!$B$7:$B$97, 0)), ""))</f>
        <v/>
      </c>
      <c r="BG9" s="79" t="str">
        <f>IF($BC9="", "", IFERROR(INDEX('Suppliers &amp; Rates'!F$7:F$97, MATCH($BC9, 'Suppliers &amp; Rates'!$B$7:$B$97, 0)), ""))</f>
        <v/>
      </c>
      <c r="BI9" s="63" t="s">
        <v>66</v>
      </c>
    </row>
    <row r="10" spans="1:61" ht="15" customHeight="1" x14ac:dyDescent="0.25">
      <c r="A10" s="2"/>
      <c r="B10" s="269"/>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1"/>
      <c r="AT10" s="2"/>
      <c r="BI10" s="80" t="str">
        <f>IF($BF$3=FALSE, "", ROUND(($BF$9*$BE$3)+($BG$9*$BK$25), 2)/100)</f>
        <v/>
      </c>
    </row>
    <row r="11" spans="1:61" ht="15" customHeight="1" x14ac:dyDescent="0.25">
      <c r="A11" s="2"/>
      <c r="B11" s="272"/>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4"/>
      <c r="AT11" s="2"/>
      <c r="BC11" s="63" t="s">
        <v>55</v>
      </c>
      <c r="BD11" s="63" t="s">
        <v>56</v>
      </c>
      <c r="BE11" s="63" t="s">
        <v>57</v>
      </c>
      <c r="BG11" s="77" t="s">
        <v>59</v>
      </c>
    </row>
    <row r="12" spans="1:61" ht="1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C12" s="66"/>
      <c r="BD12" s="5"/>
      <c r="BE12" s="5"/>
      <c r="BG12" s="78" t="str">
        <f>IFERROR(INDEX('Meter Readings &amp; Usage'!$F$8:$F$1021, MATCH($BC$3, 'Meter Readings &amp; Usage'!$B$8:$B$1021, 0)), "")</f>
        <v/>
      </c>
    </row>
    <row r="13" spans="1:61" ht="1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C13" s="68" t="str">
        <f>IF('Suppliers &amp; Rates'!B7="", "", 'Suppliers &amp; Rates'!B7)</f>
        <v/>
      </c>
      <c r="BD13" s="71" t="str">
        <f>IF(OR('Meter Readings &amp; Usage'!B8=MAX('Meter Readings &amp; Usage'!$B$8:$B$1021), 'Meter Readings &amp; Usage'!B8=""), "", 'Meter Readings &amp; Usage'!B8)</f>
        <v/>
      </c>
      <c r="BE13" s="74" t="str">
        <f>IF('Meter Readings &amp; Usage'!B9="", "", 'Meter Readings &amp; Usage'!B9)</f>
        <v/>
      </c>
      <c r="BG13" s="77" t="s">
        <v>61</v>
      </c>
      <c r="BI13" s="63" t="s">
        <v>68</v>
      </c>
    </row>
    <row r="14" spans="1:61" ht="1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C14" s="69" t="str">
        <f>IF('Suppliers &amp; Rates'!B8="", "", 'Suppliers &amp; Rates'!B8)</f>
        <v/>
      </c>
      <c r="BD14" s="72" t="str">
        <f>IF(OR('Meter Readings &amp; Usage'!B9=MAX('Meter Readings &amp; Usage'!$B$8:$B$1021), 'Meter Readings &amp; Usage'!B9=""), "", 'Meter Readings &amp; Usage'!B9)</f>
        <v/>
      </c>
      <c r="BE14" s="75" t="str">
        <f>IF('Meter Readings &amp; Usage'!B10="", "", 'Meter Readings &amp; Usage'!B10)</f>
        <v/>
      </c>
      <c r="BG14" s="78" t="str">
        <f>IFERROR(INDEX('Meter Readings &amp; Usage'!$F$8:$F$1021, MATCH($BC$5, 'Meter Readings &amp; Usage'!$B$8:$B$1021, 0)), "")</f>
        <v/>
      </c>
      <c r="BI14" s="5" t="e">
        <f>BG14-BG12</f>
        <v>#VALUE!</v>
      </c>
    </row>
    <row r="15" spans="1:61" ht="1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C15" s="69" t="str">
        <f>IF('Suppliers &amp; Rates'!B9="", "", 'Suppliers &amp; Rates'!B9)</f>
        <v/>
      </c>
      <c r="BD15" s="72" t="str">
        <f>IF(OR('Meter Readings &amp; Usage'!B10=MAX('Meter Readings &amp; Usage'!$B$8:$B$1021), 'Meter Readings &amp; Usage'!B10=""), "", 'Meter Readings &amp; Usage'!B10)</f>
        <v/>
      </c>
      <c r="BE15" s="75" t="str">
        <f>IF('Meter Readings &amp; Usage'!B11="", "", 'Meter Readings &amp; Usage'!B11)</f>
        <v/>
      </c>
    </row>
    <row r="16" spans="1:61" ht="1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BC16" s="69" t="str">
        <f>IF('Suppliers &amp; Rates'!B10="", "", 'Suppliers &amp; Rates'!B10)</f>
        <v/>
      </c>
      <c r="BD16" s="72" t="str">
        <f>IF(OR('Meter Readings &amp; Usage'!B11=MAX('Meter Readings &amp; Usage'!$B$8:$B$1021), 'Meter Readings &amp; Usage'!B11=""), "", 'Meter Readings &amp; Usage'!B11)</f>
        <v/>
      </c>
      <c r="BE16" s="75" t="str">
        <f>IF('Meter Readings &amp; Usage'!B12="", "", 'Meter Readings &amp; Usage'!B12)</f>
        <v/>
      </c>
      <c r="BG16" s="77" t="s">
        <v>60</v>
      </c>
    </row>
    <row r="17" spans="1:63"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BC17" s="69" t="str">
        <f>IF('Suppliers &amp; Rates'!B11="", "", 'Suppliers &amp; Rates'!B11)</f>
        <v/>
      </c>
      <c r="BD17" s="72" t="str">
        <f>IF(OR('Meter Readings &amp; Usage'!B12=MAX('Meter Readings &amp; Usage'!$B$8:$B$1021), 'Meter Readings &amp; Usage'!B12=""), "", 'Meter Readings &amp; Usage'!B12)</f>
        <v/>
      </c>
      <c r="BE17" s="75" t="str">
        <f>IF('Meter Readings &amp; Usage'!B13="", "", 'Meter Readings &amp; Usage'!B13)</f>
        <v/>
      </c>
      <c r="BG17" s="78" t="str">
        <f>IFERROR(INDEX('Meter Readings &amp; Usage'!$D$8:$D$1021, MATCH($BC$3, 'Meter Readings &amp; Usage'!$B$8:$B$1021, 0)), "")</f>
        <v/>
      </c>
    </row>
    <row r="18" spans="1:63" ht="1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BC18" s="69" t="str">
        <f>IF('Suppliers &amp; Rates'!B12="", "", 'Suppliers &amp; Rates'!B12)</f>
        <v/>
      </c>
      <c r="BD18" s="72" t="str">
        <f>IF(OR('Meter Readings &amp; Usage'!B13=MAX('Meter Readings &amp; Usage'!$B$8:$B$1021), 'Meter Readings &amp; Usage'!B13=""), "", 'Meter Readings &amp; Usage'!B13)</f>
        <v/>
      </c>
      <c r="BE18" s="75" t="str">
        <f>IF('Meter Readings &amp; Usage'!B14="", "", 'Meter Readings &amp; Usage'!B14)</f>
        <v/>
      </c>
      <c r="BG18" s="77" t="s">
        <v>62</v>
      </c>
    </row>
    <row r="19" spans="1:63"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BC19" s="69" t="str">
        <f>IF('Suppliers &amp; Rates'!B13="", "", 'Suppliers &amp; Rates'!B13)</f>
        <v/>
      </c>
      <c r="BD19" s="72" t="str">
        <f>IF(OR('Meter Readings &amp; Usage'!B14=MAX('Meter Readings &amp; Usage'!$B$8:$B$1021), 'Meter Readings &amp; Usage'!B14=""), "", 'Meter Readings &amp; Usage'!B14)</f>
        <v/>
      </c>
      <c r="BE19" s="75" t="str">
        <f>IF('Meter Readings &amp; Usage'!B15="", "", 'Meter Readings &amp; Usage'!B15)</f>
        <v/>
      </c>
      <c r="BG19" s="78" t="str">
        <f>IFERROR(INDEX('Meter Readings &amp; Usage'!$D$8:$D$1021, MATCH($BC$5, 'Meter Readings &amp; Usage'!$B$8:$B$1021, 0)), "")</f>
        <v/>
      </c>
    </row>
    <row r="20" spans="1:63"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C20" s="69" t="str">
        <f>IF('Suppliers &amp; Rates'!B14="", "", 'Suppliers &amp; Rates'!B14)</f>
        <v/>
      </c>
      <c r="BD20" s="72" t="str">
        <f>IF(OR('Meter Readings &amp; Usage'!B15=MAX('Meter Readings &amp; Usage'!$B$8:$B$1021), 'Meter Readings &amp; Usage'!B15=""), "", 'Meter Readings &amp; Usage'!B15)</f>
        <v/>
      </c>
      <c r="BE20" s="75" t="str">
        <f>IF('Meter Readings &amp; Usage'!B16="", "", 'Meter Readings &amp; Usage'!B16)</f>
        <v/>
      </c>
    </row>
    <row r="21" spans="1:63" ht="1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BC21" s="69" t="str">
        <f>IF('Suppliers &amp; Rates'!B15="", "", 'Suppliers &amp; Rates'!B15)</f>
        <v/>
      </c>
      <c r="BD21" s="72" t="str">
        <f>IF(OR('Meter Readings &amp; Usage'!B16=MAX('Meter Readings &amp; Usage'!$B$8:$B$1021), 'Meter Readings &amp; Usage'!B16=""), "", 'Meter Readings &amp; Usage'!B16)</f>
        <v/>
      </c>
      <c r="BE21" s="75" t="str">
        <f>IF('Meter Readings &amp; Usage'!B17="", "", 'Meter Readings &amp; Usage'!B17)</f>
        <v/>
      </c>
      <c r="BK21" s="63" t="s">
        <v>67</v>
      </c>
    </row>
    <row r="22" spans="1:63"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BC22" s="69" t="str">
        <f>IF('Suppliers &amp; Rates'!B16="", "", 'Suppliers &amp; Rates'!B16)</f>
        <v/>
      </c>
      <c r="BD22" s="72" t="str">
        <f>IF(OR('Meter Readings &amp; Usage'!B17=MAX('Meter Readings &amp; Usage'!$B$8:$B$1021), 'Meter Readings &amp; Usage'!B17=""), "", 'Meter Readings &amp; Usage'!B17)</f>
        <v/>
      </c>
      <c r="BE22" s="75" t="str">
        <f>IF('Meter Readings &amp; Usage'!B18="", "", 'Meter Readings &amp; Usage'!B18)</f>
        <v/>
      </c>
      <c r="BG22" s="82" t="str">
        <f>CONCATENATE(IF($BC$9="", "Comparison", $BC$9), " - Gas")</f>
        <v>Comparison - Gas</v>
      </c>
      <c r="BI22" s="83" t="str">
        <f>BI10</f>
        <v/>
      </c>
      <c r="BK22" s="5" t="e">
        <f>IF((BG19-BG17)="", "", (BG19-BG17)*1.02264*(IF(INDEX('Suppliers &amp; Rates'!$G$7:$G$97, MATCH(BI39, 'Suppliers &amp; Rates'!$B$7:$B$97, 0))="", 39.3, INDEX('Suppliers &amp; Rates'!$G$7:$G$97, MATCH(BI39, 'Suppliers &amp; Rates'!$B$7:$B$97, 0))))/3.6)</f>
        <v>#VALUE!</v>
      </c>
    </row>
    <row r="23" spans="1:63"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BC23" s="69" t="str">
        <f>IF('Suppliers &amp; Rates'!B17="", "", 'Suppliers &amp; Rates'!B17)</f>
        <v/>
      </c>
      <c r="BD23" s="72" t="str">
        <f>IF(OR('Meter Readings &amp; Usage'!B18=MAX('Meter Readings &amp; Usage'!$B$8:$B$1021), 'Meter Readings &amp; Usage'!B18=""), "", 'Meter Readings &amp; Usage'!B18)</f>
        <v/>
      </c>
      <c r="BE23" s="75" t="str">
        <f>IF('Meter Readings &amp; Usage'!B19="", "", 'Meter Readings &amp; Usage'!B19)</f>
        <v/>
      </c>
      <c r="BG23" s="82" t="str">
        <f>CONCATENATE(IF($BC$7="", "Default", $BC$7), " - Gas")</f>
        <v>Default - Gas</v>
      </c>
      <c r="BI23" s="84" t="str">
        <f>BI8</f>
        <v/>
      </c>
    </row>
    <row r="24" spans="1:63" ht="1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BC24" s="69" t="str">
        <f>IF('Suppliers &amp; Rates'!B18="", "", 'Suppliers &amp; Rates'!B18)</f>
        <v/>
      </c>
      <c r="BD24" s="72" t="str">
        <f>IF(OR('Meter Readings &amp; Usage'!B19=MAX('Meter Readings &amp; Usage'!$B$8:$B$1021), 'Meter Readings &amp; Usage'!B19=""), "", 'Meter Readings &amp; Usage'!B19)</f>
        <v/>
      </c>
      <c r="BE24" s="75" t="str">
        <f>IF('Meter Readings &amp; Usage'!B20="", "", 'Meter Readings &amp; Usage'!B20)</f>
        <v/>
      </c>
      <c r="BG24" s="82" t="str">
        <f>CONCATENATE(IF($BC$9="", "Comparison", $BC$9), " - Electricity")</f>
        <v>Comparison - Electricity</v>
      </c>
      <c r="BI24" s="84" t="str">
        <f>BI5</f>
        <v/>
      </c>
      <c r="BK24" s="63" t="s">
        <v>67</v>
      </c>
    </row>
    <row r="25" spans="1:63" ht="1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BC25" s="69" t="str">
        <f>IF('Suppliers &amp; Rates'!B19="", "", 'Suppliers &amp; Rates'!B19)</f>
        <v/>
      </c>
      <c r="BD25" s="72" t="str">
        <f>IF(OR('Meter Readings &amp; Usage'!B20=MAX('Meter Readings &amp; Usage'!$B$8:$B$1021), 'Meter Readings &amp; Usage'!B20=""), "", 'Meter Readings &amp; Usage'!B20)</f>
        <v/>
      </c>
      <c r="BE25" s="75" t="str">
        <f>IF('Meter Readings &amp; Usage'!B21="", "", 'Meter Readings &amp; Usage'!B21)</f>
        <v/>
      </c>
      <c r="BG25" s="82" t="str">
        <f>CONCATENATE(IF($BC$7="", "Default", $BC$7), " - Electricity")</f>
        <v>Default - Electricity</v>
      </c>
      <c r="BI25" s="85" t="str">
        <f>BI3</f>
        <v/>
      </c>
      <c r="BK25" s="5" t="e">
        <f>IF((BG19-BG17)="", "", (BG19-BG17)*1.02264*(IF(INDEX('Suppliers &amp; Rates'!$G$7:$G$97, MATCH(BI38, 'Suppliers &amp; Rates'!$B$7:$B$97, 0))="", 39.3, INDEX('Suppliers &amp; Rates'!$G$7:$G$97, MATCH(BI38, 'Suppliers &amp; Rates'!$B$7:$B$97, 0))))/3.6)</f>
        <v>#VALUE!</v>
      </c>
    </row>
    <row r="26" spans="1:63" ht="1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BC26" s="69" t="str">
        <f>IF('Suppliers &amp; Rates'!B20="", "", 'Suppliers &amp; Rates'!B20)</f>
        <v/>
      </c>
      <c r="BD26" s="72" t="str">
        <f>IF(OR('Meter Readings &amp; Usage'!B21=MAX('Meter Readings &amp; Usage'!$B$8:$B$1021), 'Meter Readings &amp; Usage'!B21=""), "", 'Meter Readings &amp; Usage'!B21)</f>
        <v/>
      </c>
      <c r="BE26" s="75" t="str">
        <f>IF('Meter Readings &amp; Usage'!B22="", "", 'Meter Readings &amp; Usage'!B22)</f>
        <v/>
      </c>
    </row>
    <row r="27" spans="1:63" ht="1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BC27" s="69" t="str">
        <f>IF('Suppliers &amp; Rates'!B21="", "", 'Suppliers &amp; Rates'!B21)</f>
        <v/>
      </c>
      <c r="BD27" s="72" t="str">
        <f>IF(OR('Meter Readings &amp; Usage'!B22=MAX('Meter Readings &amp; Usage'!$B$8:$B$1021), 'Meter Readings &amp; Usage'!B22=""), "", 'Meter Readings &amp; Usage'!B22)</f>
        <v/>
      </c>
      <c r="BE27" s="75" t="str">
        <f>IF('Meter Readings &amp; Usage'!B23="", "", 'Meter Readings &amp; Usage'!B23)</f>
        <v/>
      </c>
    </row>
    <row r="28" spans="1:63" ht="1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BC28" s="69" t="str">
        <f>IF('Suppliers &amp; Rates'!B22="", "", 'Suppliers &amp; Rates'!B22)</f>
        <v/>
      </c>
      <c r="BD28" s="72" t="str">
        <f>IF(OR('Meter Readings &amp; Usage'!B23=MAX('Meter Readings &amp; Usage'!$B$8:$B$1021), 'Meter Readings &amp; Usage'!B23=""), "", 'Meter Readings &amp; Usage'!B23)</f>
        <v/>
      </c>
      <c r="BE28" s="75" t="str">
        <f>IF('Meter Readings &amp; Usage'!B24="", "", 'Meter Readings &amp; Usage'!B24)</f>
        <v/>
      </c>
      <c r="BI28" s="63" t="s">
        <v>69</v>
      </c>
      <c r="BJ28" s="63" t="s">
        <v>70</v>
      </c>
      <c r="BK28" s="63" t="s">
        <v>73</v>
      </c>
    </row>
    <row r="29" spans="1:63" ht="1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BC29" s="69" t="str">
        <f>IF('Suppliers &amp; Rates'!B23="", "", 'Suppliers &amp; Rates'!B23)</f>
        <v/>
      </c>
      <c r="BD29" s="72" t="str">
        <f>IF(OR('Meter Readings &amp; Usage'!B24=MAX('Meter Readings &amp; Usage'!$B$8:$B$1021), 'Meter Readings &amp; Usage'!B24=""), "", 'Meter Readings &amp; Usage'!B24)</f>
        <v/>
      </c>
      <c r="BE29" s="75" t="str">
        <f>IF('Meter Readings &amp; Usage'!B25="", "", 'Meter Readings &amp; Usage'!B25)</f>
        <v/>
      </c>
      <c r="BG29" s="82" t="str">
        <f>CONCATENATE(IF($BC$9="", "Comparison", $BC$9), " - Energy")</f>
        <v>Comparison - Energy</v>
      </c>
      <c r="BI29" s="86" t="str">
        <f>BI24</f>
        <v/>
      </c>
      <c r="BJ29" s="87" t="str">
        <f>BI22</f>
        <v/>
      </c>
      <c r="BK29" s="83" t="e">
        <f>BI29+BJ29</f>
        <v>#VALUE!</v>
      </c>
    </row>
    <row r="30" spans="1:63" ht="1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BC30" s="69" t="str">
        <f>IF('Suppliers &amp; Rates'!B24="", "", 'Suppliers &amp; Rates'!B24)</f>
        <v/>
      </c>
      <c r="BD30" s="72" t="str">
        <f>IF(OR('Meter Readings &amp; Usage'!B25=MAX('Meter Readings &amp; Usage'!$B$8:$B$1021), 'Meter Readings &amp; Usage'!B25=""), "", 'Meter Readings &amp; Usage'!B25)</f>
        <v/>
      </c>
      <c r="BE30" s="75" t="str">
        <f>IF('Meter Readings &amp; Usage'!B26="", "", 'Meter Readings &amp; Usage'!B26)</f>
        <v/>
      </c>
      <c r="BG30" s="82" t="str">
        <f>CONCATENATE(IF($BC$7="", "Default", $BC$7), " - Energy")</f>
        <v>Default - Energy</v>
      </c>
      <c r="BI30" s="88" t="str">
        <f>BI25</f>
        <v/>
      </c>
      <c r="BJ30" s="89" t="str">
        <f>BI23</f>
        <v/>
      </c>
      <c r="BK30" s="85" t="e">
        <f>BI30+BJ30</f>
        <v>#VALUE!</v>
      </c>
    </row>
    <row r="31" spans="1:63" ht="1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BC31" s="69" t="str">
        <f>IF('Suppliers &amp; Rates'!B25="", "", 'Suppliers &amp; Rates'!B25)</f>
        <v/>
      </c>
      <c r="BD31" s="72" t="str">
        <f>IF(OR('Meter Readings &amp; Usage'!B26=MAX('Meter Readings &amp; Usage'!$B$8:$B$1021), 'Meter Readings &amp; Usage'!B26=""), "", 'Meter Readings &amp; Usage'!B26)</f>
        <v/>
      </c>
      <c r="BE31" s="75" t="str">
        <f>IF('Meter Readings &amp; Usage'!B27="", "", 'Meter Readings &amp; Usage'!B27)</f>
        <v/>
      </c>
    </row>
    <row r="32" spans="1:63"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BC32" s="69" t="str">
        <f>IF('Suppliers &amp; Rates'!B26="", "", 'Suppliers &amp; Rates'!B26)</f>
        <v/>
      </c>
      <c r="BD32" s="72" t="str">
        <f>IF(OR('Meter Readings &amp; Usage'!B27=MAX('Meter Readings &amp; Usage'!$B$8:$B$1021), 'Meter Readings &amp; Usage'!B27=""), "", 'Meter Readings &amp; Usage'!B27)</f>
        <v/>
      </c>
      <c r="BE32" s="75" t="str">
        <f>IF('Meter Readings &amp; Usage'!B28="", "", 'Meter Readings &amp; Usage'!B28)</f>
        <v/>
      </c>
      <c r="BI32" s="5" t="e">
        <f>IF(BK29&lt;BK30, BC9, IF(BK30&lt;BK29, BC7, "Both Options are the Same"))</f>
        <v>#VALUE!</v>
      </c>
      <c r="BJ32" s="81" t="s">
        <v>74</v>
      </c>
      <c r="BK32" s="90" t="e">
        <f>IF(BK29&gt;BK30, BK29-BK30, IF(BK30&gt;BK29, BK30-BK29, IF(BK30=BK29, 0, "")))</f>
        <v>#VALUE!</v>
      </c>
    </row>
    <row r="33" spans="1:64"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BC33" s="69" t="str">
        <f>IF('Suppliers &amp; Rates'!B27="", "", 'Suppliers &amp; Rates'!B27)</f>
        <v/>
      </c>
      <c r="BD33" s="72" t="str">
        <f>IF(OR('Meter Readings &amp; Usage'!B28=MAX('Meter Readings &amp; Usage'!$B$8:$B$1021), 'Meter Readings &amp; Usage'!B28=""), "", 'Meter Readings &amp; Usage'!B28)</f>
        <v/>
      </c>
      <c r="BE33" s="75" t="str">
        <f>IF('Meter Readings &amp; Usage'!B29="", "", 'Meter Readings &amp; Usage'!B29)</f>
        <v/>
      </c>
    </row>
    <row r="34" spans="1:64"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BC34" s="69" t="str">
        <f>IF('Suppliers &amp; Rates'!B28="", "", 'Suppliers &amp; Rates'!B28)</f>
        <v/>
      </c>
      <c r="BD34" s="72" t="str">
        <f>IF(OR('Meter Readings &amp; Usage'!B29=MAX('Meter Readings &amp; Usage'!$B$8:$B$1021), 'Meter Readings &amp; Usage'!B29=""), "", 'Meter Readings &amp; Usage'!B29)</f>
        <v/>
      </c>
      <c r="BE34" s="75" t="str">
        <f>IF('Meter Readings &amp; Usage'!B30="", "", 'Meter Readings &amp; Usage'!B30)</f>
        <v/>
      </c>
      <c r="BJ34" s="81" t="s">
        <v>75</v>
      </c>
      <c r="BK34" s="90" t="str">
        <f>IFERROR(ROUND(BK32/BE3*30, 2), "")</f>
        <v/>
      </c>
    </row>
    <row r="35" spans="1:64" ht="1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BC35" s="69" t="str">
        <f>IF('Suppliers &amp; Rates'!B29="", "", 'Suppliers &amp; Rates'!B29)</f>
        <v/>
      </c>
      <c r="BD35" s="72" t="str">
        <f>IF(OR('Meter Readings &amp; Usage'!B30=MAX('Meter Readings &amp; Usage'!$B$8:$B$1021), 'Meter Readings &amp; Usage'!B30=""), "", 'Meter Readings &amp; Usage'!B30)</f>
        <v/>
      </c>
      <c r="BE35" s="75" t="str">
        <f>IF('Meter Readings &amp; Usage'!B31="", "", 'Meter Readings &amp; Usage'!B31)</f>
        <v/>
      </c>
    </row>
    <row r="36" spans="1:64" ht="1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BC36" s="69" t="str">
        <f>IF('Suppliers &amp; Rates'!B30="", "", 'Suppliers &amp; Rates'!B30)</f>
        <v/>
      </c>
      <c r="BD36" s="72" t="str">
        <f>IF(OR('Meter Readings &amp; Usage'!B31=MAX('Meter Readings &amp; Usage'!$B$8:$B$1021), 'Meter Readings &amp; Usage'!B31=""), "", 'Meter Readings &amp; Usage'!B31)</f>
        <v/>
      </c>
      <c r="BE36" s="75" t="str">
        <f>IF('Meter Readings &amp; Usage'!B32="", "", 'Meter Readings &amp; Usage'!B32)</f>
        <v/>
      </c>
    </row>
    <row r="37" spans="1:64" ht="1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BC37" s="69" t="str">
        <f>IF('Suppliers &amp; Rates'!B31="", "", 'Suppliers &amp; Rates'!B31)</f>
        <v/>
      </c>
      <c r="BD37" s="72" t="str">
        <f>IF(OR('Meter Readings &amp; Usage'!B32=MAX('Meter Readings &amp; Usage'!$B$8:$B$1021), 'Meter Readings &amp; Usage'!B32=""), "", 'Meter Readings &amp; Usage'!B32)</f>
        <v/>
      </c>
      <c r="BE37" s="75" t="str">
        <f>IF('Meter Readings &amp; Usage'!B33="", "", 'Meter Readings &amp; Usage'!B33)</f>
        <v/>
      </c>
      <c r="BJ37" s="63" t="s">
        <v>77</v>
      </c>
      <c r="BK37" s="63" t="s">
        <v>78</v>
      </c>
      <c r="BL37" s="63" t="s">
        <v>79</v>
      </c>
    </row>
    <row r="38" spans="1:64"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BC38" s="69" t="str">
        <f>IF('Suppliers &amp; Rates'!B32="", "", 'Suppliers &amp; Rates'!B32)</f>
        <v/>
      </c>
      <c r="BD38" s="72" t="str">
        <f>IF(OR('Meter Readings &amp; Usage'!B33=MAX('Meter Readings &amp; Usage'!$B$8:$B$1021), 'Meter Readings &amp; Usage'!B33=""), "", 'Meter Readings &amp; Usage'!B33)</f>
        <v/>
      </c>
      <c r="BE38" s="75" t="str">
        <f>IF('Meter Readings &amp; Usage'!B34="", "", 'Meter Readings &amp; Usage'!B34)</f>
        <v/>
      </c>
      <c r="BI38" s="82" t="str">
        <f>IF(BC9="", BC8, BC9)</f>
        <v>Comparison Supplier</v>
      </c>
      <c r="BJ38" s="91" t="e">
        <f>IF(BK29&lt;BK30, BK29, BK30)</f>
        <v>#VALUE!</v>
      </c>
      <c r="BK38" s="92" t="e">
        <f>IF(BK29&lt;BK30, BK30-BK29, 0)</f>
        <v>#VALUE!</v>
      </c>
      <c r="BL38" s="93" t="e">
        <f>IF(BK29&lt;BK30, 0, BK29-BK30)</f>
        <v>#VALUE!</v>
      </c>
    </row>
    <row r="39" spans="1:64"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BC39" s="69" t="str">
        <f>IF('Suppliers &amp; Rates'!B33="", "", 'Suppliers &amp; Rates'!B33)</f>
        <v/>
      </c>
      <c r="BD39" s="72" t="str">
        <f>IF(OR('Meter Readings &amp; Usage'!B34=MAX('Meter Readings &amp; Usage'!$B$8:$B$1021), 'Meter Readings &amp; Usage'!B34=""), "", 'Meter Readings &amp; Usage'!B34)</f>
        <v/>
      </c>
      <c r="BE39" s="75" t="str">
        <f>IF('Meter Readings &amp; Usage'!B35="", "", 'Meter Readings &amp; Usage'!B35)</f>
        <v/>
      </c>
      <c r="BI39" s="82" t="str">
        <f>IF(BC7="", BC6, BC7)</f>
        <v>Default Supplier</v>
      </c>
      <c r="BJ39" s="94" t="e">
        <f>BK30</f>
        <v>#VALUE!</v>
      </c>
      <c r="BK39" s="95">
        <v>0</v>
      </c>
      <c r="BL39" s="96">
        <v>0</v>
      </c>
    </row>
    <row r="40" spans="1:64"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BC40" s="69" t="str">
        <f>IF('Suppliers &amp; Rates'!B34="", "", 'Suppliers &amp; Rates'!B34)</f>
        <v/>
      </c>
      <c r="BD40" s="72" t="str">
        <f>IF(OR('Meter Readings &amp; Usage'!B35=MAX('Meter Readings &amp; Usage'!$B$8:$B$1021), 'Meter Readings &amp; Usage'!B35=""), "", 'Meter Readings &amp; Usage'!B35)</f>
        <v/>
      </c>
      <c r="BE40" s="75" t="str">
        <f>IF('Meter Readings &amp; Usage'!B36="", "", 'Meter Readings &amp; Usage'!B36)</f>
        <v/>
      </c>
    </row>
    <row r="41" spans="1:64"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BC41" s="69" t="str">
        <f>IF('Suppliers &amp; Rates'!B35="", "", 'Suppliers &amp; Rates'!B35)</f>
        <v/>
      </c>
      <c r="BD41" s="72" t="str">
        <f>IF(OR('Meter Readings &amp; Usage'!B36=MAX('Meter Readings &amp; Usage'!$B$8:$B$1021), 'Meter Readings &amp; Usage'!B36=""), "", 'Meter Readings &amp; Usage'!B36)</f>
        <v/>
      </c>
      <c r="BE41" s="75" t="str">
        <f>IF('Meter Readings &amp; Usage'!B37="", "", 'Meter Readings &amp; Usage'!B37)</f>
        <v/>
      </c>
    </row>
    <row r="42" spans="1:64"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BC42" s="69" t="str">
        <f>IF('Suppliers &amp; Rates'!B36="", "", 'Suppliers &amp; Rates'!B36)</f>
        <v/>
      </c>
      <c r="BD42" s="72" t="str">
        <f>IF(OR('Meter Readings &amp; Usage'!B37=MAX('Meter Readings &amp; Usage'!$B$8:$B$1021), 'Meter Readings &amp; Usage'!B37=""), "", 'Meter Readings &amp; Usage'!B37)</f>
        <v/>
      </c>
      <c r="BE42" s="75" t="str">
        <f>IF('Meter Readings &amp; Usage'!B38="", "", 'Meter Readings &amp; Usage'!B38)</f>
        <v/>
      </c>
    </row>
    <row r="43" spans="1:64"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BC43" s="69" t="str">
        <f>IF('Suppliers &amp; Rates'!B37="", "", 'Suppliers &amp; Rates'!B37)</f>
        <v/>
      </c>
      <c r="BD43" s="72" t="str">
        <f>IF(OR('Meter Readings &amp; Usage'!B38=MAX('Meter Readings &amp; Usage'!$B$8:$B$1021), 'Meter Readings &amp; Usage'!B38=""), "", 'Meter Readings &amp; Usage'!B38)</f>
        <v/>
      </c>
      <c r="BE43" s="75" t="str">
        <f>IF('Meter Readings &amp; Usage'!B39="", "", 'Meter Readings &amp; Usage'!B39)</f>
        <v/>
      </c>
    </row>
    <row r="44" spans="1:64"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BC44" s="69" t="str">
        <f>IF('Suppliers &amp; Rates'!B38="", "", 'Suppliers &amp; Rates'!B38)</f>
        <v/>
      </c>
      <c r="BD44" s="72" t="str">
        <f>IF(OR('Meter Readings &amp; Usage'!B39=MAX('Meter Readings &amp; Usage'!$B$8:$B$1021), 'Meter Readings &amp; Usage'!B39=""), "", 'Meter Readings &amp; Usage'!B39)</f>
        <v/>
      </c>
      <c r="BE44" s="75" t="str">
        <f>IF('Meter Readings &amp; Usage'!B40="", "", 'Meter Readings &amp; Usage'!B40)</f>
        <v/>
      </c>
    </row>
    <row r="45" spans="1:64"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BC45" s="69" t="str">
        <f>IF('Suppliers &amp; Rates'!B39="", "", 'Suppliers &amp; Rates'!B39)</f>
        <v/>
      </c>
      <c r="BD45" s="72" t="str">
        <f>IF(OR('Meter Readings &amp; Usage'!B40=MAX('Meter Readings &amp; Usage'!$B$8:$B$1021), 'Meter Readings &amp; Usage'!B40=""), "", 'Meter Readings &amp; Usage'!B40)</f>
        <v/>
      </c>
      <c r="BE45" s="75" t="str">
        <f>IF('Meter Readings &amp; Usage'!B41="", "", 'Meter Readings &amp; Usage'!B41)</f>
        <v/>
      </c>
    </row>
    <row r="46" spans="1:64"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BC46" s="69" t="str">
        <f>IF('Suppliers &amp; Rates'!B40="", "", 'Suppliers &amp; Rates'!B40)</f>
        <v/>
      </c>
      <c r="BD46" s="72" t="str">
        <f>IF(OR('Meter Readings &amp; Usage'!B41=MAX('Meter Readings &amp; Usage'!$B$8:$B$1021), 'Meter Readings &amp; Usage'!B41=""), "", 'Meter Readings &amp; Usage'!B41)</f>
        <v/>
      </c>
      <c r="BE46" s="75" t="str">
        <f>IF('Meter Readings &amp; Usage'!B42="", "", 'Meter Readings &amp; Usage'!B42)</f>
        <v/>
      </c>
    </row>
    <row r="47" spans="1:64"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BC47" s="69" t="str">
        <f>IF('Suppliers &amp; Rates'!B41="", "", 'Suppliers &amp; Rates'!B41)</f>
        <v/>
      </c>
      <c r="BD47" s="72" t="str">
        <f>IF(OR('Meter Readings &amp; Usage'!B42=MAX('Meter Readings &amp; Usage'!$B$8:$B$1021), 'Meter Readings &amp; Usage'!B42=""), "", 'Meter Readings &amp; Usage'!B42)</f>
        <v/>
      </c>
      <c r="BE47" s="75" t="str">
        <f>IF('Meter Readings &amp; Usage'!B43="", "", 'Meter Readings &amp; Usage'!B43)</f>
        <v/>
      </c>
    </row>
    <row r="48" spans="1:64" ht="15" customHeight="1" x14ac:dyDescent="0.25">
      <c r="A48" s="2"/>
      <c r="B48" s="275" t="s">
        <v>71</v>
      </c>
      <c r="C48" s="276"/>
      <c r="D48" s="276"/>
      <c r="E48" s="276"/>
      <c r="F48" s="276"/>
      <c r="G48" s="276"/>
      <c r="H48" s="276"/>
      <c r="I48" s="276"/>
      <c r="J48" s="276"/>
      <c r="K48" s="277"/>
      <c r="L48" s="193" t="str">
        <f>IF(BF3=TRUE, BI32, "")</f>
        <v/>
      </c>
      <c r="M48" s="194"/>
      <c r="N48" s="194"/>
      <c r="O48" s="194"/>
      <c r="P48" s="194"/>
      <c r="Q48" s="194"/>
      <c r="R48" s="194"/>
      <c r="S48" s="194"/>
      <c r="T48" s="194"/>
      <c r="U48" s="194"/>
      <c r="V48" s="195"/>
      <c r="W48" s="2"/>
      <c r="X48" s="2"/>
      <c r="Y48" s="275" t="s">
        <v>72</v>
      </c>
      <c r="Z48" s="276"/>
      <c r="AA48" s="276"/>
      <c r="AB48" s="276"/>
      <c r="AC48" s="276"/>
      <c r="AD48" s="276"/>
      <c r="AE48" s="276"/>
      <c r="AF48" s="276"/>
      <c r="AG48" s="276"/>
      <c r="AH48" s="276"/>
      <c r="AI48" s="276"/>
      <c r="AJ48" s="277"/>
      <c r="AK48" s="199" t="str">
        <f>IF(BF3=TRUE, BK32, "")</f>
        <v/>
      </c>
      <c r="AL48" s="194"/>
      <c r="AM48" s="194"/>
      <c r="AN48" s="194"/>
      <c r="AO48" s="194"/>
      <c r="AP48" s="194"/>
      <c r="AQ48" s="194"/>
      <c r="AR48" s="194"/>
      <c r="AS48" s="195"/>
      <c r="AT48" s="2"/>
      <c r="BC48" s="69" t="str">
        <f>IF('Suppliers &amp; Rates'!B42="", "", 'Suppliers &amp; Rates'!B42)</f>
        <v/>
      </c>
      <c r="BD48" s="72" t="str">
        <f>IF(OR('Meter Readings &amp; Usage'!B43=MAX('Meter Readings &amp; Usage'!$B$8:$B$1021), 'Meter Readings &amp; Usage'!B43=""), "", 'Meter Readings &amp; Usage'!B43)</f>
        <v/>
      </c>
      <c r="BE48" s="75" t="str">
        <f>IF('Meter Readings &amp; Usage'!B44="", "", 'Meter Readings &amp; Usage'!B44)</f>
        <v/>
      </c>
    </row>
    <row r="49" spans="1:57" ht="15" customHeight="1" x14ac:dyDescent="0.25">
      <c r="A49" s="2"/>
      <c r="B49" s="278"/>
      <c r="C49" s="279"/>
      <c r="D49" s="279"/>
      <c r="E49" s="279"/>
      <c r="F49" s="279"/>
      <c r="G49" s="279"/>
      <c r="H49" s="279"/>
      <c r="I49" s="279"/>
      <c r="J49" s="279"/>
      <c r="K49" s="280"/>
      <c r="L49" s="196"/>
      <c r="M49" s="197"/>
      <c r="N49" s="197"/>
      <c r="O49" s="197"/>
      <c r="P49" s="197"/>
      <c r="Q49" s="197"/>
      <c r="R49" s="197"/>
      <c r="S49" s="197"/>
      <c r="T49" s="197"/>
      <c r="U49" s="197"/>
      <c r="V49" s="198"/>
      <c r="W49" s="2"/>
      <c r="X49" s="2"/>
      <c r="Y49" s="278"/>
      <c r="Z49" s="279"/>
      <c r="AA49" s="279"/>
      <c r="AB49" s="279"/>
      <c r="AC49" s="279"/>
      <c r="AD49" s="279"/>
      <c r="AE49" s="279"/>
      <c r="AF49" s="279"/>
      <c r="AG49" s="279"/>
      <c r="AH49" s="279"/>
      <c r="AI49" s="279"/>
      <c r="AJ49" s="280"/>
      <c r="AK49" s="196"/>
      <c r="AL49" s="197"/>
      <c r="AM49" s="197"/>
      <c r="AN49" s="197"/>
      <c r="AO49" s="197"/>
      <c r="AP49" s="197"/>
      <c r="AQ49" s="197"/>
      <c r="AR49" s="197"/>
      <c r="AS49" s="198"/>
      <c r="AT49" s="2"/>
      <c r="BC49" s="69" t="str">
        <f>IF('Suppliers &amp; Rates'!B43="", "", 'Suppliers &amp; Rates'!B43)</f>
        <v/>
      </c>
      <c r="BD49" s="72" t="str">
        <f>IF(OR('Meter Readings &amp; Usage'!B44=MAX('Meter Readings &amp; Usage'!$B$8:$B$1021), 'Meter Readings &amp; Usage'!B44=""), "", 'Meter Readings &amp; Usage'!B44)</f>
        <v/>
      </c>
      <c r="BE49" s="75" t="str">
        <f>IF('Meter Readings &amp; Usage'!B45="", "", 'Meter Readings &amp; Usage'!B45)</f>
        <v/>
      </c>
    </row>
    <row r="50" spans="1:57"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192" t="str">
        <f>IF(BF3=TRUE, CONCATENATE("This works out to about ", TEXT(BK34, "£0.00"), " per month (30 days)."), "")</f>
        <v/>
      </c>
      <c r="Z50" s="192"/>
      <c r="AA50" s="192"/>
      <c r="AB50" s="192"/>
      <c r="AC50" s="192"/>
      <c r="AD50" s="192"/>
      <c r="AE50" s="192"/>
      <c r="AF50" s="192"/>
      <c r="AG50" s="192"/>
      <c r="AH50" s="192"/>
      <c r="AI50" s="192"/>
      <c r="AJ50" s="192"/>
      <c r="AK50" s="192"/>
      <c r="AL50" s="192"/>
      <c r="AM50" s="192"/>
      <c r="AN50" s="192"/>
      <c r="AO50" s="192"/>
      <c r="AP50" s="192"/>
      <c r="AQ50" s="192"/>
      <c r="AR50" s="192"/>
      <c r="AS50" s="192"/>
      <c r="AT50" s="2"/>
      <c r="BC50" s="69" t="str">
        <f>IF('Suppliers &amp; Rates'!B44="", "", 'Suppliers &amp; Rates'!B44)</f>
        <v/>
      </c>
      <c r="BD50" s="72" t="str">
        <f>IF(OR('Meter Readings &amp; Usage'!B45=MAX('Meter Readings &amp; Usage'!$B$8:$B$1021), 'Meter Readings &amp; Usage'!B45=""), "", 'Meter Readings &amp; Usage'!B45)</f>
        <v/>
      </c>
      <c r="BE50" s="75" t="str">
        <f>IF('Meter Readings &amp; Usage'!B46="", "", 'Meter Readings &amp; Usage'!B46)</f>
        <v/>
      </c>
    </row>
    <row r="51" spans="1:57" ht="1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BC51" s="69" t="str">
        <f>IF('Suppliers &amp; Rates'!B45="", "", 'Suppliers &amp; Rates'!B45)</f>
        <v/>
      </c>
      <c r="BD51" s="72" t="str">
        <f>IF(OR('Meter Readings &amp; Usage'!B46=MAX('Meter Readings &amp; Usage'!$B$8:$B$1021), 'Meter Readings &amp; Usage'!B46=""), "", 'Meter Readings &amp; Usage'!B46)</f>
        <v/>
      </c>
      <c r="BE51" s="75" t="str">
        <f>IF('Meter Readings &amp; Usage'!B47="", "", 'Meter Readings &amp; Usage'!B47)</f>
        <v/>
      </c>
    </row>
    <row r="52" spans="1:57" ht="1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BC52" s="69" t="str">
        <f>IF('Suppliers &amp; Rates'!B46="", "", 'Suppliers &amp; Rates'!B46)</f>
        <v/>
      </c>
      <c r="BD52" s="72" t="str">
        <f>IF(OR('Meter Readings &amp; Usage'!B47=MAX('Meter Readings &amp; Usage'!$B$8:$B$1021), 'Meter Readings &amp; Usage'!B47=""), "", 'Meter Readings &amp; Usage'!B47)</f>
        <v/>
      </c>
      <c r="BE52" s="75" t="str">
        <f>IF('Meter Readings &amp; Usage'!B48="", "", 'Meter Readings &amp; Usage'!B48)</f>
        <v/>
      </c>
    </row>
    <row r="53" spans="1:57"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BC53" s="69" t="str">
        <f>IF('Suppliers &amp; Rates'!B47="", "", 'Suppliers &amp; Rates'!B47)</f>
        <v/>
      </c>
      <c r="BD53" s="72" t="str">
        <f>IF(OR('Meter Readings &amp; Usage'!B48=MAX('Meter Readings &amp; Usage'!$B$8:$B$1021), 'Meter Readings &amp; Usage'!B48=""), "", 'Meter Readings &amp; Usage'!B48)</f>
        <v/>
      </c>
      <c r="BE53" s="75" t="str">
        <f>IF('Meter Readings &amp; Usage'!B49="", "", 'Meter Readings &amp; Usage'!B49)</f>
        <v/>
      </c>
    </row>
    <row r="54" spans="1:57"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BC54" s="69" t="str">
        <f>IF('Suppliers &amp; Rates'!B48="", "", 'Suppliers &amp; Rates'!B48)</f>
        <v/>
      </c>
      <c r="BD54" s="72" t="str">
        <f>IF(OR('Meter Readings &amp; Usage'!B49=MAX('Meter Readings &amp; Usage'!$B$8:$B$1021), 'Meter Readings &amp; Usage'!B49=""), "", 'Meter Readings &amp; Usage'!B49)</f>
        <v/>
      </c>
      <c r="BE54" s="75" t="str">
        <f>IF('Meter Readings &amp; Usage'!B50="", "", 'Meter Readings &amp; Usage'!B50)</f>
        <v/>
      </c>
    </row>
    <row r="55" spans="1:57" ht="1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BC55" s="69" t="str">
        <f>IF('Suppliers &amp; Rates'!B49="", "", 'Suppliers &amp; Rates'!B49)</f>
        <v/>
      </c>
      <c r="BD55" s="72" t="str">
        <f>IF(OR('Meter Readings &amp; Usage'!B50=MAX('Meter Readings &amp; Usage'!$B$8:$B$1021), 'Meter Readings &amp; Usage'!B50=""), "", 'Meter Readings &amp; Usage'!B50)</f>
        <v/>
      </c>
      <c r="BE55" s="75" t="str">
        <f>IF('Meter Readings &amp; Usage'!B51="", "", 'Meter Readings &amp; Usage'!B51)</f>
        <v/>
      </c>
    </row>
    <row r="56" spans="1:57" ht="1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BC56" s="69" t="str">
        <f>IF('Suppliers &amp; Rates'!B50="", "", 'Suppliers &amp; Rates'!B50)</f>
        <v/>
      </c>
      <c r="BD56" s="72" t="str">
        <f>IF(OR('Meter Readings &amp; Usage'!B51=MAX('Meter Readings &amp; Usage'!$B$8:$B$1021), 'Meter Readings &amp; Usage'!B51=""), "", 'Meter Readings &amp; Usage'!B51)</f>
        <v/>
      </c>
      <c r="BE56" s="75" t="str">
        <f>IF('Meter Readings &amp; Usage'!B52="", "", 'Meter Readings &amp; Usage'!B52)</f>
        <v/>
      </c>
    </row>
    <row r="57" spans="1:57" ht="1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BC57" s="69" t="str">
        <f>IF('Suppliers &amp; Rates'!B51="", "", 'Suppliers &amp; Rates'!B51)</f>
        <v/>
      </c>
      <c r="BD57" s="72" t="str">
        <f>IF(OR('Meter Readings &amp; Usage'!B52=MAX('Meter Readings &amp; Usage'!$B$8:$B$1021), 'Meter Readings &amp; Usage'!B52=""), "", 'Meter Readings &amp; Usage'!B52)</f>
        <v/>
      </c>
      <c r="BE57" s="75" t="str">
        <f>IF('Meter Readings &amp; Usage'!B53="", "", 'Meter Readings &amp; Usage'!B53)</f>
        <v/>
      </c>
    </row>
    <row r="58" spans="1:57" ht="1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BC58" s="69" t="str">
        <f>IF('Suppliers &amp; Rates'!B52="", "", 'Suppliers &amp; Rates'!B52)</f>
        <v/>
      </c>
      <c r="BD58" s="72" t="str">
        <f>IF(OR('Meter Readings &amp; Usage'!B53=MAX('Meter Readings &amp; Usage'!$B$8:$B$1021), 'Meter Readings &amp; Usage'!B53=""), "", 'Meter Readings &amp; Usage'!B53)</f>
        <v/>
      </c>
      <c r="BE58" s="75" t="str">
        <f>IF('Meter Readings &amp; Usage'!B54="", "", 'Meter Readings &amp; Usage'!B54)</f>
        <v/>
      </c>
    </row>
    <row r="59" spans="1:57" ht="1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BC59" s="69" t="str">
        <f>IF('Suppliers &amp; Rates'!B53="", "", 'Suppliers &amp; Rates'!B53)</f>
        <v/>
      </c>
      <c r="BD59" s="72" t="str">
        <f>IF(OR('Meter Readings &amp; Usage'!B54=MAX('Meter Readings &amp; Usage'!$B$8:$B$1021), 'Meter Readings &amp; Usage'!B54=""), "", 'Meter Readings &amp; Usage'!B54)</f>
        <v/>
      </c>
      <c r="BE59" s="75" t="str">
        <f>IF('Meter Readings &amp; Usage'!B55="", "", 'Meter Readings &amp; Usage'!B55)</f>
        <v/>
      </c>
    </row>
    <row r="60" spans="1:57" ht="1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BC60" s="69" t="str">
        <f>IF('Suppliers &amp; Rates'!B54="", "", 'Suppliers &amp; Rates'!B54)</f>
        <v/>
      </c>
      <c r="BD60" s="72" t="str">
        <f>IF(OR('Meter Readings &amp; Usage'!B55=MAX('Meter Readings &amp; Usage'!$B$8:$B$1021), 'Meter Readings &amp; Usage'!B55=""), "", 'Meter Readings &amp; Usage'!B55)</f>
        <v/>
      </c>
      <c r="BE60" s="75" t="str">
        <f>IF('Meter Readings &amp; Usage'!B56="", "", 'Meter Readings &amp; Usage'!B56)</f>
        <v/>
      </c>
    </row>
    <row r="61" spans="1:57" ht="1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BC61" s="69" t="str">
        <f>IF('Suppliers &amp; Rates'!B55="", "", 'Suppliers &amp; Rates'!B55)</f>
        <v/>
      </c>
      <c r="BD61" s="72" t="str">
        <f>IF(OR('Meter Readings &amp; Usage'!B56=MAX('Meter Readings &amp; Usage'!$B$8:$B$1021), 'Meter Readings &amp; Usage'!B56=""), "", 'Meter Readings &amp; Usage'!B56)</f>
        <v/>
      </c>
      <c r="BE61" s="75" t="str">
        <f>IF('Meter Readings &amp; Usage'!B57="", "", 'Meter Readings &amp; Usage'!B57)</f>
        <v/>
      </c>
    </row>
    <row r="62" spans="1:57" ht="1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BC62" s="69" t="str">
        <f>IF('Suppliers &amp; Rates'!B56="", "", 'Suppliers &amp; Rates'!B56)</f>
        <v/>
      </c>
      <c r="BD62" s="72" t="str">
        <f>IF(OR('Meter Readings &amp; Usage'!B57=MAX('Meter Readings &amp; Usage'!$B$8:$B$1021), 'Meter Readings &amp; Usage'!B57=""), "", 'Meter Readings &amp; Usage'!B57)</f>
        <v/>
      </c>
      <c r="BE62" s="75" t="str">
        <f>IF('Meter Readings &amp; Usage'!B58="", "", 'Meter Readings &amp; Usage'!B58)</f>
        <v/>
      </c>
    </row>
    <row r="63" spans="1:57" ht="1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BC63" s="69" t="str">
        <f>IF('Suppliers &amp; Rates'!B57="", "", 'Suppliers &amp; Rates'!B57)</f>
        <v/>
      </c>
      <c r="BD63" s="72" t="str">
        <f>IF(OR('Meter Readings &amp; Usage'!B58=MAX('Meter Readings &amp; Usage'!$B$8:$B$1021), 'Meter Readings &amp; Usage'!B58=""), "", 'Meter Readings &amp; Usage'!B58)</f>
        <v/>
      </c>
      <c r="BE63" s="75" t="str">
        <f>IF('Meter Readings &amp; Usage'!B59="", "", 'Meter Readings &amp; Usage'!B59)</f>
        <v/>
      </c>
    </row>
    <row r="64" spans="1:57" ht="1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BC64" s="69" t="str">
        <f>IF('Suppliers &amp; Rates'!B58="", "", 'Suppliers &amp; Rates'!B58)</f>
        <v/>
      </c>
      <c r="BD64" s="72" t="str">
        <f>IF(OR('Meter Readings &amp; Usage'!B59=MAX('Meter Readings &amp; Usage'!$B$8:$B$1021), 'Meter Readings &amp; Usage'!B59=""), "", 'Meter Readings &amp; Usage'!B59)</f>
        <v/>
      </c>
      <c r="BE64" s="75" t="str">
        <f>IF('Meter Readings &amp; Usage'!B60="", "", 'Meter Readings &amp; Usage'!B60)</f>
        <v/>
      </c>
    </row>
    <row r="65" spans="1:57" ht="1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BC65" s="69" t="str">
        <f>IF('Suppliers &amp; Rates'!B59="", "", 'Suppliers &amp; Rates'!B59)</f>
        <v/>
      </c>
      <c r="BD65" s="72" t="str">
        <f>IF(OR('Meter Readings &amp; Usage'!B60=MAX('Meter Readings &amp; Usage'!$B$8:$B$1021), 'Meter Readings &amp; Usage'!B60=""), "", 'Meter Readings &amp; Usage'!B60)</f>
        <v/>
      </c>
      <c r="BE65" s="75" t="str">
        <f>IF('Meter Readings &amp; Usage'!B61="", "", 'Meter Readings &amp; Usage'!B61)</f>
        <v/>
      </c>
    </row>
    <row r="66" spans="1:57" ht="1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BC66" s="69" t="str">
        <f>IF('Suppliers &amp; Rates'!B60="", "", 'Suppliers &amp; Rates'!B60)</f>
        <v/>
      </c>
      <c r="BD66" s="72" t="str">
        <f>IF(OR('Meter Readings &amp; Usage'!B61=MAX('Meter Readings &amp; Usage'!$B$8:$B$1021), 'Meter Readings &amp; Usage'!B61=""), "", 'Meter Readings &amp; Usage'!B61)</f>
        <v/>
      </c>
      <c r="BE66" s="75" t="str">
        <f>IF('Meter Readings &amp; Usage'!B62="", "", 'Meter Readings &amp; Usage'!B62)</f>
        <v/>
      </c>
    </row>
    <row r="67" spans="1:57" ht="15" hidden="1" customHeight="1" x14ac:dyDescent="0.25">
      <c r="BC67" s="69" t="str">
        <f>IF('Suppliers &amp; Rates'!B61="", "", 'Suppliers &amp; Rates'!B61)</f>
        <v/>
      </c>
      <c r="BD67" s="72" t="str">
        <f>IF(OR('Meter Readings &amp; Usage'!B62=MAX('Meter Readings &amp; Usage'!$B$8:$B$1021), 'Meter Readings &amp; Usage'!B62=""), "", 'Meter Readings &amp; Usage'!B62)</f>
        <v/>
      </c>
      <c r="BE67" s="75" t="str">
        <f>IF('Meter Readings &amp; Usage'!B63="", "", 'Meter Readings &amp; Usage'!B63)</f>
        <v/>
      </c>
    </row>
    <row r="68" spans="1:57" ht="15" hidden="1" customHeight="1" x14ac:dyDescent="0.25">
      <c r="BC68" s="69" t="str">
        <f>IF('Suppliers &amp; Rates'!B62="", "", 'Suppliers &amp; Rates'!B62)</f>
        <v/>
      </c>
      <c r="BD68" s="72" t="str">
        <f>IF(OR('Meter Readings &amp; Usage'!B63=MAX('Meter Readings &amp; Usage'!$B$8:$B$1021), 'Meter Readings &amp; Usage'!B63=""), "", 'Meter Readings &amp; Usage'!B63)</f>
        <v/>
      </c>
      <c r="BE68" s="75" t="str">
        <f>IF('Meter Readings &amp; Usage'!B64="", "", 'Meter Readings &amp; Usage'!B64)</f>
        <v/>
      </c>
    </row>
    <row r="69" spans="1:57" ht="15" hidden="1" customHeight="1" x14ac:dyDescent="0.25">
      <c r="BC69" s="69" t="str">
        <f>IF('Suppliers &amp; Rates'!B63="", "", 'Suppliers &amp; Rates'!B63)</f>
        <v/>
      </c>
      <c r="BD69" s="72" t="str">
        <f>IF(OR('Meter Readings &amp; Usage'!B64=MAX('Meter Readings &amp; Usage'!$B$8:$B$1021), 'Meter Readings &amp; Usage'!B64=""), "", 'Meter Readings &amp; Usage'!B64)</f>
        <v/>
      </c>
      <c r="BE69" s="75" t="str">
        <f>IF('Meter Readings &amp; Usage'!B65="", "", 'Meter Readings &amp; Usage'!B65)</f>
        <v/>
      </c>
    </row>
    <row r="70" spans="1:57" ht="15" hidden="1" customHeight="1" x14ac:dyDescent="0.25">
      <c r="BC70" s="69" t="str">
        <f>IF('Suppliers &amp; Rates'!B64="", "", 'Suppliers &amp; Rates'!B64)</f>
        <v/>
      </c>
      <c r="BD70" s="72" t="str">
        <f>IF(OR('Meter Readings &amp; Usage'!B65=MAX('Meter Readings &amp; Usage'!$B$8:$B$1021), 'Meter Readings &amp; Usage'!B65=""), "", 'Meter Readings &amp; Usage'!B65)</f>
        <v/>
      </c>
      <c r="BE70" s="75" t="str">
        <f>IF('Meter Readings &amp; Usage'!B66="", "", 'Meter Readings &amp; Usage'!B66)</f>
        <v/>
      </c>
    </row>
    <row r="71" spans="1:57" ht="15" hidden="1" customHeight="1" x14ac:dyDescent="0.25">
      <c r="BC71" s="69" t="str">
        <f>IF('Suppliers &amp; Rates'!B65="", "", 'Suppliers &amp; Rates'!B65)</f>
        <v/>
      </c>
      <c r="BD71" s="72" t="str">
        <f>IF(OR('Meter Readings &amp; Usage'!B66=MAX('Meter Readings &amp; Usage'!$B$8:$B$1021), 'Meter Readings &amp; Usage'!B66=""), "", 'Meter Readings &amp; Usage'!B66)</f>
        <v/>
      </c>
      <c r="BE71" s="75" t="str">
        <f>IF('Meter Readings &amp; Usage'!B67="", "", 'Meter Readings &amp; Usage'!B67)</f>
        <v/>
      </c>
    </row>
    <row r="72" spans="1:57" ht="15" hidden="1" customHeight="1" x14ac:dyDescent="0.25">
      <c r="BC72" s="69" t="str">
        <f>IF('Suppliers &amp; Rates'!B66="", "", 'Suppliers &amp; Rates'!B66)</f>
        <v/>
      </c>
      <c r="BD72" s="72" t="str">
        <f>IF(OR('Meter Readings &amp; Usage'!B67=MAX('Meter Readings &amp; Usage'!$B$8:$B$1021), 'Meter Readings &amp; Usage'!B67=""), "", 'Meter Readings &amp; Usage'!B67)</f>
        <v/>
      </c>
      <c r="BE72" s="75" t="str">
        <f>IF('Meter Readings &amp; Usage'!B68="", "", 'Meter Readings &amp; Usage'!B68)</f>
        <v/>
      </c>
    </row>
    <row r="73" spans="1:57" ht="15" hidden="1" customHeight="1" x14ac:dyDescent="0.25">
      <c r="BC73" s="69" t="str">
        <f>IF('Suppliers &amp; Rates'!B67="", "", 'Suppliers &amp; Rates'!B67)</f>
        <v/>
      </c>
      <c r="BD73" s="72" t="str">
        <f>IF(OR('Meter Readings &amp; Usage'!B68=MAX('Meter Readings &amp; Usage'!$B$8:$B$1021), 'Meter Readings &amp; Usage'!B68=""), "", 'Meter Readings &amp; Usage'!B68)</f>
        <v/>
      </c>
      <c r="BE73" s="75" t="str">
        <f>IF('Meter Readings &amp; Usage'!B69="", "", 'Meter Readings &amp; Usage'!B69)</f>
        <v/>
      </c>
    </row>
    <row r="74" spans="1:57" ht="15" hidden="1" customHeight="1" x14ac:dyDescent="0.25">
      <c r="BC74" s="69" t="str">
        <f>IF('Suppliers &amp; Rates'!B68="", "", 'Suppliers &amp; Rates'!B68)</f>
        <v/>
      </c>
      <c r="BD74" s="72" t="str">
        <f>IF(OR('Meter Readings &amp; Usage'!B69=MAX('Meter Readings &amp; Usage'!$B$8:$B$1021), 'Meter Readings &amp; Usage'!B69=""), "", 'Meter Readings &amp; Usage'!B69)</f>
        <v/>
      </c>
      <c r="BE74" s="75" t="str">
        <f>IF('Meter Readings &amp; Usage'!B70="", "", 'Meter Readings &amp; Usage'!B70)</f>
        <v/>
      </c>
    </row>
    <row r="75" spans="1:57" ht="15" hidden="1" customHeight="1" x14ac:dyDescent="0.25">
      <c r="BC75" s="69" t="str">
        <f>IF('Suppliers &amp; Rates'!B69="", "", 'Suppliers &amp; Rates'!B69)</f>
        <v/>
      </c>
      <c r="BD75" s="72" t="str">
        <f>IF(OR('Meter Readings &amp; Usage'!B70=MAX('Meter Readings &amp; Usage'!$B$8:$B$1021), 'Meter Readings &amp; Usage'!B70=""), "", 'Meter Readings &amp; Usage'!B70)</f>
        <v/>
      </c>
      <c r="BE75" s="75" t="str">
        <f>IF('Meter Readings &amp; Usage'!B71="", "", 'Meter Readings &amp; Usage'!B71)</f>
        <v/>
      </c>
    </row>
    <row r="76" spans="1:57" ht="15" hidden="1" customHeight="1" x14ac:dyDescent="0.25">
      <c r="BC76" s="69" t="str">
        <f>IF('Suppliers &amp; Rates'!B70="", "", 'Suppliers &amp; Rates'!B70)</f>
        <v/>
      </c>
      <c r="BD76" s="72" t="str">
        <f>IF(OR('Meter Readings &amp; Usage'!B71=MAX('Meter Readings &amp; Usage'!$B$8:$B$1021), 'Meter Readings &amp; Usage'!B71=""), "", 'Meter Readings &amp; Usage'!B71)</f>
        <v/>
      </c>
      <c r="BE76" s="75" t="str">
        <f>IF('Meter Readings &amp; Usage'!B72="", "", 'Meter Readings &amp; Usage'!B72)</f>
        <v/>
      </c>
    </row>
    <row r="77" spans="1:57" ht="15" hidden="1" customHeight="1" x14ac:dyDescent="0.25">
      <c r="BC77" s="69" t="str">
        <f>IF('Suppliers &amp; Rates'!B71="", "", 'Suppliers &amp; Rates'!B71)</f>
        <v/>
      </c>
      <c r="BD77" s="72" t="str">
        <f>IF(OR('Meter Readings &amp; Usage'!B72=MAX('Meter Readings &amp; Usage'!$B$8:$B$1021), 'Meter Readings &amp; Usage'!B72=""), "", 'Meter Readings &amp; Usage'!B72)</f>
        <v/>
      </c>
      <c r="BE77" s="75" t="str">
        <f>IF('Meter Readings &amp; Usage'!B73="", "", 'Meter Readings &amp; Usage'!B73)</f>
        <v/>
      </c>
    </row>
    <row r="78" spans="1:57" ht="15" hidden="1" customHeight="1" x14ac:dyDescent="0.25">
      <c r="BC78" s="69" t="str">
        <f>IF('Suppliers &amp; Rates'!B72="", "", 'Suppliers &amp; Rates'!B72)</f>
        <v/>
      </c>
      <c r="BD78" s="72" t="str">
        <f>IF(OR('Meter Readings &amp; Usage'!B73=MAX('Meter Readings &amp; Usage'!$B$8:$B$1021), 'Meter Readings &amp; Usage'!B73=""), "", 'Meter Readings &amp; Usage'!B73)</f>
        <v/>
      </c>
      <c r="BE78" s="75" t="str">
        <f>IF('Meter Readings &amp; Usage'!B74="", "", 'Meter Readings &amp; Usage'!B74)</f>
        <v/>
      </c>
    </row>
    <row r="79" spans="1:57" ht="15" hidden="1" customHeight="1" x14ac:dyDescent="0.25">
      <c r="BC79" s="69" t="str">
        <f>IF('Suppliers &amp; Rates'!B73="", "", 'Suppliers &amp; Rates'!B73)</f>
        <v/>
      </c>
      <c r="BD79" s="72" t="str">
        <f>IF(OR('Meter Readings &amp; Usage'!B74=MAX('Meter Readings &amp; Usage'!$B$8:$B$1021), 'Meter Readings &amp; Usage'!B74=""), "", 'Meter Readings &amp; Usage'!B74)</f>
        <v/>
      </c>
      <c r="BE79" s="75" t="str">
        <f>IF('Meter Readings &amp; Usage'!B75="", "", 'Meter Readings &amp; Usage'!B75)</f>
        <v/>
      </c>
    </row>
    <row r="80" spans="1:57" ht="15" hidden="1" customHeight="1" x14ac:dyDescent="0.25">
      <c r="BC80" s="69" t="str">
        <f>IF('Suppliers &amp; Rates'!B74="", "", 'Suppliers &amp; Rates'!B74)</f>
        <v/>
      </c>
      <c r="BD80" s="72" t="str">
        <f>IF(OR('Meter Readings &amp; Usage'!B75=MAX('Meter Readings &amp; Usage'!$B$8:$B$1021), 'Meter Readings &amp; Usage'!B75=""), "", 'Meter Readings &amp; Usage'!B75)</f>
        <v/>
      </c>
      <c r="BE80" s="75" t="str">
        <f>IF('Meter Readings &amp; Usage'!B76="", "", 'Meter Readings &amp; Usage'!B76)</f>
        <v/>
      </c>
    </row>
    <row r="81" spans="55:57" ht="15" hidden="1" customHeight="1" x14ac:dyDescent="0.25">
      <c r="BC81" s="69" t="str">
        <f>IF('Suppliers &amp; Rates'!B75="", "", 'Suppliers &amp; Rates'!B75)</f>
        <v/>
      </c>
      <c r="BD81" s="72" t="str">
        <f>IF(OR('Meter Readings &amp; Usage'!B76=MAX('Meter Readings &amp; Usage'!$B$8:$B$1021), 'Meter Readings &amp; Usage'!B76=""), "", 'Meter Readings &amp; Usage'!B76)</f>
        <v/>
      </c>
      <c r="BE81" s="75" t="str">
        <f>IF('Meter Readings &amp; Usage'!B77="", "", 'Meter Readings &amp; Usage'!B77)</f>
        <v/>
      </c>
    </row>
    <row r="82" spans="55:57" ht="15" hidden="1" customHeight="1" x14ac:dyDescent="0.25">
      <c r="BC82" s="69" t="str">
        <f>IF('Suppliers &amp; Rates'!B76="", "", 'Suppliers &amp; Rates'!B76)</f>
        <v/>
      </c>
      <c r="BD82" s="72" t="str">
        <f>IF(OR('Meter Readings &amp; Usage'!B77=MAX('Meter Readings &amp; Usage'!$B$8:$B$1021), 'Meter Readings &amp; Usage'!B77=""), "", 'Meter Readings &amp; Usage'!B77)</f>
        <v/>
      </c>
      <c r="BE82" s="75" t="str">
        <f>IF('Meter Readings &amp; Usage'!B78="", "", 'Meter Readings &amp; Usage'!B78)</f>
        <v/>
      </c>
    </row>
    <row r="83" spans="55:57" ht="15" hidden="1" customHeight="1" x14ac:dyDescent="0.25">
      <c r="BC83" s="69" t="str">
        <f>IF('Suppliers &amp; Rates'!B77="", "", 'Suppliers &amp; Rates'!B77)</f>
        <v/>
      </c>
      <c r="BD83" s="72" t="str">
        <f>IF(OR('Meter Readings &amp; Usage'!B78=MAX('Meter Readings &amp; Usage'!$B$8:$B$1021), 'Meter Readings &amp; Usage'!B78=""), "", 'Meter Readings &amp; Usage'!B78)</f>
        <v/>
      </c>
      <c r="BE83" s="75" t="str">
        <f>IF('Meter Readings &amp; Usage'!B79="", "", 'Meter Readings &amp; Usage'!B79)</f>
        <v/>
      </c>
    </row>
    <row r="84" spans="55:57" ht="15" hidden="1" customHeight="1" x14ac:dyDescent="0.25">
      <c r="BC84" s="69" t="str">
        <f>IF('Suppliers &amp; Rates'!B78="", "", 'Suppliers &amp; Rates'!B78)</f>
        <v/>
      </c>
      <c r="BD84" s="72" t="str">
        <f>IF(OR('Meter Readings &amp; Usage'!B79=MAX('Meter Readings &amp; Usage'!$B$8:$B$1021), 'Meter Readings &amp; Usage'!B79=""), "", 'Meter Readings &amp; Usage'!B79)</f>
        <v/>
      </c>
      <c r="BE84" s="75" t="str">
        <f>IF('Meter Readings &amp; Usage'!B80="", "", 'Meter Readings &amp; Usage'!B80)</f>
        <v/>
      </c>
    </row>
    <row r="85" spans="55:57" ht="15" hidden="1" customHeight="1" x14ac:dyDescent="0.25">
      <c r="BC85" s="69" t="str">
        <f>IF('Suppliers &amp; Rates'!B79="", "", 'Suppliers &amp; Rates'!B79)</f>
        <v/>
      </c>
      <c r="BD85" s="72" t="str">
        <f>IF(OR('Meter Readings &amp; Usage'!B80=MAX('Meter Readings &amp; Usage'!$B$8:$B$1021), 'Meter Readings &amp; Usage'!B80=""), "", 'Meter Readings &amp; Usage'!B80)</f>
        <v/>
      </c>
      <c r="BE85" s="75" t="str">
        <f>IF('Meter Readings &amp; Usage'!B81="", "", 'Meter Readings &amp; Usage'!B81)</f>
        <v/>
      </c>
    </row>
    <row r="86" spans="55:57" ht="15" hidden="1" customHeight="1" x14ac:dyDescent="0.25">
      <c r="BC86" s="69" t="str">
        <f>IF('Suppliers &amp; Rates'!B80="", "", 'Suppliers &amp; Rates'!B80)</f>
        <v/>
      </c>
      <c r="BD86" s="72" t="str">
        <f>IF(OR('Meter Readings &amp; Usage'!B81=MAX('Meter Readings &amp; Usage'!$B$8:$B$1021), 'Meter Readings &amp; Usage'!B81=""), "", 'Meter Readings &amp; Usage'!B81)</f>
        <v/>
      </c>
      <c r="BE86" s="75" t="str">
        <f>IF('Meter Readings &amp; Usage'!B82="", "", 'Meter Readings &amp; Usage'!B82)</f>
        <v/>
      </c>
    </row>
    <row r="87" spans="55:57" ht="15" hidden="1" customHeight="1" x14ac:dyDescent="0.25">
      <c r="BC87" s="69" t="str">
        <f>IF('Suppliers &amp; Rates'!B81="", "", 'Suppliers &amp; Rates'!B81)</f>
        <v/>
      </c>
      <c r="BD87" s="72" t="str">
        <f>IF(OR('Meter Readings &amp; Usage'!B82=MAX('Meter Readings &amp; Usage'!$B$8:$B$1021), 'Meter Readings &amp; Usage'!B82=""), "", 'Meter Readings &amp; Usage'!B82)</f>
        <v/>
      </c>
      <c r="BE87" s="75" t="str">
        <f>IF('Meter Readings &amp; Usage'!B83="", "", 'Meter Readings &amp; Usage'!B83)</f>
        <v/>
      </c>
    </row>
    <row r="88" spans="55:57" ht="15" hidden="1" customHeight="1" x14ac:dyDescent="0.25">
      <c r="BC88" s="69" t="str">
        <f>IF('Suppliers &amp; Rates'!B82="", "", 'Suppliers &amp; Rates'!B82)</f>
        <v/>
      </c>
      <c r="BD88" s="72" t="str">
        <f>IF(OR('Meter Readings &amp; Usage'!B83=MAX('Meter Readings &amp; Usage'!$B$8:$B$1021), 'Meter Readings &amp; Usage'!B83=""), "", 'Meter Readings &amp; Usage'!B83)</f>
        <v/>
      </c>
      <c r="BE88" s="75" t="str">
        <f>IF('Meter Readings &amp; Usage'!B84="", "", 'Meter Readings &amp; Usage'!B84)</f>
        <v/>
      </c>
    </row>
    <row r="89" spans="55:57" ht="15" hidden="1" customHeight="1" x14ac:dyDescent="0.25">
      <c r="BC89" s="69" t="str">
        <f>IF('Suppliers &amp; Rates'!B83="", "", 'Suppliers &amp; Rates'!B83)</f>
        <v/>
      </c>
      <c r="BD89" s="72" t="str">
        <f>IF(OR('Meter Readings &amp; Usage'!B84=MAX('Meter Readings &amp; Usage'!$B$8:$B$1021), 'Meter Readings &amp; Usage'!B84=""), "", 'Meter Readings &amp; Usage'!B84)</f>
        <v/>
      </c>
      <c r="BE89" s="75" t="str">
        <f>IF('Meter Readings &amp; Usage'!B85="", "", 'Meter Readings &amp; Usage'!B85)</f>
        <v/>
      </c>
    </row>
    <row r="90" spans="55:57" ht="15" hidden="1" customHeight="1" x14ac:dyDescent="0.25">
      <c r="BC90" s="69" t="str">
        <f>IF('Suppliers &amp; Rates'!B84="", "", 'Suppliers &amp; Rates'!B84)</f>
        <v/>
      </c>
      <c r="BD90" s="72" t="str">
        <f>IF(OR('Meter Readings &amp; Usage'!B85=MAX('Meter Readings &amp; Usage'!$B$8:$B$1021), 'Meter Readings &amp; Usage'!B85=""), "", 'Meter Readings &amp; Usage'!B85)</f>
        <v/>
      </c>
      <c r="BE90" s="75" t="str">
        <f>IF('Meter Readings &amp; Usage'!B86="", "", 'Meter Readings &amp; Usage'!B86)</f>
        <v/>
      </c>
    </row>
    <row r="91" spans="55:57" ht="15" hidden="1" customHeight="1" x14ac:dyDescent="0.25">
      <c r="BC91" s="69" t="str">
        <f>IF('Suppliers &amp; Rates'!B85="", "", 'Suppliers &amp; Rates'!B85)</f>
        <v/>
      </c>
      <c r="BD91" s="72" t="str">
        <f>IF(OR('Meter Readings &amp; Usage'!B86=MAX('Meter Readings &amp; Usage'!$B$8:$B$1021), 'Meter Readings &amp; Usage'!B86=""), "", 'Meter Readings &amp; Usage'!B86)</f>
        <v/>
      </c>
      <c r="BE91" s="75" t="str">
        <f>IF('Meter Readings &amp; Usage'!B87="", "", 'Meter Readings &amp; Usage'!B87)</f>
        <v/>
      </c>
    </row>
    <row r="92" spans="55:57" ht="15" hidden="1" customHeight="1" x14ac:dyDescent="0.25">
      <c r="BC92" s="69" t="str">
        <f>IF('Suppliers &amp; Rates'!B86="", "", 'Suppliers &amp; Rates'!B86)</f>
        <v/>
      </c>
      <c r="BD92" s="72" t="str">
        <f>IF(OR('Meter Readings &amp; Usage'!B87=MAX('Meter Readings &amp; Usage'!$B$8:$B$1021), 'Meter Readings &amp; Usage'!B87=""), "", 'Meter Readings &amp; Usage'!B87)</f>
        <v/>
      </c>
      <c r="BE92" s="75" t="str">
        <f>IF('Meter Readings &amp; Usage'!B88="", "", 'Meter Readings &amp; Usage'!B88)</f>
        <v/>
      </c>
    </row>
    <row r="93" spans="55:57" ht="15" hidden="1" customHeight="1" x14ac:dyDescent="0.25">
      <c r="BC93" s="69" t="str">
        <f>IF('Suppliers &amp; Rates'!B87="", "", 'Suppliers &amp; Rates'!B87)</f>
        <v/>
      </c>
      <c r="BD93" s="72" t="str">
        <f>IF(OR('Meter Readings &amp; Usage'!B88=MAX('Meter Readings &amp; Usage'!$B$8:$B$1021), 'Meter Readings &amp; Usage'!B88=""), "", 'Meter Readings &amp; Usage'!B88)</f>
        <v/>
      </c>
      <c r="BE93" s="75" t="str">
        <f>IF('Meter Readings &amp; Usage'!B89="", "", 'Meter Readings &amp; Usage'!B89)</f>
        <v/>
      </c>
    </row>
    <row r="94" spans="55:57" ht="15" hidden="1" customHeight="1" x14ac:dyDescent="0.25">
      <c r="BC94" s="69" t="str">
        <f>IF('Suppliers &amp; Rates'!B88="", "", 'Suppliers &amp; Rates'!B88)</f>
        <v/>
      </c>
      <c r="BD94" s="72" t="str">
        <f>IF(OR('Meter Readings &amp; Usage'!B89=MAX('Meter Readings &amp; Usage'!$B$8:$B$1021), 'Meter Readings &amp; Usage'!B89=""), "", 'Meter Readings &amp; Usage'!B89)</f>
        <v/>
      </c>
      <c r="BE94" s="75" t="str">
        <f>IF('Meter Readings &amp; Usage'!B90="", "", 'Meter Readings &amp; Usage'!B90)</f>
        <v/>
      </c>
    </row>
    <row r="95" spans="55:57" ht="15" hidden="1" customHeight="1" x14ac:dyDescent="0.25">
      <c r="BC95" s="69" t="str">
        <f>IF('Suppliers &amp; Rates'!B89="", "", 'Suppliers &amp; Rates'!B89)</f>
        <v/>
      </c>
      <c r="BD95" s="72" t="str">
        <f>IF(OR('Meter Readings &amp; Usage'!B90=MAX('Meter Readings &amp; Usage'!$B$8:$B$1021), 'Meter Readings &amp; Usage'!B90=""), "", 'Meter Readings &amp; Usage'!B90)</f>
        <v/>
      </c>
      <c r="BE95" s="75" t="str">
        <f>IF('Meter Readings &amp; Usage'!B91="", "", 'Meter Readings &amp; Usage'!B91)</f>
        <v/>
      </c>
    </row>
    <row r="96" spans="55:57" ht="15" hidden="1" customHeight="1" x14ac:dyDescent="0.25">
      <c r="BC96" s="69" t="str">
        <f>IF('Suppliers &amp; Rates'!B90="", "", 'Suppliers &amp; Rates'!B90)</f>
        <v/>
      </c>
      <c r="BD96" s="72" t="str">
        <f>IF(OR('Meter Readings &amp; Usage'!B91=MAX('Meter Readings &amp; Usage'!$B$8:$B$1021), 'Meter Readings &amp; Usage'!B91=""), "", 'Meter Readings &amp; Usage'!B91)</f>
        <v/>
      </c>
      <c r="BE96" s="75" t="str">
        <f>IF('Meter Readings &amp; Usage'!B92="", "", 'Meter Readings &amp; Usage'!B92)</f>
        <v/>
      </c>
    </row>
    <row r="97" spans="55:57" ht="15" hidden="1" customHeight="1" x14ac:dyDescent="0.25">
      <c r="BC97" s="69" t="str">
        <f>IF('Suppliers &amp; Rates'!B91="", "", 'Suppliers &amp; Rates'!B91)</f>
        <v/>
      </c>
      <c r="BD97" s="72" t="str">
        <f>IF(OR('Meter Readings &amp; Usage'!B92=MAX('Meter Readings &amp; Usage'!$B$8:$B$1021), 'Meter Readings &amp; Usage'!B92=""), "", 'Meter Readings &amp; Usage'!B92)</f>
        <v/>
      </c>
      <c r="BE97" s="75" t="str">
        <f>IF('Meter Readings &amp; Usage'!B93="", "", 'Meter Readings &amp; Usage'!B93)</f>
        <v/>
      </c>
    </row>
    <row r="98" spans="55:57" ht="15" hidden="1" customHeight="1" x14ac:dyDescent="0.25">
      <c r="BC98" s="69" t="str">
        <f>IF('Suppliers &amp; Rates'!B92="", "", 'Suppliers &amp; Rates'!B92)</f>
        <v/>
      </c>
      <c r="BD98" s="72" t="str">
        <f>IF(OR('Meter Readings &amp; Usage'!B93=MAX('Meter Readings &amp; Usage'!$B$8:$B$1021), 'Meter Readings &amp; Usage'!B93=""), "", 'Meter Readings &amp; Usage'!B93)</f>
        <v/>
      </c>
      <c r="BE98" s="75" t="str">
        <f>IF('Meter Readings &amp; Usage'!B94="", "", 'Meter Readings &amp; Usage'!B94)</f>
        <v/>
      </c>
    </row>
    <row r="99" spans="55:57" ht="15" hidden="1" customHeight="1" x14ac:dyDescent="0.25">
      <c r="BC99" s="69" t="str">
        <f>IF('Suppliers &amp; Rates'!B93="", "", 'Suppliers &amp; Rates'!B93)</f>
        <v/>
      </c>
      <c r="BD99" s="72" t="str">
        <f>IF(OR('Meter Readings &amp; Usage'!B94=MAX('Meter Readings &amp; Usage'!$B$8:$B$1021), 'Meter Readings &amp; Usage'!B94=""), "", 'Meter Readings &amp; Usage'!B94)</f>
        <v/>
      </c>
      <c r="BE99" s="75" t="str">
        <f>IF('Meter Readings &amp; Usage'!B95="", "", 'Meter Readings &amp; Usage'!B95)</f>
        <v/>
      </c>
    </row>
    <row r="100" spans="55:57" ht="15" hidden="1" customHeight="1" x14ac:dyDescent="0.25">
      <c r="BC100" s="69" t="str">
        <f>IF('Suppliers &amp; Rates'!B94="", "", 'Suppliers &amp; Rates'!B94)</f>
        <v/>
      </c>
      <c r="BD100" s="72" t="str">
        <f>IF(OR('Meter Readings &amp; Usage'!B95=MAX('Meter Readings &amp; Usage'!$B$8:$B$1021), 'Meter Readings &amp; Usage'!B95=""), "", 'Meter Readings &amp; Usage'!B95)</f>
        <v/>
      </c>
      <c r="BE100" s="75" t="str">
        <f>IF('Meter Readings &amp; Usage'!B96="", "", 'Meter Readings &amp; Usage'!B96)</f>
        <v/>
      </c>
    </row>
    <row r="101" spans="55:57" ht="15" hidden="1" customHeight="1" x14ac:dyDescent="0.25">
      <c r="BC101" s="69" t="str">
        <f>IF('Suppliers &amp; Rates'!B95="", "", 'Suppliers &amp; Rates'!B95)</f>
        <v/>
      </c>
      <c r="BD101" s="72" t="str">
        <f>IF(OR('Meter Readings &amp; Usage'!B96=MAX('Meter Readings &amp; Usage'!$B$8:$B$1021), 'Meter Readings &amp; Usage'!B96=""), "", 'Meter Readings &amp; Usage'!B96)</f>
        <v/>
      </c>
      <c r="BE101" s="75" t="str">
        <f>IF('Meter Readings &amp; Usage'!B97="", "", 'Meter Readings &amp; Usage'!B97)</f>
        <v/>
      </c>
    </row>
    <row r="102" spans="55:57" ht="15" hidden="1" customHeight="1" x14ac:dyDescent="0.25">
      <c r="BC102" s="69" t="str">
        <f>IF('Suppliers &amp; Rates'!B96="", "", 'Suppliers &amp; Rates'!B96)</f>
        <v/>
      </c>
      <c r="BD102" s="72" t="str">
        <f>IF(OR('Meter Readings &amp; Usage'!B97=MAX('Meter Readings &amp; Usage'!$B$8:$B$1021), 'Meter Readings &amp; Usage'!B97=""), "", 'Meter Readings &amp; Usage'!B97)</f>
        <v/>
      </c>
      <c r="BE102" s="75" t="str">
        <f>IF('Meter Readings &amp; Usage'!B98="", "", 'Meter Readings &amp; Usage'!B98)</f>
        <v/>
      </c>
    </row>
    <row r="103" spans="55:57" ht="15" hidden="1" customHeight="1" x14ac:dyDescent="0.25">
      <c r="BC103" s="70" t="str">
        <f>IF('Suppliers &amp; Rates'!B97="", "", 'Suppliers &amp; Rates'!B97)</f>
        <v/>
      </c>
      <c r="BD103" s="72" t="str">
        <f>IF(OR('Meter Readings &amp; Usage'!B98=MAX('Meter Readings &amp; Usage'!$B$8:$B$1021), 'Meter Readings &amp; Usage'!B98=""), "", 'Meter Readings &amp; Usage'!B98)</f>
        <v/>
      </c>
      <c r="BE103" s="75" t="str">
        <f>IF('Meter Readings &amp; Usage'!B99="", "", 'Meter Readings &amp; Usage'!B99)</f>
        <v/>
      </c>
    </row>
    <row r="104" spans="55:57" ht="15" hidden="1" customHeight="1" x14ac:dyDescent="0.25">
      <c r="BD104" s="72" t="str">
        <f>IF(OR('Meter Readings &amp; Usage'!B99=MAX('Meter Readings &amp; Usage'!$B$8:$B$1021), 'Meter Readings &amp; Usage'!B99=""), "", 'Meter Readings &amp; Usage'!B99)</f>
        <v/>
      </c>
      <c r="BE104" s="75" t="str">
        <f>IF('Meter Readings &amp; Usage'!B100="", "", 'Meter Readings &amp; Usage'!B100)</f>
        <v/>
      </c>
    </row>
    <row r="105" spans="55:57" ht="15" hidden="1" customHeight="1" x14ac:dyDescent="0.25">
      <c r="BD105" s="72" t="str">
        <f>IF(OR('Meter Readings &amp; Usage'!B100=MAX('Meter Readings &amp; Usage'!$B$8:$B$1021), 'Meter Readings &amp; Usage'!B100=""), "", 'Meter Readings &amp; Usage'!B100)</f>
        <v/>
      </c>
      <c r="BE105" s="75" t="str">
        <f>IF('Meter Readings &amp; Usage'!B101="", "", 'Meter Readings &amp; Usage'!B101)</f>
        <v/>
      </c>
    </row>
    <row r="106" spans="55:57" ht="15" hidden="1" customHeight="1" x14ac:dyDescent="0.25">
      <c r="BD106" s="72" t="str">
        <f>IF(OR('Meter Readings &amp; Usage'!B101=MAX('Meter Readings &amp; Usage'!$B$8:$B$1021), 'Meter Readings &amp; Usage'!B101=""), "", 'Meter Readings &amp; Usage'!B101)</f>
        <v/>
      </c>
      <c r="BE106" s="75" t="str">
        <f>IF('Meter Readings &amp; Usage'!B102="", "", 'Meter Readings &amp; Usage'!B102)</f>
        <v/>
      </c>
    </row>
    <row r="107" spans="55:57" ht="15" hidden="1" customHeight="1" x14ac:dyDescent="0.25">
      <c r="BD107" s="72" t="str">
        <f>IF(OR('Meter Readings &amp; Usage'!B102=MAX('Meter Readings &amp; Usage'!$B$8:$B$1021), 'Meter Readings &amp; Usage'!B102=""), "", 'Meter Readings &amp; Usage'!B102)</f>
        <v/>
      </c>
      <c r="BE107" s="75" t="str">
        <f>IF('Meter Readings &amp; Usage'!B103="", "", 'Meter Readings &amp; Usage'!B103)</f>
        <v/>
      </c>
    </row>
    <row r="108" spans="55:57" ht="15" hidden="1" customHeight="1" x14ac:dyDescent="0.25">
      <c r="BD108" s="72" t="str">
        <f>IF(OR('Meter Readings &amp; Usage'!B103=MAX('Meter Readings &amp; Usage'!$B$8:$B$1021), 'Meter Readings &amp; Usage'!B103=""), "", 'Meter Readings &amp; Usage'!B103)</f>
        <v/>
      </c>
      <c r="BE108" s="75" t="str">
        <f>IF('Meter Readings &amp; Usage'!B104="", "", 'Meter Readings &amp; Usage'!B104)</f>
        <v/>
      </c>
    </row>
    <row r="109" spans="55:57" ht="15" hidden="1" customHeight="1" x14ac:dyDescent="0.25">
      <c r="BD109" s="72" t="str">
        <f>IF(OR('Meter Readings &amp; Usage'!B104=MAX('Meter Readings &amp; Usage'!$B$8:$B$1021), 'Meter Readings &amp; Usage'!B104=""), "", 'Meter Readings &amp; Usage'!B104)</f>
        <v/>
      </c>
      <c r="BE109" s="75" t="str">
        <f>IF('Meter Readings &amp; Usage'!B105="", "", 'Meter Readings &amp; Usage'!B105)</f>
        <v/>
      </c>
    </row>
    <row r="110" spans="55:57" ht="15" hidden="1" customHeight="1" x14ac:dyDescent="0.25">
      <c r="BD110" s="72" t="str">
        <f>IF(OR('Meter Readings &amp; Usage'!B105=MAX('Meter Readings &amp; Usage'!$B$8:$B$1021), 'Meter Readings &amp; Usage'!B105=""), "", 'Meter Readings &amp; Usage'!B105)</f>
        <v/>
      </c>
      <c r="BE110" s="75" t="str">
        <f>IF('Meter Readings &amp; Usage'!B106="", "", 'Meter Readings &amp; Usage'!B106)</f>
        <v/>
      </c>
    </row>
    <row r="111" spans="55:57" ht="15" hidden="1" customHeight="1" x14ac:dyDescent="0.25">
      <c r="BD111" s="72" t="str">
        <f>IF(OR('Meter Readings &amp; Usage'!B106=MAX('Meter Readings &amp; Usage'!$B$8:$B$1021), 'Meter Readings &amp; Usage'!B106=""), "", 'Meter Readings &amp; Usage'!B106)</f>
        <v/>
      </c>
      <c r="BE111" s="75" t="str">
        <f>IF('Meter Readings &amp; Usage'!B107="", "", 'Meter Readings &amp; Usage'!B107)</f>
        <v/>
      </c>
    </row>
    <row r="112" spans="55:57" ht="15" hidden="1" customHeight="1" x14ac:dyDescent="0.25">
      <c r="BD112" s="72" t="str">
        <f>IF(OR('Meter Readings &amp; Usage'!B107=MAX('Meter Readings &amp; Usage'!$B$8:$B$1021), 'Meter Readings &amp; Usage'!B107=""), "", 'Meter Readings &amp; Usage'!B107)</f>
        <v/>
      </c>
      <c r="BE112" s="75" t="str">
        <f>IF('Meter Readings &amp; Usage'!B108="", "", 'Meter Readings &amp; Usage'!B108)</f>
        <v/>
      </c>
    </row>
    <row r="113" spans="56:57" ht="15" hidden="1" customHeight="1" x14ac:dyDescent="0.25">
      <c r="BD113" s="72" t="str">
        <f>IF(OR('Meter Readings &amp; Usage'!B108=MAX('Meter Readings &amp; Usage'!$B$8:$B$1021), 'Meter Readings &amp; Usage'!B108=""), "", 'Meter Readings &amp; Usage'!B108)</f>
        <v/>
      </c>
      <c r="BE113" s="75" t="str">
        <f>IF('Meter Readings &amp; Usage'!B109="", "", 'Meter Readings &amp; Usage'!B109)</f>
        <v/>
      </c>
    </row>
    <row r="114" spans="56:57" ht="15" hidden="1" customHeight="1" x14ac:dyDescent="0.25">
      <c r="BD114" s="72" t="str">
        <f>IF(OR('Meter Readings &amp; Usage'!B109=MAX('Meter Readings &amp; Usage'!$B$8:$B$1021), 'Meter Readings &amp; Usage'!B109=""), "", 'Meter Readings &amp; Usage'!B109)</f>
        <v/>
      </c>
      <c r="BE114" s="75" t="str">
        <f>IF('Meter Readings &amp; Usage'!B110="", "", 'Meter Readings &amp; Usage'!B110)</f>
        <v/>
      </c>
    </row>
    <row r="115" spans="56:57" ht="15" hidden="1" customHeight="1" x14ac:dyDescent="0.25">
      <c r="BD115" s="72" t="str">
        <f>IF(OR('Meter Readings &amp; Usage'!B110=MAX('Meter Readings &amp; Usage'!$B$8:$B$1021), 'Meter Readings &amp; Usage'!B110=""), "", 'Meter Readings &amp; Usage'!B110)</f>
        <v/>
      </c>
      <c r="BE115" s="75" t="str">
        <f>IF('Meter Readings &amp; Usage'!B111="", "", 'Meter Readings &amp; Usage'!B111)</f>
        <v/>
      </c>
    </row>
    <row r="116" spans="56:57" ht="15" hidden="1" customHeight="1" x14ac:dyDescent="0.25">
      <c r="BD116" s="72" t="str">
        <f>IF(OR('Meter Readings &amp; Usage'!B111=MAX('Meter Readings &amp; Usage'!$B$8:$B$1021), 'Meter Readings &amp; Usage'!B111=""), "", 'Meter Readings &amp; Usage'!B111)</f>
        <v/>
      </c>
      <c r="BE116" s="75" t="str">
        <f>IF('Meter Readings &amp; Usage'!B112="", "", 'Meter Readings &amp; Usage'!B112)</f>
        <v/>
      </c>
    </row>
    <row r="117" spans="56:57" ht="15" hidden="1" customHeight="1" x14ac:dyDescent="0.25">
      <c r="BD117" s="72" t="str">
        <f>IF(OR('Meter Readings &amp; Usage'!B112=MAX('Meter Readings &amp; Usage'!$B$8:$B$1021), 'Meter Readings &amp; Usage'!B112=""), "", 'Meter Readings &amp; Usage'!B112)</f>
        <v/>
      </c>
      <c r="BE117" s="75" t="str">
        <f>IF('Meter Readings &amp; Usage'!B113="", "", 'Meter Readings &amp; Usage'!B113)</f>
        <v/>
      </c>
    </row>
    <row r="118" spans="56:57" ht="15" hidden="1" customHeight="1" x14ac:dyDescent="0.25">
      <c r="BD118" s="72" t="str">
        <f>IF(OR('Meter Readings &amp; Usage'!B113=MAX('Meter Readings &amp; Usage'!$B$8:$B$1021), 'Meter Readings &amp; Usage'!B113=""), "", 'Meter Readings &amp; Usage'!B113)</f>
        <v/>
      </c>
      <c r="BE118" s="75" t="str">
        <f>IF('Meter Readings &amp; Usage'!B114="", "", 'Meter Readings &amp; Usage'!B114)</f>
        <v/>
      </c>
    </row>
    <row r="119" spans="56:57" ht="15" hidden="1" customHeight="1" x14ac:dyDescent="0.25">
      <c r="BD119" s="72" t="str">
        <f>IF(OR('Meter Readings &amp; Usage'!B114=MAX('Meter Readings &amp; Usage'!$B$8:$B$1021), 'Meter Readings &amp; Usage'!B114=""), "", 'Meter Readings &amp; Usage'!B114)</f>
        <v/>
      </c>
      <c r="BE119" s="75" t="str">
        <f>IF('Meter Readings &amp; Usage'!B115="", "", 'Meter Readings &amp; Usage'!B115)</f>
        <v/>
      </c>
    </row>
    <row r="120" spans="56:57" ht="15" hidden="1" customHeight="1" x14ac:dyDescent="0.25">
      <c r="BD120" s="72" t="str">
        <f>IF(OR('Meter Readings &amp; Usage'!B115=MAX('Meter Readings &amp; Usage'!$B$8:$B$1021), 'Meter Readings &amp; Usage'!B115=""), "", 'Meter Readings &amp; Usage'!B115)</f>
        <v/>
      </c>
      <c r="BE120" s="75" t="str">
        <f>IF('Meter Readings &amp; Usage'!B116="", "", 'Meter Readings &amp; Usage'!B116)</f>
        <v/>
      </c>
    </row>
    <row r="121" spans="56:57" ht="15" hidden="1" customHeight="1" x14ac:dyDescent="0.25">
      <c r="BD121" s="72" t="str">
        <f>IF(OR('Meter Readings &amp; Usage'!B116=MAX('Meter Readings &amp; Usage'!$B$8:$B$1021), 'Meter Readings &amp; Usage'!B116=""), "", 'Meter Readings &amp; Usage'!B116)</f>
        <v/>
      </c>
      <c r="BE121" s="75" t="str">
        <f>IF('Meter Readings &amp; Usage'!B117="", "", 'Meter Readings &amp; Usage'!B117)</f>
        <v/>
      </c>
    </row>
    <row r="122" spans="56:57" ht="15" hidden="1" customHeight="1" x14ac:dyDescent="0.25">
      <c r="BD122" s="72" t="str">
        <f>IF(OR('Meter Readings &amp; Usage'!B117=MAX('Meter Readings &amp; Usage'!$B$8:$B$1021), 'Meter Readings &amp; Usage'!B117=""), "", 'Meter Readings &amp; Usage'!B117)</f>
        <v/>
      </c>
      <c r="BE122" s="75" t="str">
        <f>IF('Meter Readings &amp; Usage'!B118="", "", 'Meter Readings &amp; Usage'!B118)</f>
        <v/>
      </c>
    </row>
    <row r="123" spans="56:57" ht="15" hidden="1" customHeight="1" x14ac:dyDescent="0.25">
      <c r="BD123" s="72" t="str">
        <f>IF(OR('Meter Readings &amp; Usage'!B118=MAX('Meter Readings &amp; Usage'!$B$8:$B$1021), 'Meter Readings &amp; Usage'!B118=""), "", 'Meter Readings &amp; Usage'!B118)</f>
        <v/>
      </c>
      <c r="BE123" s="75" t="str">
        <f>IF('Meter Readings &amp; Usage'!B119="", "", 'Meter Readings &amp; Usage'!B119)</f>
        <v/>
      </c>
    </row>
    <row r="124" spans="56:57" ht="15" hidden="1" customHeight="1" x14ac:dyDescent="0.25">
      <c r="BD124" s="72" t="str">
        <f>IF(OR('Meter Readings &amp; Usage'!B119=MAX('Meter Readings &amp; Usage'!$B$8:$B$1021), 'Meter Readings &amp; Usage'!B119=""), "", 'Meter Readings &amp; Usage'!B119)</f>
        <v/>
      </c>
      <c r="BE124" s="75" t="str">
        <f>IF('Meter Readings &amp; Usage'!B120="", "", 'Meter Readings &amp; Usage'!B120)</f>
        <v/>
      </c>
    </row>
    <row r="125" spans="56:57" ht="15" hidden="1" customHeight="1" x14ac:dyDescent="0.25">
      <c r="BD125" s="72" t="str">
        <f>IF(OR('Meter Readings &amp; Usage'!B120=MAX('Meter Readings &amp; Usage'!$B$8:$B$1021), 'Meter Readings &amp; Usage'!B120=""), "", 'Meter Readings &amp; Usage'!B120)</f>
        <v/>
      </c>
      <c r="BE125" s="75" t="str">
        <f>IF('Meter Readings &amp; Usage'!B121="", "", 'Meter Readings &amp; Usage'!B121)</f>
        <v/>
      </c>
    </row>
    <row r="126" spans="56:57" ht="15" hidden="1" customHeight="1" x14ac:dyDescent="0.25">
      <c r="BD126" s="72" t="str">
        <f>IF(OR('Meter Readings &amp; Usage'!B121=MAX('Meter Readings &amp; Usage'!$B$8:$B$1021), 'Meter Readings &amp; Usage'!B121=""), "", 'Meter Readings &amp; Usage'!B121)</f>
        <v/>
      </c>
      <c r="BE126" s="75" t="str">
        <f>IF('Meter Readings &amp; Usage'!B122="", "", 'Meter Readings &amp; Usage'!B122)</f>
        <v/>
      </c>
    </row>
    <row r="127" spans="56:57" ht="15" hidden="1" customHeight="1" x14ac:dyDescent="0.25">
      <c r="BD127" s="72" t="str">
        <f>IF(OR('Meter Readings &amp; Usage'!B122=MAX('Meter Readings &amp; Usage'!$B$8:$B$1021), 'Meter Readings &amp; Usage'!B122=""), "", 'Meter Readings &amp; Usage'!B122)</f>
        <v/>
      </c>
      <c r="BE127" s="75" t="str">
        <f>IF('Meter Readings &amp; Usage'!B123="", "", 'Meter Readings &amp; Usage'!B123)</f>
        <v/>
      </c>
    </row>
    <row r="128" spans="56:57" ht="15" hidden="1" customHeight="1" x14ac:dyDescent="0.25">
      <c r="BD128" s="72" t="str">
        <f>IF(OR('Meter Readings &amp; Usage'!B123=MAX('Meter Readings &amp; Usage'!$B$8:$B$1021), 'Meter Readings &amp; Usage'!B123=""), "", 'Meter Readings &amp; Usage'!B123)</f>
        <v/>
      </c>
      <c r="BE128" s="75" t="str">
        <f>IF('Meter Readings &amp; Usage'!B124="", "", 'Meter Readings &amp; Usage'!B124)</f>
        <v/>
      </c>
    </row>
    <row r="129" spans="56:57" ht="15" hidden="1" customHeight="1" x14ac:dyDescent="0.25">
      <c r="BD129" s="72" t="str">
        <f>IF(OR('Meter Readings &amp; Usage'!B124=MAX('Meter Readings &amp; Usage'!$B$8:$B$1021), 'Meter Readings &amp; Usage'!B124=""), "", 'Meter Readings &amp; Usage'!B124)</f>
        <v/>
      </c>
      <c r="BE129" s="75" t="str">
        <f>IF('Meter Readings &amp; Usage'!B125="", "", 'Meter Readings &amp; Usage'!B125)</f>
        <v/>
      </c>
    </row>
    <row r="130" spans="56:57" ht="15" hidden="1" customHeight="1" x14ac:dyDescent="0.25">
      <c r="BD130" s="72" t="str">
        <f>IF(OR('Meter Readings &amp; Usage'!B125=MAX('Meter Readings &amp; Usage'!$B$8:$B$1021), 'Meter Readings &amp; Usage'!B125=""), "", 'Meter Readings &amp; Usage'!B125)</f>
        <v/>
      </c>
      <c r="BE130" s="75" t="str">
        <f>IF('Meter Readings &amp; Usage'!B126="", "", 'Meter Readings &amp; Usage'!B126)</f>
        <v/>
      </c>
    </row>
    <row r="131" spans="56:57" ht="15" hidden="1" customHeight="1" x14ac:dyDescent="0.25">
      <c r="BD131" s="72" t="str">
        <f>IF(OR('Meter Readings &amp; Usage'!B126=MAX('Meter Readings &amp; Usage'!$B$8:$B$1021), 'Meter Readings &amp; Usage'!B126=""), "", 'Meter Readings &amp; Usage'!B126)</f>
        <v/>
      </c>
      <c r="BE131" s="75" t="str">
        <f>IF('Meter Readings &amp; Usage'!B127="", "", 'Meter Readings &amp; Usage'!B127)</f>
        <v/>
      </c>
    </row>
    <row r="132" spans="56:57" ht="15" hidden="1" customHeight="1" x14ac:dyDescent="0.25">
      <c r="BD132" s="72" t="str">
        <f>IF(OR('Meter Readings &amp; Usage'!B127=MAX('Meter Readings &amp; Usage'!$B$8:$B$1021), 'Meter Readings &amp; Usage'!B127=""), "", 'Meter Readings &amp; Usage'!B127)</f>
        <v/>
      </c>
      <c r="BE132" s="75" t="str">
        <f>IF('Meter Readings &amp; Usage'!B128="", "", 'Meter Readings &amp; Usage'!B128)</f>
        <v/>
      </c>
    </row>
    <row r="133" spans="56:57" ht="15" hidden="1" customHeight="1" x14ac:dyDescent="0.25">
      <c r="BD133" s="72" t="str">
        <f>IF(OR('Meter Readings &amp; Usage'!B128=MAX('Meter Readings &amp; Usage'!$B$8:$B$1021), 'Meter Readings &amp; Usage'!B128=""), "", 'Meter Readings &amp; Usage'!B128)</f>
        <v/>
      </c>
      <c r="BE133" s="75" t="str">
        <f>IF('Meter Readings &amp; Usage'!B129="", "", 'Meter Readings &amp; Usage'!B129)</f>
        <v/>
      </c>
    </row>
    <row r="134" spans="56:57" ht="15" hidden="1" customHeight="1" x14ac:dyDescent="0.25">
      <c r="BD134" s="72" t="str">
        <f>IF(OR('Meter Readings &amp; Usage'!B129=MAX('Meter Readings &amp; Usage'!$B$8:$B$1021), 'Meter Readings &amp; Usage'!B129=""), "", 'Meter Readings &amp; Usage'!B129)</f>
        <v/>
      </c>
      <c r="BE134" s="75" t="str">
        <f>IF('Meter Readings &amp; Usage'!B130="", "", 'Meter Readings &amp; Usage'!B130)</f>
        <v/>
      </c>
    </row>
    <row r="135" spans="56:57" ht="15" hidden="1" customHeight="1" x14ac:dyDescent="0.25">
      <c r="BD135" s="72" t="str">
        <f>IF(OR('Meter Readings &amp; Usage'!B130=MAX('Meter Readings &amp; Usage'!$B$8:$B$1021), 'Meter Readings &amp; Usage'!B130=""), "", 'Meter Readings &amp; Usage'!B130)</f>
        <v/>
      </c>
      <c r="BE135" s="75" t="str">
        <f>IF('Meter Readings &amp; Usage'!B131="", "", 'Meter Readings &amp; Usage'!B131)</f>
        <v/>
      </c>
    </row>
    <row r="136" spans="56:57" ht="15" hidden="1" customHeight="1" x14ac:dyDescent="0.25">
      <c r="BD136" s="72" t="str">
        <f>IF(OR('Meter Readings &amp; Usage'!B131=MAX('Meter Readings &amp; Usage'!$B$8:$B$1021), 'Meter Readings &amp; Usage'!B131=""), "", 'Meter Readings &amp; Usage'!B131)</f>
        <v/>
      </c>
      <c r="BE136" s="75" t="str">
        <f>IF('Meter Readings &amp; Usage'!B132="", "", 'Meter Readings &amp; Usage'!B132)</f>
        <v/>
      </c>
    </row>
    <row r="137" spans="56:57" ht="15" hidden="1" customHeight="1" x14ac:dyDescent="0.25">
      <c r="BD137" s="72" t="str">
        <f>IF(OR('Meter Readings &amp; Usage'!B132=MAX('Meter Readings &amp; Usage'!$B$8:$B$1021), 'Meter Readings &amp; Usage'!B132=""), "", 'Meter Readings &amp; Usage'!B132)</f>
        <v/>
      </c>
      <c r="BE137" s="75" t="str">
        <f>IF('Meter Readings &amp; Usage'!B133="", "", 'Meter Readings &amp; Usage'!B133)</f>
        <v/>
      </c>
    </row>
    <row r="138" spans="56:57" ht="15" hidden="1" customHeight="1" x14ac:dyDescent="0.25">
      <c r="BD138" s="72" t="str">
        <f>IF(OR('Meter Readings &amp; Usage'!B133=MAX('Meter Readings &amp; Usage'!$B$8:$B$1021), 'Meter Readings &amp; Usage'!B133=""), "", 'Meter Readings &amp; Usage'!B133)</f>
        <v/>
      </c>
      <c r="BE138" s="75" t="str">
        <f>IF('Meter Readings &amp; Usage'!B134="", "", 'Meter Readings &amp; Usage'!B134)</f>
        <v/>
      </c>
    </row>
    <row r="139" spans="56:57" ht="15" hidden="1" customHeight="1" x14ac:dyDescent="0.25">
      <c r="BD139" s="72" t="str">
        <f>IF(OR('Meter Readings &amp; Usage'!B134=MAX('Meter Readings &amp; Usage'!$B$8:$B$1021), 'Meter Readings &amp; Usage'!B134=""), "", 'Meter Readings &amp; Usage'!B134)</f>
        <v/>
      </c>
      <c r="BE139" s="75" t="str">
        <f>IF('Meter Readings &amp; Usage'!B135="", "", 'Meter Readings &amp; Usage'!B135)</f>
        <v/>
      </c>
    </row>
    <row r="140" spans="56:57" ht="15" hidden="1" customHeight="1" x14ac:dyDescent="0.25">
      <c r="BD140" s="72" t="str">
        <f>IF(OR('Meter Readings &amp; Usage'!B135=MAX('Meter Readings &amp; Usage'!$B$8:$B$1021), 'Meter Readings &amp; Usage'!B135=""), "", 'Meter Readings &amp; Usage'!B135)</f>
        <v/>
      </c>
      <c r="BE140" s="75" t="str">
        <f>IF('Meter Readings &amp; Usage'!B136="", "", 'Meter Readings &amp; Usage'!B136)</f>
        <v/>
      </c>
    </row>
    <row r="141" spans="56:57" ht="15" hidden="1" customHeight="1" x14ac:dyDescent="0.25">
      <c r="BD141" s="72" t="str">
        <f>IF(OR('Meter Readings &amp; Usage'!B136=MAX('Meter Readings &amp; Usage'!$B$8:$B$1021), 'Meter Readings &amp; Usage'!B136=""), "", 'Meter Readings &amp; Usage'!B136)</f>
        <v/>
      </c>
      <c r="BE141" s="75" t="str">
        <f>IF('Meter Readings &amp; Usage'!B137="", "", 'Meter Readings &amp; Usage'!B137)</f>
        <v/>
      </c>
    </row>
    <row r="142" spans="56:57" ht="15" hidden="1" customHeight="1" x14ac:dyDescent="0.25">
      <c r="BD142" s="72" t="str">
        <f>IF(OR('Meter Readings &amp; Usage'!B137=MAX('Meter Readings &amp; Usage'!$B$8:$B$1021), 'Meter Readings &amp; Usage'!B137=""), "", 'Meter Readings &amp; Usage'!B137)</f>
        <v/>
      </c>
      <c r="BE142" s="75" t="str">
        <f>IF('Meter Readings &amp; Usage'!B138="", "", 'Meter Readings &amp; Usage'!B138)</f>
        <v/>
      </c>
    </row>
    <row r="143" spans="56:57" ht="15" hidden="1" customHeight="1" x14ac:dyDescent="0.25">
      <c r="BD143" s="72" t="str">
        <f>IF(OR('Meter Readings &amp; Usage'!B138=MAX('Meter Readings &amp; Usage'!$B$8:$B$1021), 'Meter Readings &amp; Usage'!B138=""), "", 'Meter Readings &amp; Usage'!B138)</f>
        <v/>
      </c>
      <c r="BE143" s="75" t="str">
        <f>IF('Meter Readings &amp; Usage'!B139="", "", 'Meter Readings &amp; Usage'!B139)</f>
        <v/>
      </c>
    </row>
    <row r="144" spans="56:57" ht="15" hidden="1" customHeight="1" x14ac:dyDescent="0.25">
      <c r="BD144" s="72" t="str">
        <f>IF(OR('Meter Readings &amp; Usage'!B139=MAX('Meter Readings &amp; Usage'!$B$8:$B$1021), 'Meter Readings &amp; Usage'!B139=""), "", 'Meter Readings &amp; Usage'!B139)</f>
        <v/>
      </c>
      <c r="BE144" s="75" t="str">
        <f>IF('Meter Readings &amp; Usage'!B140="", "", 'Meter Readings &amp; Usage'!B140)</f>
        <v/>
      </c>
    </row>
    <row r="145" spans="56:57" ht="15" hidden="1" customHeight="1" x14ac:dyDescent="0.25">
      <c r="BD145" s="72" t="str">
        <f>IF(OR('Meter Readings &amp; Usage'!B140=MAX('Meter Readings &amp; Usage'!$B$8:$B$1021), 'Meter Readings &amp; Usage'!B140=""), "", 'Meter Readings &amp; Usage'!B140)</f>
        <v/>
      </c>
      <c r="BE145" s="75" t="str">
        <f>IF('Meter Readings &amp; Usage'!B141="", "", 'Meter Readings &amp; Usage'!B141)</f>
        <v/>
      </c>
    </row>
    <row r="146" spans="56:57" ht="15" hidden="1" customHeight="1" x14ac:dyDescent="0.25">
      <c r="BD146" s="72" t="str">
        <f>IF(OR('Meter Readings &amp; Usage'!B141=MAX('Meter Readings &amp; Usage'!$B$8:$B$1021), 'Meter Readings &amp; Usage'!B141=""), "", 'Meter Readings &amp; Usage'!B141)</f>
        <v/>
      </c>
      <c r="BE146" s="75" t="str">
        <f>IF('Meter Readings &amp; Usage'!B142="", "", 'Meter Readings &amp; Usage'!B142)</f>
        <v/>
      </c>
    </row>
    <row r="147" spans="56:57" ht="15" hidden="1" customHeight="1" x14ac:dyDescent="0.25">
      <c r="BD147" s="72" t="str">
        <f>IF(OR('Meter Readings &amp; Usage'!B142=MAX('Meter Readings &amp; Usage'!$B$8:$B$1021), 'Meter Readings &amp; Usage'!B142=""), "", 'Meter Readings &amp; Usage'!B142)</f>
        <v/>
      </c>
      <c r="BE147" s="75" t="str">
        <f>IF('Meter Readings &amp; Usage'!B143="", "", 'Meter Readings &amp; Usage'!B143)</f>
        <v/>
      </c>
    </row>
    <row r="148" spans="56:57" ht="15" hidden="1" customHeight="1" x14ac:dyDescent="0.25">
      <c r="BD148" s="72" t="str">
        <f>IF(OR('Meter Readings &amp; Usage'!B143=MAX('Meter Readings &amp; Usage'!$B$8:$B$1021), 'Meter Readings &amp; Usage'!B143=""), "", 'Meter Readings &amp; Usage'!B143)</f>
        <v/>
      </c>
      <c r="BE148" s="75" t="str">
        <f>IF('Meter Readings &amp; Usage'!B144="", "", 'Meter Readings &amp; Usage'!B144)</f>
        <v/>
      </c>
    </row>
    <row r="149" spans="56:57" ht="15" hidden="1" customHeight="1" x14ac:dyDescent="0.25">
      <c r="BD149" s="72" t="str">
        <f>IF(OR('Meter Readings &amp; Usage'!B144=MAX('Meter Readings &amp; Usage'!$B$8:$B$1021), 'Meter Readings &amp; Usage'!B144=""), "", 'Meter Readings &amp; Usage'!B144)</f>
        <v/>
      </c>
      <c r="BE149" s="75" t="str">
        <f>IF('Meter Readings &amp; Usage'!B145="", "", 'Meter Readings &amp; Usage'!B145)</f>
        <v/>
      </c>
    </row>
    <row r="150" spans="56:57" ht="15" hidden="1" customHeight="1" x14ac:dyDescent="0.25">
      <c r="BD150" s="72" t="str">
        <f>IF(OR('Meter Readings &amp; Usage'!B145=MAX('Meter Readings &amp; Usage'!$B$8:$B$1021), 'Meter Readings &amp; Usage'!B145=""), "", 'Meter Readings &amp; Usage'!B145)</f>
        <v/>
      </c>
      <c r="BE150" s="75" t="str">
        <f>IF('Meter Readings &amp; Usage'!B146="", "", 'Meter Readings &amp; Usage'!B146)</f>
        <v/>
      </c>
    </row>
    <row r="151" spans="56:57" ht="15" hidden="1" customHeight="1" x14ac:dyDescent="0.25">
      <c r="BD151" s="72" t="str">
        <f>IF(OR('Meter Readings &amp; Usage'!B146=MAX('Meter Readings &amp; Usage'!$B$8:$B$1021), 'Meter Readings &amp; Usage'!B146=""), "", 'Meter Readings &amp; Usage'!B146)</f>
        <v/>
      </c>
      <c r="BE151" s="75" t="str">
        <f>IF('Meter Readings &amp; Usage'!B147="", "", 'Meter Readings &amp; Usage'!B147)</f>
        <v/>
      </c>
    </row>
    <row r="152" spans="56:57" ht="15" hidden="1" customHeight="1" x14ac:dyDescent="0.25">
      <c r="BD152" s="72" t="str">
        <f>IF(OR('Meter Readings &amp; Usage'!B147=MAX('Meter Readings &amp; Usage'!$B$8:$B$1021), 'Meter Readings &amp; Usage'!B147=""), "", 'Meter Readings &amp; Usage'!B147)</f>
        <v/>
      </c>
      <c r="BE152" s="75" t="str">
        <f>IF('Meter Readings &amp; Usage'!B148="", "", 'Meter Readings &amp; Usage'!B148)</f>
        <v/>
      </c>
    </row>
    <row r="153" spans="56:57" ht="15" hidden="1" customHeight="1" x14ac:dyDescent="0.25">
      <c r="BD153" s="72" t="str">
        <f>IF(OR('Meter Readings &amp; Usage'!B148=MAX('Meter Readings &amp; Usage'!$B$8:$B$1021), 'Meter Readings &amp; Usage'!B148=""), "", 'Meter Readings &amp; Usage'!B148)</f>
        <v/>
      </c>
      <c r="BE153" s="75" t="str">
        <f>IF('Meter Readings &amp; Usage'!B149="", "", 'Meter Readings &amp; Usage'!B149)</f>
        <v/>
      </c>
    </row>
    <row r="154" spans="56:57" ht="15" hidden="1" customHeight="1" x14ac:dyDescent="0.25">
      <c r="BD154" s="72" t="str">
        <f>IF(OR('Meter Readings &amp; Usage'!B149=MAX('Meter Readings &amp; Usage'!$B$8:$B$1021), 'Meter Readings &amp; Usage'!B149=""), "", 'Meter Readings &amp; Usage'!B149)</f>
        <v/>
      </c>
      <c r="BE154" s="75" t="str">
        <f>IF('Meter Readings &amp; Usage'!B150="", "", 'Meter Readings &amp; Usage'!B150)</f>
        <v/>
      </c>
    </row>
    <row r="155" spans="56:57" ht="15" hidden="1" customHeight="1" x14ac:dyDescent="0.25">
      <c r="BD155" s="72" t="str">
        <f>IF(OR('Meter Readings &amp; Usage'!B150=MAX('Meter Readings &amp; Usage'!$B$8:$B$1021), 'Meter Readings &amp; Usage'!B150=""), "", 'Meter Readings &amp; Usage'!B150)</f>
        <v/>
      </c>
      <c r="BE155" s="75" t="str">
        <f>IF('Meter Readings &amp; Usage'!B151="", "", 'Meter Readings &amp; Usage'!B151)</f>
        <v/>
      </c>
    </row>
    <row r="156" spans="56:57" ht="15" hidden="1" customHeight="1" x14ac:dyDescent="0.25">
      <c r="BD156" s="72" t="str">
        <f>IF(OR('Meter Readings &amp; Usage'!B151=MAX('Meter Readings &amp; Usage'!$B$8:$B$1021), 'Meter Readings &amp; Usage'!B151=""), "", 'Meter Readings &amp; Usage'!B151)</f>
        <v/>
      </c>
      <c r="BE156" s="75" t="str">
        <f>IF('Meter Readings &amp; Usage'!B152="", "", 'Meter Readings &amp; Usage'!B152)</f>
        <v/>
      </c>
    </row>
    <row r="157" spans="56:57" ht="15" hidden="1" customHeight="1" x14ac:dyDescent="0.25">
      <c r="BD157" s="72" t="str">
        <f>IF(OR('Meter Readings &amp; Usage'!B152=MAX('Meter Readings &amp; Usage'!$B$8:$B$1021), 'Meter Readings &amp; Usage'!B152=""), "", 'Meter Readings &amp; Usage'!B152)</f>
        <v/>
      </c>
      <c r="BE157" s="75" t="str">
        <f>IF('Meter Readings &amp; Usage'!B153="", "", 'Meter Readings &amp; Usage'!B153)</f>
        <v/>
      </c>
    </row>
    <row r="158" spans="56:57" ht="15" hidden="1" customHeight="1" x14ac:dyDescent="0.25">
      <c r="BD158" s="72" t="str">
        <f>IF(OR('Meter Readings &amp; Usage'!B153=MAX('Meter Readings &amp; Usage'!$B$8:$B$1021), 'Meter Readings &amp; Usage'!B153=""), "", 'Meter Readings &amp; Usage'!B153)</f>
        <v/>
      </c>
      <c r="BE158" s="75" t="str">
        <f>IF('Meter Readings &amp; Usage'!B154="", "", 'Meter Readings &amp; Usage'!B154)</f>
        <v/>
      </c>
    </row>
    <row r="159" spans="56:57" ht="15" hidden="1" customHeight="1" x14ac:dyDescent="0.25">
      <c r="BD159" s="72" t="str">
        <f>IF(OR('Meter Readings &amp; Usage'!B154=MAX('Meter Readings &amp; Usage'!$B$8:$B$1021), 'Meter Readings &amp; Usage'!B154=""), "", 'Meter Readings &amp; Usage'!B154)</f>
        <v/>
      </c>
      <c r="BE159" s="75" t="str">
        <f>IF('Meter Readings &amp; Usage'!B155="", "", 'Meter Readings &amp; Usage'!B155)</f>
        <v/>
      </c>
    </row>
    <row r="160" spans="56:57" ht="15" hidden="1" customHeight="1" x14ac:dyDescent="0.25">
      <c r="BD160" s="72" t="str">
        <f>IF(OR('Meter Readings &amp; Usage'!B155=MAX('Meter Readings &amp; Usage'!$B$8:$B$1021), 'Meter Readings &amp; Usage'!B155=""), "", 'Meter Readings &amp; Usage'!B155)</f>
        <v/>
      </c>
      <c r="BE160" s="75" t="str">
        <f>IF('Meter Readings &amp; Usage'!B156="", "", 'Meter Readings &amp; Usage'!B156)</f>
        <v/>
      </c>
    </row>
    <row r="161" spans="56:57" ht="15" hidden="1" customHeight="1" x14ac:dyDescent="0.25">
      <c r="BD161" s="72" t="str">
        <f>IF(OR('Meter Readings &amp; Usage'!B156=MAX('Meter Readings &amp; Usage'!$B$8:$B$1021), 'Meter Readings &amp; Usage'!B156=""), "", 'Meter Readings &amp; Usage'!B156)</f>
        <v/>
      </c>
      <c r="BE161" s="75" t="str">
        <f>IF('Meter Readings &amp; Usage'!B157="", "", 'Meter Readings &amp; Usage'!B157)</f>
        <v/>
      </c>
    </row>
    <row r="162" spans="56:57" ht="15" hidden="1" customHeight="1" x14ac:dyDescent="0.25">
      <c r="BD162" s="72" t="str">
        <f>IF(OR('Meter Readings &amp; Usage'!B157=MAX('Meter Readings &amp; Usage'!$B$8:$B$1021), 'Meter Readings &amp; Usage'!B157=""), "", 'Meter Readings &amp; Usage'!B157)</f>
        <v/>
      </c>
      <c r="BE162" s="75" t="str">
        <f>IF('Meter Readings &amp; Usage'!B158="", "", 'Meter Readings &amp; Usage'!B158)</f>
        <v/>
      </c>
    </row>
    <row r="163" spans="56:57" ht="15" hidden="1" customHeight="1" x14ac:dyDescent="0.25">
      <c r="BD163" s="72" t="str">
        <f>IF(OR('Meter Readings &amp; Usage'!B158=MAX('Meter Readings &amp; Usage'!$B$8:$B$1021), 'Meter Readings &amp; Usage'!B158=""), "", 'Meter Readings &amp; Usage'!B158)</f>
        <v/>
      </c>
      <c r="BE163" s="75" t="str">
        <f>IF('Meter Readings &amp; Usage'!B159="", "", 'Meter Readings &amp; Usage'!B159)</f>
        <v/>
      </c>
    </row>
    <row r="164" spans="56:57" ht="15" hidden="1" customHeight="1" x14ac:dyDescent="0.25">
      <c r="BD164" s="72" t="str">
        <f>IF(OR('Meter Readings &amp; Usage'!B159=MAX('Meter Readings &amp; Usage'!$B$8:$B$1021), 'Meter Readings &amp; Usage'!B159=""), "", 'Meter Readings &amp; Usage'!B159)</f>
        <v/>
      </c>
      <c r="BE164" s="75" t="str">
        <f>IF('Meter Readings &amp; Usage'!B160="", "", 'Meter Readings &amp; Usage'!B160)</f>
        <v/>
      </c>
    </row>
    <row r="165" spans="56:57" ht="15" hidden="1" customHeight="1" x14ac:dyDescent="0.25">
      <c r="BD165" s="72" t="str">
        <f>IF(OR('Meter Readings &amp; Usage'!B160=MAX('Meter Readings &amp; Usage'!$B$8:$B$1021), 'Meter Readings &amp; Usage'!B160=""), "", 'Meter Readings &amp; Usage'!B160)</f>
        <v/>
      </c>
      <c r="BE165" s="75" t="str">
        <f>IF('Meter Readings &amp; Usage'!B161="", "", 'Meter Readings &amp; Usage'!B161)</f>
        <v/>
      </c>
    </row>
    <row r="166" spans="56:57" ht="15" hidden="1" customHeight="1" x14ac:dyDescent="0.25">
      <c r="BD166" s="72" t="str">
        <f>IF(OR('Meter Readings &amp; Usage'!B161=MAX('Meter Readings &amp; Usage'!$B$8:$B$1021), 'Meter Readings &amp; Usage'!B161=""), "", 'Meter Readings &amp; Usage'!B161)</f>
        <v/>
      </c>
      <c r="BE166" s="75" t="str">
        <f>IF('Meter Readings &amp; Usage'!B162="", "", 'Meter Readings &amp; Usage'!B162)</f>
        <v/>
      </c>
    </row>
    <row r="167" spans="56:57" ht="15" hidden="1" customHeight="1" x14ac:dyDescent="0.25">
      <c r="BD167" s="72" t="str">
        <f>IF(OR('Meter Readings &amp; Usage'!B162=MAX('Meter Readings &amp; Usage'!$B$8:$B$1021), 'Meter Readings &amp; Usage'!B162=""), "", 'Meter Readings &amp; Usage'!B162)</f>
        <v/>
      </c>
      <c r="BE167" s="75" t="str">
        <f>IF('Meter Readings &amp; Usage'!B163="", "", 'Meter Readings &amp; Usage'!B163)</f>
        <v/>
      </c>
    </row>
    <row r="168" spans="56:57" ht="15" hidden="1" customHeight="1" x14ac:dyDescent="0.25">
      <c r="BD168" s="72" t="str">
        <f>IF(OR('Meter Readings &amp; Usage'!B163=MAX('Meter Readings &amp; Usage'!$B$8:$B$1021), 'Meter Readings &amp; Usage'!B163=""), "", 'Meter Readings &amp; Usage'!B163)</f>
        <v/>
      </c>
      <c r="BE168" s="75" t="str">
        <f>IF('Meter Readings &amp; Usage'!B164="", "", 'Meter Readings &amp; Usage'!B164)</f>
        <v/>
      </c>
    </row>
    <row r="169" spans="56:57" ht="15" hidden="1" customHeight="1" x14ac:dyDescent="0.25">
      <c r="BD169" s="72" t="str">
        <f>IF(OR('Meter Readings &amp; Usage'!B164=MAX('Meter Readings &amp; Usage'!$B$8:$B$1021), 'Meter Readings &amp; Usage'!B164=""), "", 'Meter Readings &amp; Usage'!B164)</f>
        <v/>
      </c>
      <c r="BE169" s="75" t="str">
        <f>IF('Meter Readings &amp; Usage'!B165="", "", 'Meter Readings &amp; Usage'!B165)</f>
        <v/>
      </c>
    </row>
    <row r="170" spans="56:57" ht="15" hidden="1" customHeight="1" x14ac:dyDescent="0.25">
      <c r="BD170" s="72" t="str">
        <f>IF(OR('Meter Readings &amp; Usage'!B165=MAX('Meter Readings &amp; Usage'!$B$8:$B$1021), 'Meter Readings &amp; Usage'!B165=""), "", 'Meter Readings &amp; Usage'!B165)</f>
        <v/>
      </c>
      <c r="BE170" s="75" t="str">
        <f>IF('Meter Readings &amp; Usage'!B166="", "", 'Meter Readings &amp; Usage'!B166)</f>
        <v/>
      </c>
    </row>
    <row r="171" spans="56:57" ht="15" hidden="1" customHeight="1" x14ac:dyDescent="0.25">
      <c r="BD171" s="72" t="str">
        <f>IF(OR('Meter Readings &amp; Usage'!B166=MAX('Meter Readings &amp; Usage'!$B$8:$B$1021), 'Meter Readings &amp; Usage'!B166=""), "", 'Meter Readings &amp; Usage'!B166)</f>
        <v/>
      </c>
      <c r="BE171" s="75" t="str">
        <f>IF('Meter Readings &amp; Usage'!B167="", "", 'Meter Readings &amp; Usage'!B167)</f>
        <v/>
      </c>
    </row>
    <row r="172" spans="56:57" ht="15" hidden="1" customHeight="1" x14ac:dyDescent="0.25">
      <c r="BD172" s="72" t="str">
        <f>IF(OR('Meter Readings &amp; Usage'!B167=MAX('Meter Readings &amp; Usage'!$B$8:$B$1021), 'Meter Readings &amp; Usage'!B167=""), "", 'Meter Readings &amp; Usage'!B167)</f>
        <v/>
      </c>
      <c r="BE172" s="75" t="str">
        <f>IF('Meter Readings &amp; Usage'!B168="", "", 'Meter Readings &amp; Usage'!B168)</f>
        <v/>
      </c>
    </row>
    <row r="173" spans="56:57" ht="15" hidden="1" customHeight="1" x14ac:dyDescent="0.25">
      <c r="BD173" s="72" t="str">
        <f>IF(OR('Meter Readings &amp; Usage'!B168=MAX('Meter Readings &amp; Usage'!$B$8:$B$1021), 'Meter Readings &amp; Usage'!B168=""), "", 'Meter Readings &amp; Usage'!B168)</f>
        <v/>
      </c>
      <c r="BE173" s="75" t="str">
        <f>IF('Meter Readings &amp; Usage'!B169="", "", 'Meter Readings &amp; Usage'!B169)</f>
        <v/>
      </c>
    </row>
    <row r="174" spans="56:57" ht="15" hidden="1" customHeight="1" x14ac:dyDescent="0.25">
      <c r="BD174" s="72" t="str">
        <f>IF(OR('Meter Readings &amp; Usage'!B169=MAX('Meter Readings &amp; Usage'!$B$8:$B$1021), 'Meter Readings &amp; Usage'!B169=""), "", 'Meter Readings &amp; Usage'!B169)</f>
        <v/>
      </c>
      <c r="BE174" s="75" t="str">
        <f>IF('Meter Readings &amp; Usage'!B170="", "", 'Meter Readings &amp; Usage'!B170)</f>
        <v/>
      </c>
    </row>
    <row r="175" spans="56:57" ht="15" hidden="1" customHeight="1" x14ac:dyDescent="0.25">
      <c r="BD175" s="72" t="str">
        <f>IF(OR('Meter Readings &amp; Usage'!B170=MAX('Meter Readings &amp; Usage'!$B$8:$B$1021), 'Meter Readings &amp; Usage'!B170=""), "", 'Meter Readings &amp; Usage'!B170)</f>
        <v/>
      </c>
      <c r="BE175" s="75" t="str">
        <f>IF('Meter Readings &amp; Usage'!B171="", "", 'Meter Readings &amp; Usage'!B171)</f>
        <v/>
      </c>
    </row>
    <row r="176" spans="56:57" ht="15" hidden="1" customHeight="1" x14ac:dyDescent="0.25">
      <c r="BD176" s="72" t="str">
        <f>IF(OR('Meter Readings &amp; Usage'!B171=MAX('Meter Readings &amp; Usage'!$B$8:$B$1021), 'Meter Readings &amp; Usage'!B171=""), "", 'Meter Readings &amp; Usage'!B171)</f>
        <v/>
      </c>
      <c r="BE176" s="75" t="str">
        <f>IF('Meter Readings &amp; Usage'!B172="", "", 'Meter Readings &amp; Usage'!B172)</f>
        <v/>
      </c>
    </row>
    <row r="177" spans="56:57" ht="15" hidden="1" customHeight="1" x14ac:dyDescent="0.25">
      <c r="BD177" s="72" t="str">
        <f>IF(OR('Meter Readings &amp; Usage'!B172=MAX('Meter Readings &amp; Usage'!$B$8:$B$1021), 'Meter Readings &amp; Usage'!B172=""), "", 'Meter Readings &amp; Usage'!B172)</f>
        <v/>
      </c>
      <c r="BE177" s="75" t="str">
        <f>IF('Meter Readings &amp; Usage'!B173="", "", 'Meter Readings &amp; Usage'!B173)</f>
        <v/>
      </c>
    </row>
    <row r="178" spans="56:57" ht="15" hidden="1" customHeight="1" x14ac:dyDescent="0.25">
      <c r="BD178" s="72" t="str">
        <f>IF(OR('Meter Readings &amp; Usage'!B173=MAX('Meter Readings &amp; Usage'!$B$8:$B$1021), 'Meter Readings &amp; Usage'!B173=""), "", 'Meter Readings &amp; Usage'!B173)</f>
        <v/>
      </c>
      <c r="BE178" s="75" t="str">
        <f>IF('Meter Readings &amp; Usage'!B174="", "", 'Meter Readings &amp; Usage'!B174)</f>
        <v/>
      </c>
    </row>
    <row r="179" spans="56:57" ht="15" hidden="1" customHeight="1" x14ac:dyDescent="0.25">
      <c r="BD179" s="72" t="str">
        <f>IF(OR('Meter Readings &amp; Usage'!B174=MAX('Meter Readings &amp; Usage'!$B$8:$B$1021), 'Meter Readings &amp; Usage'!B174=""), "", 'Meter Readings &amp; Usage'!B174)</f>
        <v/>
      </c>
      <c r="BE179" s="75" t="str">
        <f>IF('Meter Readings &amp; Usage'!B175="", "", 'Meter Readings &amp; Usage'!B175)</f>
        <v/>
      </c>
    </row>
    <row r="180" spans="56:57" ht="15" hidden="1" customHeight="1" x14ac:dyDescent="0.25">
      <c r="BD180" s="72" t="str">
        <f>IF(OR('Meter Readings &amp; Usage'!B175=MAX('Meter Readings &amp; Usage'!$B$8:$B$1021), 'Meter Readings &amp; Usage'!B175=""), "", 'Meter Readings &amp; Usage'!B175)</f>
        <v/>
      </c>
      <c r="BE180" s="75" t="str">
        <f>IF('Meter Readings &amp; Usage'!B176="", "", 'Meter Readings &amp; Usage'!B176)</f>
        <v/>
      </c>
    </row>
    <row r="181" spans="56:57" ht="15" hidden="1" customHeight="1" x14ac:dyDescent="0.25">
      <c r="BD181" s="72" t="str">
        <f>IF(OR('Meter Readings &amp; Usage'!B176=MAX('Meter Readings &amp; Usage'!$B$8:$B$1021), 'Meter Readings &amp; Usage'!B176=""), "", 'Meter Readings &amp; Usage'!B176)</f>
        <v/>
      </c>
      <c r="BE181" s="75" t="str">
        <f>IF('Meter Readings &amp; Usage'!B177="", "", 'Meter Readings &amp; Usage'!B177)</f>
        <v/>
      </c>
    </row>
    <row r="182" spans="56:57" ht="15" hidden="1" customHeight="1" x14ac:dyDescent="0.25">
      <c r="BD182" s="72" t="str">
        <f>IF(OR('Meter Readings &amp; Usage'!B177=MAX('Meter Readings &amp; Usage'!$B$8:$B$1021), 'Meter Readings &amp; Usage'!B177=""), "", 'Meter Readings &amp; Usage'!B177)</f>
        <v/>
      </c>
      <c r="BE182" s="75" t="str">
        <f>IF('Meter Readings &amp; Usage'!B178="", "", 'Meter Readings &amp; Usage'!B178)</f>
        <v/>
      </c>
    </row>
    <row r="183" spans="56:57" ht="15" hidden="1" customHeight="1" x14ac:dyDescent="0.25">
      <c r="BD183" s="72" t="str">
        <f>IF(OR('Meter Readings &amp; Usage'!B178=MAX('Meter Readings &amp; Usage'!$B$8:$B$1021), 'Meter Readings &amp; Usage'!B178=""), "", 'Meter Readings &amp; Usage'!B178)</f>
        <v/>
      </c>
      <c r="BE183" s="75" t="str">
        <f>IF('Meter Readings &amp; Usage'!B179="", "", 'Meter Readings &amp; Usage'!B179)</f>
        <v/>
      </c>
    </row>
    <row r="184" spans="56:57" ht="15" hidden="1" customHeight="1" x14ac:dyDescent="0.25">
      <c r="BD184" s="72" t="str">
        <f>IF(OR('Meter Readings &amp; Usage'!B179=MAX('Meter Readings &amp; Usage'!$B$8:$B$1021), 'Meter Readings &amp; Usage'!B179=""), "", 'Meter Readings &amp; Usage'!B179)</f>
        <v/>
      </c>
      <c r="BE184" s="75" t="str">
        <f>IF('Meter Readings &amp; Usage'!B180="", "", 'Meter Readings &amp; Usage'!B180)</f>
        <v/>
      </c>
    </row>
    <row r="185" spans="56:57" ht="15" hidden="1" customHeight="1" x14ac:dyDescent="0.25">
      <c r="BD185" s="72" t="str">
        <f>IF(OR('Meter Readings &amp; Usage'!B180=MAX('Meter Readings &amp; Usage'!$B$8:$B$1021), 'Meter Readings &amp; Usage'!B180=""), "", 'Meter Readings &amp; Usage'!B180)</f>
        <v/>
      </c>
      <c r="BE185" s="75" t="str">
        <f>IF('Meter Readings &amp; Usage'!B181="", "", 'Meter Readings &amp; Usage'!B181)</f>
        <v/>
      </c>
    </row>
    <row r="186" spans="56:57" ht="15" hidden="1" customHeight="1" x14ac:dyDescent="0.25">
      <c r="BD186" s="72" t="str">
        <f>IF(OR('Meter Readings &amp; Usage'!B181=MAX('Meter Readings &amp; Usage'!$B$8:$B$1021), 'Meter Readings &amp; Usage'!B181=""), "", 'Meter Readings &amp; Usage'!B181)</f>
        <v/>
      </c>
      <c r="BE186" s="75" t="str">
        <f>IF('Meter Readings &amp; Usage'!B182="", "", 'Meter Readings &amp; Usage'!B182)</f>
        <v/>
      </c>
    </row>
    <row r="187" spans="56:57" ht="15" hidden="1" customHeight="1" x14ac:dyDescent="0.25">
      <c r="BD187" s="72" t="str">
        <f>IF(OR('Meter Readings &amp; Usage'!B182=MAX('Meter Readings &amp; Usage'!$B$8:$B$1021), 'Meter Readings &amp; Usage'!B182=""), "", 'Meter Readings &amp; Usage'!B182)</f>
        <v/>
      </c>
      <c r="BE187" s="75" t="str">
        <f>IF('Meter Readings &amp; Usage'!B183="", "", 'Meter Readings &amp; Usage'!B183)</f>
        <v/>
      </c>
    </row>
    <row r="188" spans="56:57" ht="15" hidden="1" customHeight="1" x14ac:dyDescent="0.25">
      <c r="BD188" s="72" t="str">
        <f>IF(OR('Meter Readings &amp; Usage'!B183=MAX('Meter Readings &amp; Usage'!$B$8:$B$1021), 'Meter Readings &amp; Usage'!B183=""), "", 'Meter Readings &amp; Usage'!B183)</f>
        <v/>
      </c>
      <c r="BE188" s="75" t="str">
        <f>IF('Meter Readings &amp; Usage'!B184="", "", 'Meter Readings &amp; Usage'!B184)</f>
        <v/>
      </c>
    </row>
    <row r="189" spans="56:57" ht="15" hidden="1" customHeight="1" x14ac:dyDescent="0.25">
      <c r="BD189" s="72" t="str">
        <f>IF(OR('Meter Readings &amp; Usage'!B184=MAX('Meter Readings &amp; Usage'!$B$8:$B$1021), 'Meter Readings &amp; Usage'!B184=""), "", 'Meter Readings &amp; Usage'!B184)</f>
        <v/>
      </c>
      <c r="BE189" s="75" t="str">
        <f>IF('Meter Readings &amp; Usage'!B185="", "", 'Meter Readings &amp; Usage'!B185)</f>
        <v/>
      </c>
    </row>
    <row r="190" spans="56:57" ht="15" hidden="1" customHeight="1" x14ac:dyDescent="0.25">
      <c r="BD190" s="72" t="str">
        <f>IF(OR('Meter Readings &amp; Usage'!B185=MAX('Meter Readings &amp; Usage'!$B$8:$B$1021), 'Meter Readings &amp; Usage'!B185=""), "", 'Meter Readings &amp; Usage'!B185)</f>
        <v/>
      </c>
      <c r="BE190" s="75" t="str">
        <f>IF('Meter Readings &amp; Usage'!B186="", "", 'Meter Readings &amp; Usage'!B186)</f>
        <v/>
      </c>
    </row>
    <row r="191" spans="56:57" ht="15" hidden="1" customHeight="1" x14ac:dyDescent="0.25">
      <c r="BD191" s="72" t="str">
        <f>IF(OR('Meter Readings &amp; Usage'!B186=MAX('Meter Readings &amp; Usage'!$B$8:$B$1021), 'Meter Readings &amp; Usage'!B186=""), "", 'Meter Readings &amp; Usage'!B186)</f>
        <v/>
      </c>
      <c r="BE191" s="75" t="str">
        <f>IF('Meter Readings &amp; Usage'!B187="", "", 'Meter Readings &amp; Usage'!B187)</f>
        <v/>
      </c>
    </row>
    <row r="192" spans="56:57" ht="15" hidden="1" customHeight="1" x14ac:dyDescent="0.25">
      <c r="BD192" s="72" t="str">
        <f>IF(OR('Meter Readings &amp; Usage'!B187=MAX('Meter Readings &amp; Usage'!$B$8:$B$1021), 'Meter Readings &amp; Usage'!B187=""), "", 'Meter Readings &amp; Usage'!B187)</f>
        <v/>
      </c>
      <c r="BE192" s="75" t="str">
        <f>IF('Meter Readings &amp; Usage'!B188="", "", 'Meter Readings &amp; Usage'!B188)</f>
        <v/>
      </c>
    </row>
    <row r="193" spans="56:57" ht="15" hidden="1" customHeight="1" x14ac:dyDescent="0.25">
      <c r="BD193" s="72" t="str">
        <f>IF(OR('Meter Readings &amp; Usage'!B188=MAX('Meter Readings &amp; Usage'!$B$8:$B$1021), 'Meter Readings &amp; Usage'!B188=""), "", 'Meter Readings &amp; Usage'!B188)</f>
        <v/>
      </c>
      <c r="BE193" s="75" t="str">
        <f>IF('Meter Readings &amp; Usage'!B189="", "", 'Meter Readings &amp; Usage'!B189)</f>
        <v/>
      </c>
    </row>
    <row r="194" spans="56:57" ht="15" hidden="1" customHeight="1" x14ac:dyDescent="0.25">
      <c r="BD194" s="72" t="str">
        <f>IF(OR('Meter Readings &amp; Usage'!B189=MAX('Meter Readings &amp; Usage'!$B$8:$B$1021), 'Meter Readings &amp; Usage'!B189=""), "", 'Meter Readings &amp; Usage'!B189)</f>
        <v/>
      </c>
      <c r="BE194" s="75" t="str">
        <f>IF('Meter Readings &amp; Usage'!B190="", "", 'Meter Readings &amp; Usage'!B190)</f>
        <v/>
      </c>
    </row>
    <row r="195" spans="56:57" ht="15" hidden="1" customHeight="1" x14ac:dyDescent="0.25">
      <c r="BD195" s="72" t="str">
        <f>IF(OR('Meter Readings &amp; Usage'!B190=MAX('Meter Readings &amp; Usage'!$B$8:$B$1021), 'Meter Readings &amp; Usage'!B190=""), "", 'Meter Readings &amp; Usage'!B190)</f>
        <v/>
      </c>
      <c r="BE195" s="75" t="str">
        <f>IF('Meter Readings &amp; Usage'!B191="", "", 'Meter Readings &amp; Usage'!B191)</f>
        <v/>
      </c>
    </row>
    <row r="196" spans="56:57" ht="15" hidden="1" customHeight="1" x14ac:dyDescent="0.25">
      <c r="BD196" s="72" t="str">
        <f>IF(OR('Meter Readings &amp; Usage'!B191=MAX('Meter Readings &amp; Usage'!$B$8:$B$1021), 'Meter Readings &amp; Usage'!B191=""), "", 'Meter Readings &amp; Usage'!B191)</f>
        <v/>
      </c>
      <c r="BE196" s="75" t="str">
        <f>IF('Meter Readings &amp; Usage'!B192="", "", 'Meter Readings &amp; Usage'!B192)</f>
        <v/>
      </c>
    </row>
    <row r="197" spans="56:57" ht="15" hidden="1" customHeight="1" x14ac:dyDescent="0.25">
      <c r="BD197" s="72" t="str">
        <f>IF(OR('Meter Readings &amp; Usage'!B192=MAX('Meter Readings &amp; Usage'!$B$8:$B$1021), 'Meter Readings &amp; Usage'!B192=""), "", 'Meter Readings &amp; Usage'!B192)</f>
        <v/>
      </c>
      <c r="BE197" s="75" t="str">
        <f>IF('Meter Readings &amp; Usage'!B193="", "", 'Meter Readings &amp; Usage'!B193)</f>
        <v/>
      </c>
    </row>
    <row r="198" spans="56:57" ht="15" hidden="1" customHeight="1" x14ac:dyDescent="0.25">
      <c r="BD198" s="72" t="str">
        <f>IF(OR('Meter Readings &amp; Usage'!B193=MAX('Meter Readings &amp; Usage'!$B$8:$B$1021), 'Meter Readings &amp; Usage'!B193=""), "", 'Meter Readings &amp; Usage'!B193)</f>
        <v/>
      </c>
      <c r="BE198" s="75" t="str">
        <f>IF('Meter Readings &amp; Usage'!B194="", "", 'Meter Readings &amp; Usage'!B194)</f>
        <v/>
      </c>
    </row>
    <row r="199" spans="56:57" ht="15" hidden="1" customHeight="1" x14ac:dyDescent="0.25">
      <c r="BD199" s="72" t="str">
        <f>IF(OR('Meter Readings &amp; Usage'!B194=MAX('Meter Readings &amp; Usage'!$B$8:$B$1021), 'Meter Readings &amp; Usage'!B194=""), "", 'Meter Readings &amp; Usage'!B194)</f>
        <v/>
      </c>
      <c r="BE199" s="75" t="str">
        <f>IF('Meter Readings &amp; Usage'!B195="", "", 'Meter Readings &amp; Usage'!B195)</f>
        <v/>
      </c>
    </row>
    <row r="200" spans="56:57" ht="15" hidden="1" customHeight="1" x14ac:dyDescent="0.25">
      <c r="BD200" s="72" t="str">
        <f>IF(OR('Meter Readings &amp; Usage'!B195=MAX('Meter Readings &amp; Usage'!$B$8:$B$1021), 'Meter Readings &amp; Usage'!B195=""), "", 'Meter Readings &amp; Usage'!B195)</f>
        <v/>
      </c>
      <c r="BE200" s="75" t="str">
        <f>IF('Meter Readings &amp; Usage'!B196="", "", 'Meter Readings &amp; Usage'!B196)</f>
        <v/>
      </c>
    </row>
    <row r="201" spans="56:57" ht="15" hidden="1" customHeight="1" x14ac:dyDescent="0.25">
      <c r="BD201" s="72" t="str">
        <f>IF(OR('Meter Readings &amp; Usage'!B196=MAX('Meter Readings &amp; Usage'!$B$8:$B$1021), 'Meter Readings &amp; Usage'!B196=""), "", 'Meter Readings &amp; Usage'!B196)</f>
        <v/>
      </c>
      <c r="BE201" s="75" t="str">
        <f>IF('Meter Readings &amp; Usage'!B197="", "", 'Meter Readings &amp; Usage'!B197)</f>
        <v/>
      </c>
    </row>
    <row r="202" spans="56:57" ht="15" hidden="1" customHeight="1" x14ac:dyDescent="0.25">
      <c r="BD202" s="72" t="str">
        <f>IF(OR('Meter Readings &amp; Usage'!B197=MAX('Meter Readings &amp; Usage'!$B$8:$B$1021), 'Meter Readings &amp; Usage'!B197=""), "", 'Meter Readings &amp; Usage'!B197)</f>
        <v/>
      </c>
      <c r="BE202" s="75" t="str">
        <f>IF('Meter Readings &amp; Usage'!B198="", "", 'Meter Readings &amp; Usage'!B198)</f>
        <v/>
      </c>
    </row>
    <row r="203" spans="56:57" ht="15" hidden="1" customHeight="1" x14ac:dyDescent="0.25">
      <c r="BD203" s="72" t="str">
        <f>IF(OR('Meter Readings &amp; Usage'!B198=MAX('Meter Readings &amp; Usage'!$B$8:$B$1021), 'Meter Readings &amp; Usage'!B198=""), "", 'Meter Readings &amp; Usage'!B198)</f>
        <v/>
      </c>
      <c r="BE203" s="75" t="str">
        <f>IF('Meter Readings &amp; Usage'!B199="", "", 'Meter Readings &amp; Usage'!B199)</f>
        <v/>
      </c>
    </row>
    <row r="204" spans="56:57" ht="15" hidden="1" customHeight="1" x14ac:dyDescent="0.25">
      <c r="BD204" s="72" t="str">
        <f>IF(OR('Meter Readings &amp; Usage'!B199=MAX('Meter Readings &amp; Usage'!$B$8:$B$1021), 'Meter Readings &amp; Usage'!B199=""), "", 'Meter Readings &amp; Usage'!B199)</f>
        <v/>
      </c>
      <c r="BE204" s="75" t="str">
        <f>IF('Meter Readings &amp; Usage'!B200="", "", 'Meter Readings &amp; Usage'!B200)</f>
        <v/>
      </c>
    </row>
    <row r="205" spans="56:57" ht="15" hidden="1" customHeight="1" x14ac:dyDescent="0.25">
      <c r="BD205" s="72" t="str">
        <f>IF(OR('Meter Readings &amp; Usage'!B200=MAX('Meter Readings &amp; Usage'!$B$8:$B$1021), 'Meter Readings &amp; Usage'!B200=""), "", 'Meter Readings &amp; Usage'!B200)</f>
        <v/>
      </c>
      <c r="BE205" s="75" t="str">
        <f>IF('Meter Readings &amp; Usage'!B201="", "", 'Meter Readings &amp; Usage'!B201)</f>
        <v/>
      </c>
    </row>
    <row r="206" spans="56:57" ht="15" hidden="1" customHeight="1" x14ac:dyDescent="0.25">
      <c r="BD206" s="72" t="str">
        <f>IF(OR('Meter Readings &amp; Usage'!B201=MAX('Meter Readings &amp; Usage'!$B$8:$B$1021), 'Meter Readings &amp; Usage'!B201=""), "", 'Meter Readings &amp; Usage'!B201)</f>
        <v/>
      </c>
      <c r="BE206" s="75" t="str">
        <f>IF('Meter Readings &amp; Usage'!B202="", "", 'Meter Readings &amp; Usage'!B202)</f>
        <v/>
      </c>
    </row>
    <row r="207" spans="56:57" ht="15" hidden="1" customHeight="1" x14ac:dyDescent="0.25">
      <c r="BD207" s="72" t="str">
        <f>IF(OR('Meter Readings &amp; Usage'!B202=MAX('Meter Readings &amp; Usage'!$B$8:$B$1021), 'Meter Readings &amp; Usage'!B202=""), "", 'Meter Readings &amp; Usage'!B202)</f>
        <v/>
      </c>
      <c r="BE207" s="75" t="str">
        <f>IF('Meter Readings &amp; Usage'!B203="", "", 'Meter Readings &amp; Usage'!B203)</f>
        <v/>
      </c>
    </row>
    <row r="208" spans="56:57" ht="15" hidden="1" customHeight="1" x14ac:dyDescent="0.25">
      <c r="BD208" s="72" t="str">
        <f>IF(OR('Meter Readings &amp; Usage'!B203=MAX('Meter Readings &amp; Usage'!$B$8:$B$1021), 'Meter Readings &amp; Usage'!B203=""), "", 'Meter Readings &amp; Usage'!B203)</f>
        <v/>
      </c>
      <c r="BE208" s="75" t="str">
        <f>IF('Meter Readings &amp; Usage'!B204="", "", 'Meter Readings &amp; Usage'!B204)</f>
        <v/>
      </c>
    </row>
    <row r="209" spans="56:57" ht="15" hidden="1" customHeight="1" x14ac:dyDescent="0.25">
      <c r="BD209" s="72" t="str">
        <f>IF(OR('Meter Readings &amp; Usage'!B204=MAX('Meter Readings &amp; Usage'!$B$8:$B$1021), 'Meter Readings &amp; Usage'!B204=""), "", 'Meter Readings &amp; Usage'!B204)</f>
        <v/>
      </c>
      <c r="BE209" s="75" t="str">
        <f>IF('Meter Readings &amp; Usage'!B205="", "", 'Meter Readings &amp; Usage'!B205)</f>
        <v/>
      </c>
    </row>
    <row r="210" spans="56:57" ht="15" hidden="1" customHeight="1" x14ac:dyDescent="0.25">
      <c r="BD210" s="72" t="str">
        <f>IF(OR('Meter Readings &amp; Usage'!B205=MAX('Meter Readings &amp; Usage'!$B$8:$B$1021), 'Meter Readings &amp; Usage'!B205=""), "", 'Meter Readings &amp; Usage'!B205)</f>
        <v/>
      </c>
      <c r="BE210" s="75" t="str">
        <f>IF('Meter Readings &amp; Usage'!B206="", "", 'Meter Readings &amp; Usage'!B206)</f>
        <v/>
      </c>
    </row>
    <row r="211" spans="56:57" ht="15" hidden="1" customHeight="1" x14ac:dyDescent="0.25">
      <c r="BD211" s="72" t="str">
        <f>IF(OR('Meter Readings &amp; Usage'!B206=MAX('Meter Readings &amp; Usage'!$B$8:$B$1021), 'Meter Readings &amp; Usage'!B206=""), "", 'Meter Readings &amp; Usage'!B206)</f>
        <v/>
      </c>
      <c r="BE211" s="75" t="str">
        <f>IF('Meter Readings &amp; Usage'!B207="", "", 'Meter Readings &amp; Usage'!B207)</f>
        <v/>
      </c>
    </row>
    <row r="212" spans="56:57" ht="15" hidden="1" customHeight="1" x14ac:dyDescent="0.25">
      <c r="BD212" s="72" t="str">
        <f>IF(OR('Meter Readings &amp; Usage'!B207=MAX('Meter Readings &amp; Usage'!$B$8:$B$1021), 'Meter Readings &amp; Usage'!B207=""), "", 'Meter Readings &amp; Usage'!B207)</f>
        <v/>
      </c>
      <c r="BE212" s="75" t="str">
        <f>IF('Meter Readings &amp; Usage'!B208="", "", 'Meter Readings &amp; Usage'!B208)</f>
        <v/>
      </c>
    </row>
    <row r="213" spans="56:57" ht="15" hidden="1" customHeight="1" x14ac:dyDescent="0.25">
      <c r="BD213" s="72" t="str">
        <f>IF(OR('Meter Readings &amp; Usage'!B208=MAX('Meter Readings &amp; Usage'!$B$8:$B$1021), 'Meter Readings &amp; Usage'!B208=""), "", 'Meter Readings &amp; Usage'!B208)</f>
        <v/>
      </c>
      <c r="BE213" s="75" t="str">
        <f>IF('Meter Readings &amp; Usage'!B209="", "", 'Meter Readings &amp; Usage'!B209)</f>
        <v/>
      </c>
    </row>
    <row r="214" spans="56:57" ht="15" hidden="1" customHeight="1" x14ac:dyDescent="0.25">
      <c r="BD214" s="72" t="str">
        <f>IF(OR('Meter Readings &amp; Usage'!B209=MAX('Meter Readings &amp; Usage'!$B$8:$B$1021), 'Meter Readings &amp; Usage'!B209=""), "", 'Meter Readings &amp; Usage'!B209)</f>
        <v/>
      </c>
      <c r="BE214" s="75" t="str">
        <f>IF('Meter Readings &amp; Usage'!B210="", "", 'Meter Readings &amp; Usage'!B210)</f>
        <v/>
      </c>
    </row>
    <row r="215" spans="56:57" ht="15" hidden="1" customHeight="1" x14ac:dyDescent="0.25">
      <c r="BD215" s="72" t="str">
        <f>IF(OR('Meter Readings &amp; Usage'!B210=MAX('Meter Readings &amp; Usage'!$B$8:$B$1021), 'Meter Readings &amp; Usage'!B210=""), "", 'Meter Readings &amp; Usage'!B210)</f>
        <v/>
      </c>
      <c r="BE215" s="75" t="str">
        <f>IF('Meter Readings &amp; Usage'!B211="", "", 'Meter Readings &amp; Usage'!B211)</f>
        <v/>
      </c>
    </row>
    <row r="216" spans="56:57" ht="15" hidden="1" customHeight="1" x14ac:dyDescent="0.25">
      <c r="BD216" s="72" t="str">
        <f>IF(OR('Meter Readings &amp; Usage'!B211=MAX('Meter Readings &amp; Usage'!$B$8:$B$1021), 'Meter Readings &amp; Usage'!B211=""), "", 'Meter Readings &amp; Usage'!B211)</f>
        <v/>
      </c>
      <c r="BE216" s="75" t="str">
        <f>IF('Meter Readings &amp; Usage'!B212="", "", 'Meter Readings &amp; Usage'!B212)</f>
        <v/>
      </c>
    </row>
    <row r="217" spans="56:57" ht="15" hidden="1" customHeight="1" x14ac:dyDescent="0.25">
      <c r="BD217" s="72" t="str">
        <f>IF(OR('Meter Readings &amp; Usage'!B212=MAX('Meter Readings &amp; Usage'!$B$8:$B$1021), 'Meter Readings &amp; Usage'!B212=""), "", 'Meter Readings &amp; Usage'!B212)</f>
        <v/>
      </c>
      <c r="BE217" s="75" t="str">
        <f>IF('Meter Readings &amp; Usage'!B213="", "", 'Meter Readings &amp; Usage'!B213)</f>
        <v/>
      </c>
    </row>
    <row r="218" spans="56:57" ht="15" hidden="1" customHeight="1" x14ac:dyDescent="0.25">
      <c r="BD218" s="72" t="str">
        <f>IF(OR('Meter Readings &amp; Usage'!B213=MAX('Meter Readings &amp; Usage'!$B$8:$B$1021), 'Meter Readings &amp; Usage'!B213=""), "", 'Meter Readings &amp; Usage'!B213)</f>
        <v/>
      </c>
      <c r="BE218" s="75" t="str">
        <f>IF('Meter Readings &amp; Usage'!B214="", "", 'Meter Readings &amp; Usage'!B214)</f>
        <v/>
      </c>
    </row>
    <row r="219" spans="56:57" ht="15" hidden="1" customHeight="1" x14ac:dyDescent="0.25">
      <c r="BD219" s="72" t="str">
        <f>IF(OR('Meter Readings &amp; Usage'!B214=MAX('Meter Readings &amp; Usage'!$B$8:$B$1021), 'Meter Readings &amp; Usage'!B214=""), "", 'Meter Readings &amp; Usage'!B214)</f>
        <v/>
      </c>
      <c r="BE219" s="75" t="str">
        <f>IF('Meter Readings &amp; Usage'!B215="", "", 'Meter Readings &amp; Usage'!B215)</f>
        <v/>
      </c>
    </row>
    <row r="220" spans="56:57" ht="15" hidden="1" customHeight="1" x14ac:dyDescent="0.25">
      <c r="BD220" s="72" t="str">
        <f>IF(OR('Meter Readings &amp; Usage'!B215=MAX('Meter Readings &amp; Usage'!$B$8:$B$1021), 'Meter Readings &amp; Usage'!B215=""), "", 'Meter Readings &amp; Usage'!B215)</f>
        <v/>
      </c>
      <c r="BE220" s="75" t="str">
        <f>IF('Meter Readings &amp; Usage'!B216="", "", 'Meter Readings &amp; Usage'!B216)</f>
        <v/>
      </c>
    </row>
    <row r="221" spans="56:57" ht="15" hidden="1" customHeight="1" x14ac:dyDescent="0.25">
      <c r="BD221" s="72" t="str">
        <f>IF(OR('Meter Readings &amp; Usage'!B216=MAX('Meter Readings &amp; Usage'!$B$8:$B$1021), 'Meter Readings &amp; Usage'!B216=""), "", 'Meter Readings &amp; Usage'!B216)</f>
        <v/>
      </c>
      <c r="BE221" s="75" t="str">
        <f>IF('Meter Readings &amp; Usage'!B217="", "", 'Meter Readings &amp; Usage'!B217)</f>
        <v/>
      </c>
    </row>
    <row r="222" spans="56:57" ht="15" hidden="1" customHeight="1" x14ac:dyDescent="0.25">
      <c r="BD222" s="72" t="str">
        <f>IF(OR('Meter Readings &amp; Usage'!B217=MAX('Meter Readings &amp; Usage'!$B$8:$B$1021), 'Meter Readings &amp; Usage'!B217=""), "", 'Meter Readings &amp; Usage'!B217)</f>
        <v/>
      </c>
      <c r="BE222" s="75" t="str">
        <f>IF('Meter Readings &amp; Usage'!B218="", "", 'Meter Readings &amp; Usage'!B218)</f>
        <v/>
      </c>
    </row>
    <row r="223" spans="56:57" ht="15" hidden="1" customHeight="1" x14ac:dyDescent="0.25">
      <c r="BD223" s="72" t="str">
        <f>IF(OR('Meter Readings &amp; Usage'!B218=MAX('Meter Readings &amp; Usage'!$B$8:$B$1021), 'Meter Readings &amp; Usage'!B218=""), "", 'Meter Readings &amp; Usage'!B218)</f>
        <v/>
      </c>
      <c r="BE223" s="75" t="str">
        <f>IF('Meter Readings &amp; Usage'!B219="", "", 'Meter Readings &amp; Usage'!B219)</f>
        <v/>
      </c>
    </row>
    <row r="224" spans="56:57" ht="15" hidden="1" customHeight="1" x14ac:dyDescent="0.25">
      <c r="BD224" s="72" t="str">
        <f>IF(OR('Meter Readings &amp; Usage'!B219=MAX('Meter Readings &amp; Usage'!$B$8:$B$1021), 'Meter Readings &amp; Usage'!B219=""), "", 'Meter Readings &amp; Usage'!B219)</f>
        <v/>
      </c>
      <c r="BE224" s="75" t="str">
        <f>IF('Meter Readings &amp; Usage'!B220="", "", 'Meter Readings &amp; Usage'!B220)</f>
        <v/>
      </c>
    </row>
    <row r="225" spans="56:57" ht="15" hidden="1" customHeight="1" x14ac:dyDescent="0.25">
      <c r="BD225" s="72" t="str">
        <f>IF(OR('Meter Readings &amp; Usage'!B220=MAX('Meter Readings &amp; Usage'!$B$8:$B$1021), 'Meter Readings &amp; Usage'!B220=""), "", 'Meter Readings &amp; Usage'!B220)</f>
        <v/>
      </c>
      <c r="BE225" s="75" t="str">
        <f>IF('Meter Readings &amp; Usage'!B221="", "", 'Meter Readings &amp; Usage'!B221)</f>
        <v/>
      </c>
    </row>
    <row r="226" spans="56:57" ht="15" hidden="1" customHeight="1" x14ac:dyDescent="0.25">
      <c r="BD226" s="72" t="str">
        <f>IF(OR('Meter Readings &amp; Usage'!B221=MAX('Meter Readings &amp; Usage'!$B$8:$B$1021), 'Meter Readings &amp; Usage'!B221=""), "", 'Meter Readings &amp; Usage'!B221)</f>
        <v/>
      </c>
      <c r="BE226" s="75" t="str">
        <f>IF('Meter Readings &amp; Usage'!B222="", "", 'Meter Readings &amp; Usage'!B222)</f>
        <v/>
      </c>
    </row>
    <row r="227" spans="56:57" ht="15" hidden="1" customHeight="1" x14ac:dyDescent="0.25">
      <c r="BD227" s="72" t="str">
        <f>IF(OR('Meter Readings &amp; Usage'!B222=MAX('Meter Readings &amp; Usage'!$B$8:$B$1021), 'Meter Readings &amp; Usage'!B222=""), "", 'Meter Readings &amp; Usage'!B222)</f>
        <v/>
      </c>
      <c r="BE227" s="75" t="str">
        <f>IF('Meter Readings &amp; Usage'!B223="", "", 'Meter Readings &amp; Usage'!B223)</f>
        <v/>
      </c>
    </row>
    <row r="228" spans="56:57" ht="15" hidden="1" customHeight="1" x14ac:dyDescent="0.25">
      <c r="BD228" s="72" t="str">
        <f>IF(OR('Meter Readings &amp; Usage'!B223=MAX('Meter Readings &amp; Usage'!$B$8:$B$1021), 'Meter Readings &amp; Usage'!B223=""), "", 'Meter Readings &amp; Usage'!B223)</f>
        <v/>
      </c>
      <c r="BE228" s="75" t="str">
        <f>IF('Meter Readings &amp; Usage'!B224="", "", 'Meter Readings &amp; Usage'!B224)</f>
        <v/>
      </c>
    </row>
    <row r="229" spans="56:57" ht="15" hidden="1" customHeight="1" x14ac:dyDescent="0.25">
      <c r="BD229" s="72" t="str">
        <f>IF(OR('Meter Readings &amp; Usage'!B224=MAX('Meter Readings &amp; Usage'!$B$8:$B$1021), 'Meter Readings &amp; Usage'!B224=""), "", 'Meter Readings &amp; Usage'!B224)</f>
        <v/>
      </c>
      <c r="BE229" s="75" t="str">
        <f>IF('Meter Readings &amp; Usage'!B225="", "", 'Meter Readings &amp; Usage'!B225)</f>
        <v/>
      </c>
    </row>
    <row r="230" spans="56:57" ht="15" hidden="1" customHeight="1" x14ac:dyDescent="0.25">
      <c r="BD230" s="72" t="str">
        <f>IF(OR('Meter Readings &amp; Usage'!B225=MAX('Meter Readings &amp; Usage'!$B$8:$B$1021), 'Meter Readings &amp; Usage'!B225=""), "", 'Meter Readings &amp; Usage'!B225)</f>
        <v/>
      </c>
      <c r="BE230" s="75" t="str">
        <f>IF('Meter Readings &amp; Usage'!B226="", "", 'Meter Readings &amp; Usage'!B226)</f>
        <v/>
      </c>
    </row>
    <row r="231" spans="56:57" ht="15" hidden="1" customHeight="1" x14ac:dyDescent="0.25">
      <c r="BD231" s="72" t="str">
        <f>IF(OR('Meter Readings &amp; Usage'!B226=MAX('Meter Readings &amp; Usage'!$B$8:$B$1021), 'Meter Readings &amp; Usage'!B226=""), "", 'Meter Readings &amp; Usage'!B226)</f>
        <v/>
      </c>
      <c r="BE231" s="75" t="str">
        <f>IF('Meter Readings &amp; Usage'!B227="", "", 'Meter Readings &amp; Usage'!B227)</f>
        <v/>
      </c>
    </row>
    <row r="232" spans="56:57" ht="15" hidden="1" customHeight="1" x14ac:dyDescent="0.25">
      <c r="BD232" s="72" t="str">
        <f>IF(OR('Meter Readings &amp; Usage'!B227=MAX('Meter Readings &amp; Usage'!$B$8:$B$1021), 'Meter Readings &amp; Usage'!B227=""), "", 'Meter Readings &amp; Usage'!B227)</f>
        <v/>
      </c>
      <c r="BE232" s="75" t="str">
        <f>IF('Meter Readings &amp; Usage'!B228="", "", 'Meter Readings &amp; Usage'!B228)</f>
        <v/>
      </c>
    </row>
    <row r="233" spans="56:57" ht="15" hidden="1" customHeight="1" x14ac:dyDescent="0.25">
      <c r="BD233" s="72" t="str">
        <f>IF(OR('Meter Readings &amp; Usage'!B228=MAX('Meter Readings &amp; Usage'!$B$8:$B$1021), 'Meter Readings &amp; Usage'!B228=""), "", 'Meter Readings &amp; Usage'!B228)</f>
        <v/>
      </c>
      <c r="BE233" s="75" t="str">
        <f>IF('Meter Readings &amp; Usage'!B229="", "", 'Meter Readings &amp; Usage'!B229)</f>
        <v/>
      </c>
    </row>
    <row r="234" spans="56:57" ht="15" hidden="1" customHeight="1" x14ac:dyDescent="0.25">
      <c r="BD234" s="72" t="str">
        <f>IF(OR('Meter Readings &amp; Usage'!B229=MAX('Meter Readings &amp; Usage'!$B$8:$B$1021), 'Meter Readings &amp; Usage'!B229=""), "", 'Meter Readings &amp; Usage'!B229)</f>
        <v/>
      </c>
      <c r="BE234" s="75" t="str">
        <f>IF('Meter Readings &amp; Usage'!B230="", "", 'Meter Readings &amp; Usage'!B230)</f>
        <v/>
      </c>
    </row>
    <row r="235" spans="56:57" ht="15" hidden="1" customHeight="1" x14ac:dyDescent="0.25">
      <c r="BD235" s="72" t="str">
        <f>IF(OR('Meter Readings &amp; Usage'!B230=MAX('Meter Readings &amp; Usage'!$B$8:$B$1021), 'Meter Readings &amp; Usage'!B230=""), "", 'Meter Readings &amp; Usage'!B230)</f>
        <v/>
      </c>
      <c r="BE235" s="75" t="str">
        <f>IF('Meter Readings &amp; Usage'!B231="", "", 'Meter Readings &amp; Usage'!B231)</f>
        <v/>
      </c>
    </row>
    <row r="236" spans="56:57" ht="15" hidden="1" customHeight="1" x14ac:dyDescent="0.25">
      <c r="BD236" s="72" t="str">
        <f>IF(OR('Meter Readings &amp; Usage'!B231=MAX('Meter Readings &amp; Usage'!$B$8:$B$1021), 'Meter Readings &amp; Usage'!B231=""), "", 'Meter Readings &amp; Usage'!B231)</f>
        <v/>
      </c>
      <c r="BE236" s="75" t="str">
        <f>IF('Meter Readings &amp; Usage'!B232="", "", 'Meter Readings &amp; Usage'!B232)</f>
        <v/>
      </c>
    </row>
    <row r="237" spans="56:57" ht="15" hidden="1" customHeight="1" x14ac:dyDescent="0.25">
      <c r="BD237" s="72" t="str">
        <f>IF(OR('Meter Readings &amp; Usage'!B232=MAX('Meter Readings &amp; Usage'!$B$8:$B$1021), 'Meter Readings &amp; Usage'!B232=""), "", 'Meter Readings &amp; Usage'!B232)</f>
        <v/>
      </c>
      <c r="BE237" s="75" t="str">
        <f>IF('Meter Readings &amp; Usage'!B233="", "", 'Meter Readings &amp; Usage'!B233)</f>
        <v/>
      </c>
    </row>
    <row r="238" spans="56:57" ht="15" hidden="1" customHeight="1" x14ac:dyDescent="0.25">
      <c r="BD238" s="72" t="str">
        <f>IF(OR('Meter Readings &amp; Usage'!B233=MAX('Meter Readings &amp; Usage'!$B$8:$B$1021), 'Meter Readings &amp; Usage'!B233=""), "", 'Meter Readings &amp; Usage'!B233)</f>
        <v/>
      </c>
      <c r="BE238" s="75" t="str">
        <f>IF('Meter Readings &amp; Usage'!B234="", "", 'Meter Readings &amp; Usage'!B234)</f>
        <v/>
      </c>
    </row>
    <row r="239" spans="56:57" ht="15" hidden="1" customHeight="1" x14ac:dyDescent="0.25">
      <c r="BD239" s="72" t="str">
        <f>IF(OR('Meter Readings &amp; Usage'!B234=MAX('Meter Readings &amp; Usage'!$B$8:$B$1021), 'Meter Readings &amp; Usage'!B234=""), "", 'Meter Readings &amp; Usage'!B234)</f>
        <v/>
      </c>
      <c r="BE239" s="75" t="str">
        <f>IF('Meter Readings &amp; Usage'!B235="", "", 'Meter Readings &amp; Usage'!B235)</f>
        <v/>
      </c>
    </row>
    <row r="240" spans="56:57" ht="15" hidden="1" customHeight="1" x14ac:dyDescent="0.25">
      <c r="BD240" s="72" t="str">
        <f>IF(OR('Meter Readings &amp; Usage'!B235=MAX('Meter Readings &amp; Usage'!$B$8:$B$1021), 'Meter Readings &amp; Usage'!B235=""), "", 'Meter Readings &amp; Usage'!B235)</f>
        <v/>
      </c>
      <c r="BE240" s="75" t="str">
        <f>IF('Meter Readings &amp; Usage'!B236="", "", 'Meter Readings &amp; Usage'!B236)</f>
        <v/>
      </c>
    </row>
    <row r="241" spans="56:57" ht="15" hidden="1" customHeight="1" x14ac:dyDescent="0.25">
      <c r="BD241" s="72" t="str">
        <f>IF(OR('Meter Readings &amp; Usage'!B236=MAX('Meter Readings &amp; Usage'!$B$8:$B$1021), 'Meter Readings &amp; Usage'!B236=""), "", 'Meter Readings &amp; Usage'!B236)</f>
        <v/>
      </c>
      <c r="BE241" s="75" t="str">
        <f>IF('Meter Readings &amp; Usage'!B237="", "", 'Meter Readings &amp; Usage'!B237)</f>
        <v/>
      </c>
    </row>
    <row r="242" spans="56:57" ht="15" hidden="1" customHeight="1" x14ac:dyDescent="0.25">
      <c r="BD242" s="72" t="str">
        <f>IF(OR('Meter Readings &amp; Usage'!B237=MAX('Meter Readings &amp; Usage'!$B$8:$B$1021), 'Meter Readings &amp; Usage'!B237=""), "", 'Meter Readings &amp; Usage'!B237)</f>
        <v/>
      </c>
      <c r="BE242" s="75" t="str">
        <f>IF('Meter Readings &amp; Usage'!B238="", "", 'Meter Readings &amp; Usage'!B238)</f>
        <v/>
      </c>
    </row>
    <row r="243" spans="56:57" ht="15" hidden="1" customHeight="1" x14ac:dyDescent="0.25">
      <c r="BD243" s="72" t="str">
        <f>IF(OR('Meter Readings &amp; Usage'!B238=MAX('Meter Readings &amp; Usage'!$B$8:$B$1021), 'Meter Readings &amp; Usage'!B238=""), "", 'Meter Readings &amp; Usage'!B238)</f>
        <v/>
      </c>
      <c r="BE243" s="75" t="str">
        <f>IF('Meter Readings &amp; Usage'!B239="", "", 'Meter Readings &amp; Usage'!B239)</f>
        <v/>
      </c>
    </row>
    <row r="244" spans="56:57" ht="15" hidden="1" customHeight="1" x14ac:dyDescent="0.25">
      <c r="BD244" s="72" t="str">
        <f>IF(OR('Meter Readings &amp; Usage'!B239=MAX('Meter Readings &amp; Usage'!$B$8:$B$1021), 'Meter Readings &amp; Usage'!B239=""), "", 'Meter Readings &amp; Usage'!B239)</f>
        <v/>
      </c>
      <c r="BE244" s="75" t="str">
        <f>IF('Meter Readings &amp; Usage'!B240="", "", 'Meter Readings &amp; Usage'!B240)</f>
        <v/>
      </c>
    </row>
    <row r="245" spans="56:57" ht="15" hidden="1" customHeight="1" x14ac:dyDescent="0.25">
      <c r="BD245" s="72" t="str">
        <f>IF(OR('Meter Readings &amp; Usage'!B240=MAX('Meter Readings &amp; Usage'!$B$8:$B$1021), 'Meter Readings &amp; Usage'!B240=""), "", 'Meter Readings &amp; Usage'!B240)</f>
        <v/>
      </c>
      <c r="BE245" s="75" t="str">
        <f>IF('Meter Readings &amp; Usage'!B241="", "", 'Meter Readings &amp; Usage'!B241)</f>
        <v/>
      </c>
    </row>
    <row r="246" spans="56:57" ht="15" hidden="1" customHeight="1" x14ac:dyDescent="0.25">
      <c r="BD246" s="72" t="str">
        <f>IF(OR('Meter Readings &amp; Usage'!B241=MAX('Meter Readings &amp; Usage'!$B$8:$B$1021), 'Meter Readings &amp; Usage'!B241=""), "", 'Meter Readings &amp; Usage'!B241)</f>
        <v/>
      </c>
      <c r="BE246" s="75" t="str">
        <f>IF('Meter Readings &amp; Usage'!B242="", "", 'Meter Readings &amp; Usage'!B242)</f>
        <v/>
      </c>
    </row>
    <row r="247" spans="56:57" ht="15" hidden="1" customHeight="1" x14ac:dyDescent="0.25">
      <c r="BD247" s="72" t="str">
        <f>IF(OR('Meter Readings &amp; Usage'!B242=MAX('Meter Readings &amp; Usage'!$B$8:$B$1021), 'Meter Readings &amp; Usage'!B242=""), "", 'Meter Readings &amp; Usage'!B242)</f>
        <v/>
      </c>
      <c r="BE247" s="75" t="str">
        <f>IF('Meter Readings &amp; Usage'!B243="", "", 'Meter Readings &amp; Usage'!B243)</f>
        <v/>
      </c>
    </row>
    <row r="248" spans="56:57" ht="15" hidden="1" customHeight="1" x14ac:dyDescent="0.25">
      <c r="BD248" s="72" t="str">
        <f>IF(OR('Meter Readings &amp; Usage'!B243=MAX('Meter Readings &amp; Usage'!$B$8:$B$1021), 'Meter Readings &amp; Usage'!B243=""), "", 'Meter Readings &amp; Usage'!B243)</f>
        <v/>
      </c>
      <c r="BE248" s="75" t="str">
        <f>IF('Meter Readings &amp; Usage'!B244="", "", 'Meter Readings &amp; Usage'!B244)</f>
        <v/>
      </c>
    </row>
    <row r="249" spans="56:57" ht="15" hidden="1" customHeight="1" x14ac:dyDescent="0.25">
      <c r="BD249" s="72" t="str">
        <f>IF(OR('Meter Readings &amp; Usage'!B244=MAX('Meter Readings &amp; Usage'!$B$8:$B$1021), 'Meter Readings &amp; Usage'!B244=""), "", 'Meter Readings &amp; Usage'!B244)</f>
        <v/>
      </c>
      <c r="BE249" s="75" t="str">
        <f>IF('Meter Readings &amp; Usage'!B245="", "", 'Meter Readings &amp; Usage'!B245)</f>
        <v/>
      </c>
    </row>
    <row r="250" spans="56:57" ht="15" hidden="1" customHeight="1" x14ac:dyDescent="0.25">
      <c r="BD250" s="72" t="str">
        <f>IF(OR('Meter Readings &amp; Usage'!B245=MAX('Meter Readings &amp; Usage'!$B$8:$B$1021), 'Meter Readings &amp; Usage'!B245=""), "", 'Meter Readings &amp; Usage'!B245)</f>
        <v/>
      </c>
      <c r="BE250" s="75" t="str">
        <f>IF('Meter Readings &amp; Usage'!B246="", "", 'Meter Readings &amp; Usage'!B246)</f>
        <v/>
      </c>
    </row>
    <row r="251" spans="56:57" ht="15" hidden="1" customHeight="1" x14ac:dyDescent="0.25">
      <c r="BD251" s="72" t="str">
        <f>IF(OR('Meter Readings &amp; Usage'!B246=MAX('Meter Readings &amp; Usage'!$B$8:$B$1021), 'Meter Readings &amp; Usage'!B246=""), "", 'Meter Readings &amp; Usage'!B246)</f>
        <v/>
      </c>
      <c r="BE251" s="75" t="str">
        <f>IF('Meter Readings &amp; Usage'!B247="", "", 'Meter Readings &amp; Usage'!B247)</f>
        <v/>
      </c>
    </row>
    <row r="252" spans="56:57" ht="15" hidden="1" customHeight="1" x14ac:dyDescent="0.25">
      <c r="BD252" s="72" t="str">
        <f>IF(OR('Meter Readings &amp; Usage'!B247=MAX('Meter Readings &amp; Usage'!$B$8:$B$1021), 'Meter Readings &amp; Usage'!B247=""), "", 'Meter Readings &amp; Usage'!B247)</f>
        <v/>
      </c>
      <c r="BE252" s="75" t="str">
        <f>IF('Meter Readings &amp; Usage'!B248="", "", 'Meter Readings &amp; Usage'!B248)</f>
        <v/>
      </c>
    </row>
    <row r="253" spans="56:57" ht="15" hidden="1" customHeight="1" x14ac:dyDescent="0.25">
      <c r="BD253" s="72" t="str">
        <f>IF(OR('Meter Readings &amp; Usage'!B248=MAX('Meter Readings &amp; Usage'!$B$8:$B$1021), 'Meter Readings &amp; Usage'!B248=""), "", 'Meter Readings &amp; Usage'!B248)</f>
        <v/>
      </c>
      <c r="BE253" s="75" t="str">
        <f>IF('Meter Readings &amp; Usage'!B249="", "", 'Meter Readings &amp; Usage'!B249)</f>
        <v/>
      </c>
    </row>
    <row r="254" spans="56:57" ht="15" hidden="1" customHeight="1" x14ac:dyDescent="0.25">
      <c r="BD254" s="72" t="str">
        <f>IF(OR('Meter Readings &amp; Usage'!B249=MAX('Meter Readings &amp; Usage'!$B$8:$B$1021), 'Meter Readings &amp; Usage'!B249=""), "", 'Meter Readings &amp; Usage'!B249)</f>
        <v/>
      </c>
      <c r="BE254" s="75" t="str">
        <f>IF('Meter Readings &amp; Usage'!B250="", "", 'Meter Readings &amp; Usage'!B250)</f>
        <v/>
      </c>
    </row>
    <row r="255" spans="56:57" ht="15" hidden="1" customHeight="1" x14ac:dyDescent="0.25">
      <c r="BD255" s="72" t="str">
        <f>IF(OR('Meter Readings &amp; Usage'!B250=MAX('Meter Readings &amp; Usage'!$B$8:$B$1021), 'Meter Readings &amp; Usage'!B250=""), "", 'Meter Readings &amp; Usage'!B250)</f>
        <v/>
      </c>
      <c r="BE255" s="75" t="str">
        <f>IF('Meter Readings &amp; Usage'!B251="", "", 'Meter Readings &amp; Usage'!B251)</f>
        <v/>
      </c>
    </row>
    <row r="256" spans="56:57" ht="15" hidden="1" customHeight="1" x14ac:dyDescent="0.25">
      <c r="BD256" s="72" t="str">
        <f>IF(OR('Meter Readings &amp; Usage'!B251=MAX('Meter Readings &amp; Usage'!$B$8:$B$1021), 'Meter Readings &amp; Usage'!B251=""), "", 'Meter Readings &amp; Usage'!B251)</f>
        <v/>
      </c>
      <c r="BE256" s="75" t="str">
        <f>IF('Meter Readings &amp; Usage'!B252="", "", 'Meter Readings &amp; Usage'!B252)</f>
        <v/>
      </c>
    </row>
    <row r="257" spans="56:57" ht="15" hidden="1" customHeight="1" x14ac:dyDescent="0.25">
      <c r="BD257" s="72" t="str">
        <f>IF(OR('Meter Readings &amp; Usage'!B252=MAX('Meter Readings &amp; Usage'!$B$8:$B$1021), 'Meter Readings &amp; Usage'!B252=""), "", 'Meter Readings &amp; Usage'!B252)</f>
        <v/>
      </c>
      <c r="BE257" s="75" t="str">
        <f>IF('Meter Readings &amp; Usage'!B253="", "", 'Meter Readings &amp; Usage'!B253)</f>
        <v/>
      </c>
    </row>
    <row r="258" spans="56:57" ht="15" hidden="1" customHeight="1" x14ac:dyDescent="0.25">
      <c r="BD258" s="72" t="str">
        <f>IF(OR('Meter Readings &amp; Usage'!B253=MAX('Meter Readings &amp; Usage'!$B$8:$B$1021), 'Meter Readings &amp; Usage'!B253=""), "", 'Meter Readings &amp; Usage'!B253)</f>
        <v/>
      </c>
      <c r="BE258" s="75" t="str">
        <f>IF('Meter Readings &amp; Usage'!B254="", "", 'Meter Readings &amp; Usage'!B254)</f>
        <v/>
      </c>
    </row>
    <row r="259" spans="56:57" ht="15" hidden="1" customHeight="1" x14ac:dyDescent="0.25">
      <c r="BD259" s="72" t="str">
        <f>IF(OR('Meter Readings &amp; Usage'!B254=MAX('Meter Readings &amp; Usage'!$B$8:$B$1021), 'Meter Readings &amp; Usage'!B254=""), "", 'Meter Readings &amp; Usage'!B254)</f>
        <v/>
      </c>
      <c r="BE259" s="75" t="str">
        <f>IF('Meter Readings &amp; Usage'!B255="", "", 'Meter Readings &amp; Usage'!B255)</f>
        <v/>
      </c>
    </row>
    <row r="260" spans="56:57" ht="15" hidden="1" customHeight="1" x14ac:dyDescent="0.25">
      <c r="BD260" s="72" t="str">
        <f>IF(OR('Meter Readings &amp; Usage'!B255=MAX('Meter Readings &amp; Usage'!$B$8:$B$1021), 'Meter Readings &amp; Usage'!B255=""), "", 'Meter Readings &amp; Usage'!B255)</f>
        <v/>
      </c>
      <c r="BE260" s="75" t="str">
        <f>IF('Meter Readings &amp; Usage'!B256="", "", 'Meter Readings &amp; Usage'!B256)</f>
        <v/>
      </c>
    </row>
    <row r="261" spans="56:57" ht="15" hidden="1" customHeight="1" x14ac:dyDescent="0.25">
      <c r="BD261" s="72" t="str">
        <f>IF(OR('Meter Readings &amp; Usage'!B256=MAX('Meter Readings &amp; Usage'!$B$8:$B$1021), 'Meter Readings &amp; Usage'!B256=""), "", 'Meter Readings &amp; Usage'!B256)</f>
        <v/>
      </c>
      <c r="BE261" s="75" t="str">
        <f>IF('Meter Readings &amp; Usage'!B257="", "", 'Meter Readings &amp; Usage'!B257)</f>
        <v/>
      </c>
    </row>
    <row r="262" spans="56:57" ht="15" hidden="1" customHeight="1" x14ac:dyDescent="0.25">
      <c r="BD262" s="72" t="str">
        <f>IF(OR('Meter Readings &amp; Usage'!B257=MAX('Meter Readings &amp; Usage'!$B$8:$B$1021), 'Meter Readings &amp; Usage'!B257=""), "", 'Meter Readings &amp; Usage'!B257)</f>
        <v/>
      </c>
      <c r="BE262" s="75" t="str">
        <f>IF('Meter Readings &amp; Usage'!B258="", "", 'Meter Readings &amp; Usage'!B258)</f>
        <v/>
      </c>
    </row>
    <row r="263" spans="56:57" ht="15" hidden="1" customHeight="1" x14ac:dyDescent="0.25">
      <c r="BD263" s="72" t="str">
        <f>IF(OR('Meter Readings &amp; Usage'!B258=MAX('Meter Readings &amp; Usage'!$B$8:$B$1021), 'Meter Readings &amp; Usage'!B258=""), "", 'Meter Readings &amp; Usage'!B258)</f>
        <v/>
      </c>
      <c r="BE263" s="75" t="str">
        <f>IF('Meter Readings &amp; Usage'!B259="", "", 'Meter Readings &amp; Usage'!B259)</f>
        <v/>
      </c>
    </row>
    <row r="264" spans="56:57" ht="15" hidden="1" customHeight="1" x14ac:dyDescent="0.25">
      <c r="BD264" s="72" t="str">
        <f>IF(OR('Meter Readings &amp; Usage'!B259=MAX('Meter Readings &amp; Usage'!$B$8:$B$1021), 'Meter Readings &amp; Usage'!B259=""), "", 'Meter Readings &amp; Usage'!B259)</f>
        <v/>
      </c>
      <c r="BE264" s="75" t="str">
        <f>IF('Meter Readings &amp; Usage'!B260="", "", 'Meter Readings &amp; Usage'!B260)</f>
        <v/>
      </c>
    </row>
    <row r="265" spans="56:57" ht="15" hidden="1" customHeight="1" x14ac:dyDescent="0.25">
      <c r="BD265" s="72" t="str">
        <f>IF(OR('Meter Readings &amp; Usage'!B260=MAX('Meter Readings &amp; Usage'!$B$8:$B$1021), 'Meter Readings &amp; Usage'!B260=""), "", 'Meter Readings &amp; Usage'!B260)</f>
        <v/>
      </c>
      <c r="BE265" s="75" t="str">
        <f>IF('Meter Readings &amp; Usage'!B261="", "", 'Meter Readings &amp; Usage'!B261)</f>
        <v/>
      </c>
    </row>
    <row r="266" spans="56:57" ht="15" hidden="1" customHeight="1" x14ac:dyDescent="0.25">
      <c r="BD266" s="72" t="str">
        <f>IF(OR('Meter Readings &amp; Usage'!B261=MAX('Meter Readings &amp; Usage'!$B$8:$B$1021), 'Meter Readings &amp; Usage'!B261=""), "", 'Meter Readings &amp; Usage'!B261)</f>
        <v/>
      </c>
      <c r="BE266" s="75" t="str">
        <f>IF('Meter Readings &amp; Usage'!B262="", "", 'Meter Readings &amp; Usage'!B262)</f>
        <v/>
      </c>
    </row>
    <row r="267" spans="56:57" ht="15" hidden="1" customHeight="1" x14ac:dyDescent="0.25">
      <c r="BD267" s="72" t="str">
        <f>IF(OR('Meter Readings &amp; Usage'!B262=MAX('Meter Readings &amp; Usage'!$B$8:$B$1021), 'Meter Readings &amp; Usage'!B262=""), "", 'Meter Readings &amp; Usage'!B262)</f>
        <v/>
      </c>
      <c r="BE267" s="75" t="str">
        <f>IF('Meter Readings &amp; Usage'!B263="", "", 'Meter Readings &amp; Usage'!B263)</f>
        <v/>
      </c>
    </row>
    <row r="268" spans="56:57" ht="15" hidden="1" customHeight="1" x14ac:dyDescent="0.25">
      <c r="BD268" s="72" t="str">
        <f>IF(OR('Meter Readings &amp; Usage'!B263=MAX('Meter Readings &amp; Usage'!$B$8:$B$1021), 'Meter Readings &amp; Usage'!B263=""), "", 'Meter Readings &amp; Usage'!B263)</f>
        <v/>
      </c>
      <c r="BE268" s="75" t="str">
        <f>IF('Meter Readings &amp; Usage'!B264="", "", 'Meter Readings &amp; Usage'!B264)</f>
        <v/>
      </c>
    </row>
    <row r="269" spans="56:57" ht="15" hidden="1" customHeight="1" x14ac:dyDescent="0.25">
      <c r="BD269" s="72" t="str">
        <f>IF(OR('Meter Readings &amp; Usage'!B264=MAX('Meter Readings &amp; Usage'!$B$8:$B$1021), 'Meter Readings &amp; Usage'!B264=""), "", 'Meter Readings &amp; Usage'!B264)</f>
        <v/>
      </c>
      <c r="BE269" s="75" t="str">
        <f>IF('Meter Readings &amp; Usage'!B265="", "", 'Meter Readings &amp; Usage'!B265)</f>
        <v/>
      </c>
    </row>
    <row r="270" spans="56:57" ht="15" hidden="1" customHeight="1" x14ac:dyDescent="0.25">
      <c r="BD270" s="72" t="str">
        <f>IF(OR('Meter Readings &amp; Usage'!B265=MAX('Meter Readings &amp; Usage'!$B$8:$B$1021), 'Meter Readings &amp; Usage'!B265=""), "", 'Meter Readings &amp; Usage'!B265)</f>
        <v/>
      </c>
      <c r="BE270" s="75" t="str">
        <f>IF('Meter Readings &amp; Usage'!B266="", "", 'Meter Readings &amp; Usage'!B266)</f>
        <v/>
      </c>
    </row>
    <row r="271" spans="56:57" ht="15" hidden="1" customHeight="1" x14ac:dyDescent="0.25">
      <c r="BD271" s="72" t="str">
        <f>IF(OR('Meter Readings &amp; Usage'!B266=MAX('Meter Readings &amp; Usage'!$B$8:$B$1021), 'Meter Readings &amp; Usage'!B266=""), "", 'Meter Readings &amp; Usage'!B266)</f>
        <v/>
      </c>
      <c r="BE271" s="75" t="str">
        <f>IF('Meter Readings &amp; Usage'!B267="", "", 'Meter Readings &amp; Usage'!B267)</f>
        <v/>
      </c>
    </row>
    <row r="272" spans="56:57" ht="15" hidden="1" customHeight="1" x14ac:dyDescent="0.25">
      <c r="BD272" s="72" t="str">
        <f>IF(OR('Meter Readings &amp; Usage'!B267=MAX('Meter Readings &amp; Usage'!$B$8:$B$1021), 'Meter Readings &amp; Usage'!B267=""), "", 'Meter Readings &amp; Usage'!B267)</f>
        <v/>
      </c>
      <c r="BE272" s="75" t="str">
        <f>IF('Meter Readings &amp; Usage'!B268="", "", 'Meter Readings &amp; Usage'!B268)</f>
        <v/>
      </c>
    </row>
    <row r="273" spans="56:57" ht="15" hidden="1" customHeight="1" x14ac:dyDescent="0.25">
      <c r="BD273" s="72" t="str">
        <f>IF(OR('Meter Readings &amp; Usage'!B268=MAX('Meter Readings &amp; Usage'!$B$8:$B$1021), 'Meter Readings &amp; Usage'!B268=""), "", 'Meter Readings &amp; Usage'!B268)</f>
        <v/>
      </c>
      <c r="BE273" s="75" t="str">
        <f>IF('Meter Readings &amp; Usage'!B269="", "", 'Meter Readings &amp; Usage'!B269)</f>
        <v/>
      </c>
    </row>
    <row r="274" spans="56:57" ht="15" hidden="1" customHeight="1" x14ac:dyDescent="0.25">
      <c r="BD274" s="72" t="str">
        <f>IF(OR('Meter Readings &amp; Usage'!B269=MAX('Meter Readings &amp; Usage'!$B$8:$B$1021), 'Meter Readings &amp; Usage'!B269=""), "", 'Meter Readings &amp; Usage'!B269)</f>
        <v/>
      </c>
      <c r="BE274" s="75" t="str">
        <f>IF('Meter Readings &amp; Usage'!B270="", "", 'Meter Readings &amp; Usage'!B270)</f>
        <v/>
      </c>
    </row>
    <row r="275" spans="56:57" ht="15" hidden="1" customHeight="1" x14ac:dyDescent="0.25">
      <c r="BD275" s="72" t="str">
        <f>IF(OR('Meter Readings &amp; Usage'!B270=MAX('Meter Readings &amp; Usage'!$B$8:$B$1021), 'Meter Readings &amp; Usage'!B270=""), "", 'Meter Readings &amp; Usage'!B270)</f>
        <v/>
      </c>
      <c r="BE275" s="75" t="str">
        <f>IF('Meter Readings &amp; Usage'!B271="", "", 'Meter Readings &amp; Usage'!B271)</f>
        <v/>
      </c>
    </row>
    <row r="276" spans="56:57" ht="15" hidden="1" customHeight="1" x14ac:dyDescent="0.25">
      <c r="BD276" s="72" t="str">
        <f>IF(OR('Meter Readings &amp; Usage'!B271=MAX('Meter Readings &amp; Usage'!$B$8:$B$1021), 'Meter Readings &amp; Usage'!B271=""), "", 'Meter Readings &amp; Usage'!B271)</f>
        <v/>
      </c>
      <c r="BE276" s="75" t="str">
        <f>IF('Meter Readings &amp; Usage'!B272="", "", 'Meter Readings &amp; Usage'!B272)</f>
        <v/>
      </c>
    </row>
    <row r="277" spans="56:57" ht="15" hidden="1" customHeight="1" x14ac:dyDescent="0.25">
      <c r="BD277" s="72" t="str">
        <f>IF(OR('Meter Readings &amp; Usage'!B272=MAX('Meter Readings &amp; Usage'!$B$8:$B$1021), 'Meter Readings &amp; Usage'!B272=""), "", 'Meter Readings &amp; Usage'!B272)</f>
        <v/>
      </c>
      <c r="BE277" s="75" t="str">
        <f>IF('Meter Readings &amp; Usage'!B273="", "", 'Meter Readings &amp; Usage'!B273)</f>
        <v/>
      </c>
    </row>
    <row r="278" spans="56:57" ht="15" hidden="1" customHeight="1" x14ac:dyDescent="0.25">
      <c r="BD278" s="72" t="str">
        <f>IF(OR('Meter Readings &amp; Usage'!B273=MAX('Meter Readings &amp; Usage'!$B$8:$B$1021), 'Meter Readings &amp; Usage'!B273=""), "", 'Meter Readings &amp; Usage'!B273)</f>
        <v/>
      </c>
      <c r="BE278" s="75" t="str">
        <f>IF('Meter Readings &amp; Usage'!B274="", "", 'Meter Readings &amp; Usage'!B274)</f>
        <v/>
      </c>
    </row>
    <row r="279" spans="56:57" ht="15" hidden="1" customHeight="1" x14ac:dyDescent="0.25">
      <c r="BD279" s="72" t="str">
        <f>IF(OR('Meter Readings &amp; Usage'!B274=MAX('Meter Readings &amp; Usage'!$B$8:$B$1021), 'Meter Readings &amp; Usage'!B274=""), "", 'Meter Readings &amp; Usage'!B274)</f>
        <v/>
      </c>
      <c r="BE279" s="75" t="str">
        <f>IF('Meter Readings &amp; Usage'!B275="", "", 'Meter Readings &amp; Usage'!B275)</f>
        <v/>
      </c>
    </row>
    <row r="280" spans="56:57" ht="15" hidden="1" customHeight="1" x14ac:dyDescent="0.25">
      <c r="BD280" s="72" t="str">
        <f>IF(OR('Meter Readings &amp; Usage'!B275=MAX('Meter Readings &amp; Usage'!$B$8:$B$1021), 'Meter Readings &amp; Usage'!B275=""), "", 'Meter Readings &amp; Usage'!B275)</f>
        <v/>
      </c>
      <c r="BE280" s="75" t="str">
        <f>IF('Meter Readings &amp; Usage'!B276="", "", 'Meter Readings &amp; Usage'!B276)</f>
        <v/>
      </c>
    </row>
    <row r="281" spans="56:57" ht="15" hidden="1" customHeight="1" x14ac:dyDescent="0.25">
      <c r="BD281" s="72" t="str">
        <f>IF(OR('Meter Readings &amp; Usage'!B276=MAX('Meter Readings &amp; Usage'!$B$8:$B$1021), 'Meter Readings &amp; Usage'!B276=""), "", 'Meter Readings &amp; Usage'!B276)</f>
        <v/>
      </c>
      <c r="BE281" s="75" t="str">
        <f>IF('Meter Readings &amp; Usage'!B277="", "", 'Meter Readings &amp; Usage'!B277)</f>
        <v/>
      </c>
    </row>
    <row r="282" spans="56:57" ht="15" hidden="1" customHeight="1" x14ac:dyDescent="0.25">
      <c r="BD282" s="72" t="str">
        <f>IF(OR('Meter Readings &amp; Usage'!B277=MAX('Meter Readings &amp; Usage'!$B$8:$B$1021), 'Meter Readings &amp; Usage'!B277=""), "", 'Meter Readings &amp; Usage'!B277)</f>
        <v/>
      </c>
      <c r="BE282" s="75" t="str">
        <f>IF('Meter Readings &amp; Usage'!B278="", "", 'Meter Readings &amp; Usage'!B278)</f>
        <v/>
      </c>
    </row>
    <row r="283" spans="56:57" ht="15" hidden="1" customHeight="1" x14ac:dyDescent="0.25">
      <c r="BD283" s="72" t="str">
        <f>IF(OR('Meter Readings &amp; Usage'!B278=MAX('Meter Readings &amp; Usage'!$B$8:$B$1021), 'Meter Readings &amp; Usage'!B278=""), "", 'Meter Readings &amp; Usage'!B278)</f>
        <v/>
      </c>
      <c r="BE283" s="75" t="str">
        <f>IF('Meter Readings &amp; Usage'!B279="", "", 'Meter Readings &amp; Usage'!B279)</f>
        <v/>
      </c>
    </row>
    <row r="284" spans="56:57" ht="15" hidden="1" customHeight="1" x14ac:dyDescent="0.25">
      <c r="BD284" s="72" t="str">
        <f>IF(OR('Meter Readings &amp; Usage'!B279=MAX('Meter Readings &amp; Usage'!$B$8:$B$1021), 'Meter Readings &amp; Usage'!B279=""), "", 'Meter Readings &amp; Usage'!B279)</f>
        <v/>
      </c>
      <c r="BE284" s="75" t="str">
        <f>IF('Meter Readings &amp; Usage'!B280="", "", 'Meter Readings &amp; Usage'!B280)</f>
        <v/>
      </c>
    </row>
    <row r="285" spans="56:57" ht="15" hidden="1" customHeight="1" x14ac:dyDescent="0.25">
      <c r="BD285" s="72" t="str">
        <f>IF(OR('Meter Readings &amp; Usage'!B280=MAX('Meter Readings &amp; Usage'!$B$8:$B$1021), 'Meter Readings &amp; Usage'!B280=""), "", 'Meter Readings &amp; Usage'!B280)</f>
        <v/>
      </c>
      <c r="BE285" s="75" t="str">
        <f>IF('Meter Readings &amp; Usage'!B281="", "", 'Meter Readings &amp; Usage'!B281)</f>
        <v/>
      </c>
    </row>
    <row r="286" spans="56:57" ht="15" hidden="1" customHeight="1" x14ac:dyDescent="0.25">
      <c r="BD286" s="72" t="str">
        <f>IF(OR('Meter Readings &amp; Usage'!B281=MAX('Meter Readings &amp; Usage'!$B$8:$B$1021), 'Meter Readings &amp; Usage'!B281=""), "", 'Meter Readings &amp; Usage'!B281)</f>
        <v/>
      </c>
      <c r="BE286" s="75" t="str">
        <f>IF('Meter Readings &amp; Usage'!B282="", "", 'Meter Readings &amp; Usage'!B282)</f>
        <v/>
      </c>
    </row>
    <row r="287" spans="56:57" ht="15" hidden="1" customHeight="1" x14ac:dyDescent="0.25">
      <c r="BD287" s="72" t="str">
        <f>IF(OR('Meter Readings &amp; Usage'!B282=MAX('Meter Readings &amp; Usage'!$B$8:$B$1021), 'Meter Readings &amp; Usage'!B282=""), "", 'Meter Readings &amp; Usage'!B282)</f>
        <v/>
      </c>
      <c r="BE287" s="75" t="str">
        <f>IF('Meter Readings &amp; Usage'!B283="", "", 'Meter Readings &amp; Usage'!B283)</f>
        <v/>
      </c>
    </row>
    <row r="288" spans="56:57" ht="15" hidden="1" customHeight="1" x14ac:dyDescent="0.25">
      <c r="BD288" s="72" t="str">
        <f>IF(OR('Meter Readings &amp; Usage'!B283=MAX('Meter Readings &amp; Usage'!$B$8:$B$1021), 'Meter Readings &amp; Usage'!B283=""), "", 'Meter Readings &amp; Usage'!B283)</f>
        <v/>
      </c>
      <c r="BE288" s="75" t="str">
        <f>IF('Meter Readings &amp; Usage'!B284="", "", 'Meter Readings &amp; Usage'!B284)</f>
        <v/>
      </c>
    </row>
    <row r="289" spans="56:57" ht="15" hidden="1" customHeight="1" x14ac:dyDescent="0.25">
      <c r="BD289" s="72" t="str">
        <f>IF(OR('Meter Readings &amp; Usage'!B284=MAX('Meter Readings &amp; Usage'!$B$8:$B$1021), 'Meter Readings &amp; Usage'!B284=""), "", 'Meter Readings &amp; Usage'!B284)</f>
        <v/>
      </c>
      <c r="BE289" s="75" t="str">
        <f>IF('Meter Readings &amp; Usage'!B285="", "", 'Meter Readings &amp; Usage'!B285)</f>
        <v/>
      </c>
    </row>
    <row r="290" spans="56:57" ht="15" hidden="1" customHeight="1" x14ac:dyDescent="0.25">
      <c r="BD290" s="72" t="str">
        <f>IF(OR('Meter Readings &amp; Usage'!B285=MAX('Meter Readings &amp; Usage'!$B$8:$B$1021), 'Meter Readings &amp; Usage'!B285=""), "", 'Meter Readings &amp; Usage'!B285)</f>
        <v/>
      </c>
      <c r="BE290" s="75" t="str">
        <f>IF('Meter Readings &amp; Usage'!B286="", "", 'Meter Readings &amp; Usage'!B286)</f>
        <v/>
      </c>
    </row>
    <row r="291" spans="56:57" ht="15" hidden="1" customHeight="1" x14ac:dyDescent="0.25">
      <c r="BD291" s="72" t="str">
        <f>IF(OR('Meter Readings &amp; Usage'!B286=MAX('Meter Readings &amp; Usage'!$B$8:$B$1021), 'Meter Readings &amp; Usage'!B286=""), "", 'Meter Readings &amp; Usage'!B286)</f>
        <v/>
      </c>
      <c r="BE291" s="75" t="str">
        <f>IF('Meter Readings &amp; Usage'!B287="", "", 'Meter Readings &amp; Usage'!B287)</f>
        <v/>
      </c>
    </row>
    <row r="292" spans="56:57" ht="15" hidden="1" customHeight="1" x14ac:dyDescent="0.25">
      <c r="BD292" s="72" t="str">
        <f>IF(OR('Meter Readings &amp; Usage'!B287=MAX('Meter Readings &amp; Usage'!$B$8:$B$1021), 'Meter Readings &amp; Usage'!B287=""), "", 'Meter Readings &amp; Usage'!B287)</f>
        <v/>
      </c>
      <c r="BE292" s="75" t="str">
        <f>IF('Meter Readings &amp; Usage'!B288="", "", 'Meter Readings &amp; Usage'!B288)</f>
        <v/>
      </c>
    </row>
    <row r="293" spans="56:57" ht="15" hidden="1" customHeight="1" x14ac:dyDescent="0.25">
      <c r="BD293" s="72" t="str">
        <f>IF(OR('Meter Readings &amp; Usage'!B288=MAX('Meter Readings &amp; Usage'!$B$8:$B$1021), 'Meter Readings &amp; Usage'!B288=""), "", 'Meter Readings &amp; Usage'!B288)</f>
        <v/>
      </c>
      <c r="BE293" s="75" t="str">
        <f>IF('Meter Readings &amp; Usage'!B289="", "", 'Meter Readings &amp; Usage'!B289)</f>
        <v/>
      </c>
    </row>
    <row r="294" spans="56:57" ht="15" hidden="1" customHeight="1" x14ac:dyDescent="0.25">
      <c r="BD294" s="72" t="str">
        <f>IF(OR('Meter Readings &amp; Usage'!B289=MAX('Meter Readings &amp; Usage'!$B$8:$B$1021), 'Meter Readings &amp; Usage'!B289=""), "", 'Meter Readings &amp; Usage'!B289)</f>
        <v/>
      </c>
      <c r="BE294" s="75" t="str">
        <f>IF('Meter Readings &amp; Usage'!B290="", "", 'Meter Readings &amp; Usage'!B290)</f>
        <v/>
      </c>
    </row>
    <row r="295" spans="56:57" ht="15" hidden="1" customHeight="1" x14ac:dyDescent="0.25">
      <c r="BD295" s="72" t="str">
        <f>IF(OR('Meter Readings &amp; Usage'!B290=MAX('Meter Readings &amp; Usage'!$B$8:$B$1021), 'Meter Readings &amp; Usage'!B290=""), "", 'Meter Readings &amp; Usage'!B290)</f>
        <v/>
      </c>
      <c r="BE295" s="75" t="str">
        <f>IF('Meter Readings &amp; Usage'!B291="", "", 'Meter Readings &amp; Usage'!B291)</f>
        <v/>
      </c>
    </row>
    <row r="296" spans="56:57" ht="15" hidden="1" customHeight="1" x14ac:dyDescent="0.25">
      <c r="BD296" s="72" t="str">
        <f>IF(OR('Meter Readings &amp; Usage'!B291=MAX('Meter Readings &amp; Usage'!$B$8:$B$1021), 'Meter Readings &amp; Usage'!B291=""), "", 'Meter Readings &amp; Usage'!B291)</f>
        <v/>
      </c>
      <c r="BE296" s="75" t="str">
        <f>IF('Meter Readings &amp; Usage'!B292="", "", 'Meter Readings &amp; Usage'!B292)</f>
        <v/>
      </c>
    </row>
    <row r="297" spans="56:57" ht="15" hidden="1" customHeight="1" x14ac:dyDescent="0.25">
      <c r="BD297" s="72" t="str">
        <f>IF(OR('Meter Readings &amp; Usage'!B292=MAX('Meter Readings &amp; Usage'!$B$8:$B$1021), 'Meter Readings &amp; Usage'!B292=""), "", 'Meter Readings &amp; Usage'!B292)</f>
        <v/>
      </c>
      <c r="BE297" s="75" t="str">
        <f>IF('Meter Readings &amp; Usage'!B293="", "", 'Meter Readings &amp; Usage'!B293)</f>
        <v/>
      </c>
    </row>
    <row r="298" spans="56:57" ht="15" hidden="1" customHeight="1" x14ac:dyDescent="0.25">
      <c r="BD298" s="72" t="str">
        <f>IF(OR('Meter Readings &amp; Usage'!B293=MAX('Meter Readings &amp; Usage'!$B$8:$B$1021), 'Meter Readings &amp; Usage'!B293=""), "", 'Meter Readings &amp; Usage'!B293)</f>
        <v/>
      </c>
      <c r="BE298" s="75" t="str">
        <f>IF('Meter Readings &amp; Usage'!B294="", "", 'Meter Readings &amp; Usage'!B294)</f>
        <v/>
      </c>
    </row>
    <row r="299" spans="56:57" ht="15" hidden="1" customHeight="1" x14ac:dyDescent="0.25">
      <c r="BD299" s="72" t="str">
        <f>IF(OR('Meter Readings &amp; Usage'!B294=MAX('Meter Readings &amp; Usage'!$B$8:$B$1021), 'Meter Readings &amp; Usage'!B294=""), "", 'Meter Readings &amp; Usage'!B294)</f>
        <v/>
      </c>
      <c r="BE299" s="75" t="str">
        <f>IF('Meter Readings &amp; Usage'!B295="", "", 'Meter Readings &amp; Usage'!B295)</f>
        <v/>
      </c>
    </row>
    <row r="300" spans="56:57" ht="15" hidden="1" customHeight="1" x14ac:dyDescent="0.25">
      <c r="BD300" s="72" t="str">
        <f>IF(OR('Meter Readings &amp; Usage'!B295=MAX('Meter Readings &amp; Usage'!$B$8:$B$1021), 'Meter Readings &amp; Usage'!B295=""), "", 'Meter Readings &amp; Usage'!B295)</f>
        <v/>
      </c>
      <c r="BE300" s="75" t="str">
        <f>IF('Meter Readings &amp; Usage'!B296="", "", 'Meter Readings &amp; Usage'!B296)</f>
        <v/>
      </c>
    </row>
    <row r="301" spans="56:57" ht="15" hidden="1" customHeight="1" x14ac:dyDescent="0.25">
      <c r="BD301" s="72" t="str">
        <f>IF(OR('Meter Readings &amp; Usage'!B296=MAX('Meter Readings &amp; Usage'!$B$8:$B$1021), 'Meter Readings &amp; Usage'!B296=""), "", 'Meter Readings &amp; Usage'!B296)</f>
        <v/>
      </c>
      <c r="BE301" s="75" t="str">
        <f>IF('Meter Readings &amp; Usage'!B297="", "", 'Meter Readings &amp; Usage'!B297)</f>
        <v/>
      </c>
    </row>
    <row r="302" spans="56:57" ht="15" hidden="1" customHeight="1" x14ac:dyDescent="0.25">
      <c r="BD302" s="72" t="str">
        <f>IF(OR('Meter Readings &amp; Usage'!B297=MAX('Meter Readings &amp; Usage'!$B$8:$B$1021), 'Meter Readings &amp; Usage'!B297=""), "", 'Meter Readings &amp; Usage'!B297)</f>
        <v/>
      </c>
      <c r="BE302" s="75" t="str">
        <f>IF('Meter Readings &amp; Usage'!B298="", "", 'Meter Readings &amp; Usage'!B298)</f>
        <v/>
      </c>
    </row>
    <row r="303" spans="56:57" ht="15" hidden="1" customHeight="1" x14ac:dyDescent="0.25">
      <c r="BD303" s="72" t="str">
        <f>IF(OR('Meter Readings &amp; Usage'!B298=MAX('Meter Readings &amp; Usage'!$B$8:$B$1021), 'Meter Readings &amp; Usage'!B298=""), "", 'Meter Readings &amp; Usage'!B298)</f>
        <v/>
      </c>
      <c r="BE303" s="75" t="str">
        <f>IF('Meter Readings &amp; Usage'!B299="", "", 'Meter Readings &amp; Usage'!B299)</f>
        <v/>
      </c>
    </row>
    <row r="304" spans="56:57" ht="15" hidden="1" customHeight="1" x14ac:dyDescent="0.25">
      <c r="BD304" s="72" t="str">
        <f>IF(OR('Meter Readings &amp; Usage'!B299=MAX('Meter Readings &amp; Usage'!$B$8:$B$1021), 'Meter Readings &amp; Usage'!B299=""), "", 'Meter Readings &amp; Usage'!B299)</f>
        <v/>
      </c>
      <c r="BE304" s="75" t="str">
        <f>IF('Meter Readings &amp; Usage'!B300="", "", 'Meter Readings &amp; Usage'!B300)</f>
        <v/>
      </c>
    </row>
    <row r="305" spans="56:57" ht="15" hidden="1" customHeight="1" x14ac:dyDescent="0.25">
      <c r="BD305" s="72" t="str">
        <f>IF(OR('Meter Readings &amp; Usage'!B300=MAX('Meter Readings &amp; Usage'!$B$8:$B$1021), 'Meter Readings &amp; Usage'!B300=""), "", 'Meter Readings &amp; Usage'!B300)</f>
        <v/>
      </c>
      <c r="BE305" s="75" t="str">
        <f>IF('Meter Readings &amp; Usage'!B301="", "", 'Meter Readings &amp; Usage'!B301)</f>
        <v/>
      </c>
    </row>
    <row r="306" spans="56:57" ht="15" hidden="1" customHeight="1" x14ac:dyDescent="0.25">
      <c r="BD306" s="72" t="str">
        <f>IF(OR('Meter Readings &amp; Usage'!B301=MAX('Meter Readings &amp; Usage'!$B$8:$B$1021), 'Meter Readings &amp; Usage'!B301=""), "", 'Meter Readings &amp; Usage'!B301)</f>
        <v/>
      </c>
      <c r="BE306" s="75" t="str">
        <f>IF('Meter Readings &amp; Usage'!B302="", "", 'Meter Readings &amp; Usage'!B302)</f>
        <v/>
      </c>
    </row>
    <row r="307" spans="56:57" ht="15" hidden="1" customHeight="1" x14ac:dyDescent="0.25">
      <c r="BD307" s="72" t="str">
        <f>IF(OR('Meter Readings &amp; Usage'!B302=MAX('Meter Readings &amp; Usage'!$B$8:$B$1021), 'Meter Readings &amp; Usage'!B302=""), "", 'Meter Readings &amp; Usage'!B302)</f>
        <v/>
      </c>
      <c r="BE307" s="75" t="str">
        <f>IF('Meter Readings &amp; Usage'!B303="", "", 'Meter Readings &amp; Usage'!B303)</f>
        <v/>
      </c>
    </row>
    <row r="308" spans="56:57" ht="15" hidden="1" customHeight="1" x14ac:dyDescent="0.25">
      <c r="BD308" s="72" t="str">
        <f>IF(OR('Meter Readings &amp; Usage'!B303=MAX('Meter Readings &amp; Usage'!$B$8:$B$1021), 'Meter Readings &amp; Usage'!B303=""), "", 'Meter Readings &amp; Usage'!B303)</f>
        <v/>
      </c>
      <c r="BE308" s="75" t="str">
        <f>IF('Meter Readings &amp; Usage'!B304="", "", 'Meter Readings &amp; Usage'!B304)</f>
        <v/>
      </c>
    </row>
    <row r="309" spans="56:57" ht="15" hidden="1" customHeight="1" x14ac:dyDescent="0.25">
      <c r="BD309" s="72" t="str">
        <f>IF(OR('Meter Readings &amp; Usage'!B304=MAX('Meter Readings &amp; Usage'!$B$8:$B$1021), 'Meter Readings &amp; Usage'!B304=""), "", 'Meter Readings &amp; Usage'!B304)</f>
        <v/>
      </c>
      <c r="BE309" s="75" t="str">
        <f>IF('Meter Readings &amp; Usage'!B305="", "", 'Meter Readings &amp; Usage'!B305)</f>
        <v/>
      </c>
    </row>
    <row r="310" spans="56:57" ht="15" hidden="1" customHeight="1" x14ac:dyDescent="0.25">
      <c r="BD310" s="72" t="str">
        <f>IF(OR('Meter Readings &amp; Usage'!B305=MAX('Meter Readings &amp; Usage'!$B$8:$B$1021), 'Meter Readings &amp; Usage'!B305=""), "", 'Meter Readings &amp; Usage'!B305)</f>
        <v/>
      </c>
      <c r="BE310" s="75" t="str">
        <f>IF('Meter Readings &amp; Usage'!B306="", "", 'Meter Readings &amp; Usage'!B306)</f>
        <v/>
      </c>
    </row>
    <row r="311" spans="56:57" ht="15" hidden="1" customHeight="1" x14ac:dyDescent="0.25">
      <c r="BD311" s="72" t="str">
        <f>IF(OR('Meter Readings &amp; Usage'!B306=MAX('Meter Readings &amp; Usage'!$B$8:$B$1021), 'Meter Readings &amp; Usage'!B306=""), "", 'Meter Readings &amp; Usage'!B306)</f>
        <v/>
      </c>
      <c r="BE311" s="75" t="str">
        <f>IF('Meter Readings &amp; Usage'!B307="", "", 'Meter Readings &amp; Usage'!B307)</f>
        <v/>
      </c>
    </row>
    <row r="312" spans="56:57" ht="15" hidden="1" customHeight="1" x14ac:dyDescent="0.25">
      <c r="BD312" s="72" t="str">
        <f>IF(OR('Meter Readings &amp; Usage'!B307=MAX('Meter Readings &amp; Usage'!$B$8:$B$1021), 'Meter Readings &amp; Usage'!B307=""), "", 'Meter Readings &amp; Usage'!B307)</f>
        <v/>
      </c>
      <c r="BE312" s="75" t="str">
        <f>IF('Meter Readings &amp; Usage'!B308="", "", 'Meter Readings &amp; Usage'!B308)</f>
        <v/>
      </c>
    </row>
    <row r="313" spans="56:57" ht="15" hidden="1" customHeight="1" x14ac:dyDescent="0.25">
      <c r="BD313" s="72" t="str">
        <f>IF(OR('Meter Readings &amp; Usage'!B308=MAX('Meter Readings &amp; Usage'!$B$8:$B$1021), 'Meter Readings &amp; Usage'!B308=""), "", 'Meter Readings &amp; Usage'!B308)</f>
        <v/>
      </c>
      <c r="BE313" s="75" t="str">
        <f>IF('Meter Readings &amp; Usage'!B309="", "", 'Meter Readings &amp; Usage'!B309)</f>
        <v/>
      </c>
    </row>
    <row r="314" spans="56:57" ht="15" hidden="1" customHeight="1" x14ac:dyDescent="0.25">
      <c r="BD314" s="72" t="str">
        <f>IF(OR('Meter Readings &amp; Usage'!B309=MAX('Meter Readings &amp; Usage'!$B$8:$B$1021), 'Meter Readings &amp; Usage'!B309=""), "", 'Meter Readings &amp; Usage'!B309)</f>
        <v/>
      </c>
      <c r="BE314" s="75" t="str">
        <f>IF('Meter Readings &amp; Usage'!B310="", "", 'Meter Readings &amp; Usage'!B310)</f>
        <v/>
      </c>
    </row>
    <row r="315" spans="56:57" ht="15" hidden="1" customHeight="1" x14ac:dyDescent="0.25">
      <c r="BD315" s="72" t="str">
        <f>IF(OR('Meter Readings &amp; Usage'!B310=MAX('Meter Readings &amp; Usage'!$B$8:$B$1021), 'Meter Readings &amp; Usage'!B310=""), "", 'Meter Readings &amp; Usage'!B310)</f>
        <v/>
      </c>
      <c r="BE315" s="75" t="str">
        <f>IF('Meter Readings &amp; Usage'!B311="", "", 'Meter Readings &amp; Usage'!B311)</f>
        <v/>
      </c>
    </row>
    <row r="316" spans="56:57" ht="15" hidden="1" customHeight="1" x14ac:dyDescent="0.25">
      <c r="BD316" s="72" t="str">
        <f>IF(OR('Meter Readings &amp; Usage'!B311=MAX('Meter Readings &amp; Usage'!$B$8:$B$1021), 'Meter Readings &amp; Usage'!B311=""), "", 'Meter Readings &amp; Usage'!B311)</f>
        <v/>
      </c>
      <c r="BE316" s="75" t="str">
        <f>IF('Meter Readings &amp; Usage'!B312="", "", 'Meter Readings &amp; Usage'!B312)</f>
        <v/>
      </c>
    </row>
    <row r="317" spans="56:57" ht="15" hidden="1" customHeight="1" x14ac:dyDescent="0.25">
      <c r="BD317" s="72" t="str">
        <f>IF(OR('Meter Readings &amp; Usage'!B312=MAX('Meter Readings &amp; Usage'!$B$8:$B$1021), 'Meter Readings &amp; Usage'!B312=""), "", 'Meter Readings &amp; Usage'!B312)</f>
        <v/>
      </c>
      <c r="BE317" s="75" t="str">
        <f>IF('Meter Readings &amp; Usage'!B313="", "", 'Meter Readings &amp; Usage'!B313)</f>
        <v/>
      </c>
    </row>
    <row r="318" spans="56:57" ht="15" hidden="1" customHeight="1" x14ac:dyDescent="0.25">
      <c r="BD318" s="72" t="str">
        <f>IF(OR('Meter Readings &amp; Usage'!B313=MAX('Meter Readings &amp; Usage'!$B$8:$B$1021), 'Meter Readings &amp; Usage'!B313=""), "", 'Meter Readings &amp; Usage'!B313)</f>
        <v/>
      </c>
      <c r="BE318" s="75" t="str">
        <f>IF('Meter Readings &amp; Usage'!B314="", "", 'Meter Readings &amp; Usage'!B314)</f>
        <v/>
      </c>
    </row>
    <row r="319" spans="56:57" ht="15" hidden="1" customHeight="1" x14ac:dyDescent="0.25">
      <c r="BD319" s="72" t="str">
        <f>IF(OR('Meter Readings &amp; Usage'!B314=MAX('Meter Readings &amp; Usage'!$B$8:$B$1021), 'Meter Readings &amp; Usage'!B314=""), "", 'Meter Readings &amp; Usage'!B314)</f>
        <v/>
      </c>
      <c r="BE319" s="75" t="str">
        <f>IF('Meter Readings &amp; Usage'!B315="", "", 'Meter Readings &amp; Usage'!B315)</f>
        <v/>
      </c>
    </row>
    <row r="320" spans="56:57" ht="15" hidden="1" customHeight="1" x14ac:dyDescent="0.25">
      <c r="BD320" s="72" t="str">
        <f>IF(OR('Meter Readings &amp; Usage'!B315=MAX('Meter Readings &amp; Usage'!$B$8:$B$1021), 'Meter Readings &amp; Usage'!B315=""), "", 'Meter Readings &amp; Usage'!B315)</f>
        <v/>
      </c>
      <c r="BE320" s="75" t="str">
        <f>IF('Meter Readings &amp; Usage'!B316="", "", 'Meter Readings &amp; Usage'!B316)</f>
        <v/>
      </c>
    </row>
    <row r="321" spans="56:57" ht="15" hidden="1" customHeight="1" x14ac:dyDescent="0.25">
      <c r="BD321" s="72" t="str">
        <f>IF(OR('Meter Readings &amp; Usage'!B316=MAX('Meter Readings &amp; Usage'!$B$8:$B$1021), 'Meter Readings &amp; Usage'!B316=""), "", 'Meter Readings &amp; Usage'!B316)</f>
        <v/>
      </c>
      <c r="BE321" s="75" t="str">
        <f>IF('Meter Readings &amp; Usage'!B317="", "", 'Meter Readings &amp; Usage'!B317)</f>
        <v/>
      </c>
    </row>
    <row r="322" spans="56:57" ht="15" hidden="1" customHeight="1" x14ac:dyDescent="0.25">
      <c r="BD322" s="72" t="str">
        <f>IF(OR('Meter Readings &amp; Usage'!B317=MAX('Meter Readings &amp; Usage'!$B$8:$B$1021), 'Meter Readings &amp; Usage'!B317=""), "", 'Meter Readings &amp; Usage'!B317)</f>
        <v/>
      </c>
      <c r="BE322" s="75" t="str">
        <f>IF('Meter Readings &amp; Usage'!B318="", "", 'Meter Readings &amp; Usage'!B318)</f>
        <v/>
      </c>
    </row>
    <row r="323" spans="56:57" ht="15" hidden="1" customHeight="1" x14ac:dyDescent="0.25">
      <c r="BD323" s="72" t="str">
        <f>IF(OR('Meter Readings &amp; Usage'!B318=MAX('Meter Readings &amp; Usage'!$B$8:$B$1021), 'Meter Readings &amp; Usage'!B318=""), "", 'Meter Readings &amp; Usage'!B318)</f>
        <v/>
      </c>
      <c r="BE323" s="75" t="str">
        <f>IF('Meter Readings &amp; Usage'!B319="", "", 'Meter Readings &amp; Usage'!B319)</f>
        <v/>
      </c>
    </row>
    <row r="324" spans="56:57" ht="15" hidden="1" customHeight="1" x14ac:dyDescent="0.25">
      <c r="BD324" s="72" t="str">
        <f>IF(OR('Meter Readings &amp; Usage'!B319=MAX('Meter Readings &amp; Usage'!$B$8:$B$1021), 'Meter Readings &amp; Usage'!B319=""), "", 'Meter Readings &amp; Usage'!B319)</f>
        <v/>
      </c>
      <c r="BE324" s="75" t="str">
        <f>IF('Meter Readings &amp; Usage'!B320="", "", 'Meter Readings &amp; Usage'!B320)</f>
        <v/>
      </c>
    </row>
    <row r="325" spans="56:57" ht="15" hidden="1" customHeight="1" x14ac:dyDescent="0.25">
      <c r="BD325" s="72" t="str">
        <f>IF(OR('Meter Readings &amp; Usage'!B320=MAX('Meter Readings &amp; Usage'!$B$8:$B$1021), 'Meter Readings &amp; Usage'!B320=""), "", 'Meter Readings &amp; Usage'!B320)</f>
        <v/>
      </c>
      <c r="BE325" s="75" t="str">
        <f>IF('Meter Readings &amp; Usage'!B321="", "", 'Meter Readings &amp; Usage'!B321)</f>
        <v/>
      </c>
    </row>
    <row r="326" spans="56:57" ht="15" hidden="1" customHeight="1" x14ac:dyDescent="0.25">
      <c r="BD326" s="72" t="str">
        <f>IF(OR('Meter Readings &amp; Usage'!B321=MAX('Meter Readings &amp; Usage'!$B$8:$B$1021), 'Meter Readings &amp; Usage'!B321=""), "", 'Meter Readings &amp; Usage'!B321)</f>
        <v/>
      </c>
      <c r="BE326" s="75" t="str">
        <f>IF('Meter Readings &amp; Usage'!B322="", "", 'Meter Readings &amp; Usage'!B322)</f>
        <v/>
      </c>
    </row>
    <row r="327" spans="56:57" ht="15" hidden="1" customHeight="1" x14ac:dyDescent="0.25">
      <c r="BD327" s="72" t="str">
        <f>IF(OR('Meter Readings &amp; Usage'!B322=MAX('Meter Readings &amp; Usage'!$B$8:$B$1021), 'Meter Readings &amp; Usage'!B322=""), "", 'Meter Readings &amp; Usage'!B322)</f>
        <v/>
      </c>
      <c r="BE327" s="75" t="str">
        <f>IF('Meter Readings &amp; Usage'!B323="", "", 'Meter Readings &amp; Usage'!B323)</f>
        <v/>
      </c>
    </row>
    <row r="328" spans="56:57" ht="15" hidden="1" customHeight="1" x14ac:dyDescent="0.25">
      <c r="BD328" s="72" t="str">
        <f>IF(OR('Meter Readings &amp; Usage'!B323=MAX('Meter Readings &amp; Usage'!$B$8:$B$1021), 'Meter Readings &amp; Usage'!B323=""), "", 'Meter Readings &amp; Usage'!B323)</f>
        <v/>
      </c>
      <c r="BE328" s="75" t="str">
        <f>IF('Meter Readings &amp; Usage'!B324="", "", 'Meter Readings &amp; Usage'!B324)</f>
        <v/>
      </c>
    </row>
    <row r="329" spans="56:57" ht="15" hidden="1" customHeight="1" x14ac:dyDescent="0.25">
      <c r="BD329" s="72" t="str">
        <f>IF(OR('Meter Readings &amp; Usage'!B324=MAX('Meter Readings &amp; Usage'!$B$8:$B$1021), 'Meter Readings &amp; Usage'!B324=""), "", 'Meter Readings &amp; Usage'!B324)</f>
        <v/>
      </c>
      <c r="BE329" s="75" t="str">
        <f>IF('Meter Readings &amp; Usage'!B325="", "", 'Meter Readings &amp; Usage'!B325)</f>
        <v/>
      </c>
    </row>
    <row r="330" spans="56:57" ht="15" hidden="1" customHeight="1" x14ac:dyDescent="0.25">
      <c r="BD330" s="72" t="str">
        <f>IF(OR('Meter Readings &amp; Usage'!B325=MAX('Meter Readings &amp; Usage'!$B$8:$B$1021), 'Meter Readings &amp; Usage'!B325=""), "", 'Meter Readings &amp; Usage'!B325)</f>
        <v/>
      </c>
      <c r="BE330" s="75" t="str">
        <f>IF('Meter Readings &amp; Usage'!B326="", "", 'Meter Readings &amp; Usage'!B326)</f>
        <v/>
      </c>
    </row>
    <row r="331" spans="56:57" ht="15" hidden="1" customHeight="1" x14ac:dyDescent="0.25">
      <c r="BD331" s="72" t="str">
        <f>IF(OR('Meter Readings &amp; Usage'!B326=MAX('Meter Readings &amp; Usage'!$B$8:$B$1021), 'Meter Readings &amp; Usage'!B326=""), "", 'Meter Readings &amp; Usage'!B326)</f>
        <v/>
      </c>
      <c r="BE331" s="75" t="str">
        <f>IF('Meter Readings &amp; Usage'!B327="", "", 'Meter Readings &amp; Usage'!B327)</f>
        <v/>
      </c>
    </row>
    <row r="332" spans="56:57" ht="15" hidden="1" customHeight="1" x14ac:dyDescent="0.25">
      <c r="BD332" s="72" t="str">
        <f>IF(OR('Meter Readings &amp; Usage'!B327=MAX('Meter Readings &amp; Usage'!$B$8:$B$1021), 'Meter Readings &amp; Usage'!B327=""), "", 'Meter Readings &amp; Usage'!B327)</f>
        <v/>
      </c>
      <c r="BE332" s="75" t="str">
        <f>IF('Meter Readings &amp; Usage'!B328="", "", 'Meter Readings &amp; Usage'!B328)</f>
        <v/>
      </c>
    </row>
    <row r="333" spans="56:57" ht="15" hidden="1" customHeight="1" x14ac:dyDescent="0.25">
      <c r="BD333" s="72" t="str">
        <f>IF(OR('Meter Readings &amp; Usage'!B328=MAX('Meter Readings &amp; Usage'!$B$8:$B$1021), 'Meter Readings &amp; Usage'!B328=""), "", 'Meter Readings &amp; Usage'!B328)</f>
        <v/>
      </c>
      <c r="BE333" s="75" t="str">
        <f>IF('Meter Readings &amp; Usage'!B329="", "", 'Meter Readings &amp; Usage'!B329)</f>
        <v/>
      </c>
    </row>
    <row r="334" spans="56:57" ht="15" hidden="1" customHeight="1" x14ac:dyDescent="0.25">
      <c r="BD334" s="72" t="str">
        <f>IF(OR('Meter Readings &amp; Usage'!B329=MAX('Meter Readings &amp; Usage'!$B$8:$B$1021), 'Meter Readings &amp; Usage'!B329=""), "", 'Meter Readings &amp; Usage'!B329)</f>
        <v/>
      </c>
      <c r="BE334" s="75" t="str">
        <f>IF('Meter Readings &amp; Usage'!B330="", "", 'Meter Readings &amp; Usage'!B330)</f>
        <v/>
      </c>
    </row>
    <row r="335" spans="56:57" ht="15" hidden="1" customHeight="1" x14ac:dyDescent="0.25">
      <c r="BD335" s="72" t="str">
        <f>IF(OR('Meter Readings &amp; Usage'!B330=MAX('Meter Readings &amp; Usage'!$B$8:$B$1021), 'Meter Readings &amp; Usage'!B330=""), "", 'Meter Readings &amp; Usage'!B330)</f>
        <v/>
      </c>
      <c r="BE335" s="75" t="str">
        <f>IF('Meter Readings &amp; Usage'!B331="", "", 'Meter Readings &amp; Usage'!B331)</f>
        <v/>
      </c>
    </row>
    <row r="336" spans="56:57" ht="15" hidden="1" customHeight="1" x14ac:dyDescent="0.25">
      <c r="BD336" s="72" t="str">
        <f>IF(OR('Meter Readings &amp; Usage'!B331=MAX('Meter Readings &amp; Usage'!$B$8:$B$1021), 'Meter Readings &amp; Usage'!B331=""), "", 'Meter Readings &amp; Usage'!B331)</f>
        <v/>
      </c>
      <c r="BE336" s="75" t="str">
        <f>IF('Meter Readings &amp; Usage'!B332="", "", 'Meter Readings &amp; Usage'!B332)</f>
        <v/>
      </c>
    </row>
    <row r="337" spans="56:57" ht="15" hidden="1" customHeight="1" x14ac:dyDescent="0.25">
      <c r="BD337" s="72" t="str">
        <f>IF(OR('Meter Readings &amp; Usage'!B332=MAX('Meter Readings &amp; Usage'!$B$8:$B$1021), 'Meter Readings &amp; Usage'!B332=""), "", 'Meter Readings &amp; Usage'!B332)</f>
        <v/>
      </c>
      <c r="BE337" s="75" t="str">
        <f>IF('Meter Readings &amp; Usage'!B333="", "", 'Meter Readings &amp; Usage'!B333)</f>
        <v/>
      </c>
    </row>
    <row r="338" spans="56:57" ht="15" hidden="1" customHeight="1" x14ac:dyDescent="0.25">
      <c r="BD338" s="72" t="str">
        <f>IF(OR('Meter Readings &amp; Usage'!B333=MAX('Meter Readings &amp; Usage'!$B$8:$B$1021), 'Meter Readings &amp; Usage'!B333=""), "", 'Meter Readings &amp; Usage'!B333)</f>
        <v/>
      </c>
      <c r="BE338" s="75" t="str">
        <f>IF('Meter Readings &amp; Usage'!B334="", "", 'Meter Readings &amp; Usage'!B334)</f>
        <v/>
      </c>
    </row>
    <row r="339" spans="56:57" ht="15" hidden="1" customHeight="1" x14ac:dyDescent="0.25">
      <c r="BD339" s="72" t="str">
        <f>IF(OR('Meter Readings &amp; Usage'!B334=MAX('Meter Readings &amp; Usage'!$B$8:$B$1021), 'Meter Readings &amp; Usage'!B334=""), "", 'Meter Readings &amp; Usage'!B334)</f>
        <v/>
      </c>
      <c r="BE339" s="75" t="str">
        <f>IF('Meter Readings &amp; Usage'!B335="", "", 'Meter Readings &amp; Usage'!B335)</f>
        <v/>
      </c>
    </row>
    <row r="340" spans="56:57" ht="15" hidden="1" customHeight="1" x14ac:dyDescent="0.25">
      <c r="BD340" s="72" t="str">
        <f>IF(OR('Meter Readings &amp; Usage'!B335=MAX('Meter Readings &amp; Usage'!$B$8:$B$1021), 'Meter Readings &amp; Usage'!B335=""), "", 'Meter Readings &amp; Usage'!B335)</f>
        <v/>
      </c>
      <c r="BE340" s="75" t="str">
        <f>IF('Meter Readings &amp; Usage'!B336="", "", 'Meter Readings &amp; Usage'!B336)</f>
        <v/>
      </c>
    </row>
    <row r="341" spans="56:57" ht="15" hidden="1" customHeight="1" x14ac:dyDescent="0.25">
      <c r="BD341" s="72" t="str">
        <f>IF(OR('Meter Readings &amp; Usage'!B336=MAX('Meter Readings &amp; Usage'!$B$8:$B$1021), 'Meter Readings &amp; Usage'!B336=""), "", 'Meter Readings &amp; Usage'!B336)</f>
        <v/>
      </c>
      <c r="BE341" s="75" t="str">
        <f>IF('Meter Readings &amp; Usage'!B337="", "", 'Meter Readings &amp; Usage'!B337)</f>
        <v/>
      </c>
    </row>
    <row r="342" spans="56:57" ht="15" hidden="1" customHeight="1" x14ac:dyDescent="0.25">
      <c r="BD342" s="72" t="str">
        <f>IF(OR('Meter Readings &amp; Usage'!B337=MAX('Meter Readings &amp; Usage'!$B$8:$B$1021), 'Meter Readings &amp; Usage'!B337=""), "", 'Meter Readings &amp; Usage'!B337)</f>
        <v/>
      </c>
      <c r="BE342" s="75" t="str">
        <f>IF('Meter Readings &amp; Usage'!B338="", "", 'Meter Readings &amp; Usage'!B338)</f>
        <v/>
      </c>
    </row>
    <row r="343" spans="56:57" ht="15" hidden="1" customHeight="1" x14ac:dyDescent="0.25">
      <c r="BD343" s="72" t="str">
        <f>IF(OR('Meter Readings &amp; Usage'!B338=MAX('Meter Readings &amp; Usage'!$B$8:$B$1021), 'Meter Readings &amp; Usage'!B338=""), "", 'Meter Readings &amp; Usage'!B338)</f>
        <v/>
      </c>
      <c r="BE343" s="75" t="str">
        <f>IF('Meter Readings &amp; Usage'!B339="", "", 'Meter Readings &amp; Usage'!B339)</f>
        <v/>
      </c>
    </row>
    <row r="344" spans="56:57" ht="15" hidden="1" customHeight="1" x14ac:dyDescent="0.25">
      <c r="BD344" s="72" t="str">
        <f>IF(OR('Meter Readings &amp; Usage'!B339=MAX('Meter Readings &amp; Usage'!$B$8:$B$1021), 'Meter Readings &amp; Usage'!B339=""), "", 'Meter Readings &amp; Usage'!B339)</f>
        <v/>
      </c>
      <c r="BE344" s="75" t="str">
        <f>IF('Meter Readings &amp; Usage'!B340="", "", 'Meter Readings &amp; Usage'!B340)</f>
        <v/>
      </c>
    </row>
    <row r="345" spans="56:57" ht="15" hidden="1" customHeight="1" x14ac:dyDescent="0.25">
      <c r="BD345" s="72" t="str">
        <f>IF(OR('Meter Readings &amp; Usage'!B340=MAX('Meter Readings &amp; Usage'!$B$8:$B$1021), 'Meter Readings &amp; Usage'!B340=""), "", 'Meter Readings &amp; Usage'!B340)</f>
        <v/>
      </c>
      <c r="BE345" s="75" t="str">
        <f>IF('Meter Readings &amp; Usage'!B341="", "", 'Meter Readings &amp; Usage'!B341)</f>
        <v/>
      </c>
    </row>
    <row r="346" spans="56:57" ht="15" hidden="1" customHeight="1" x14ac:dyDescent="0.25">
      <c r="BD346" s="72" t="str">
        <f>IF(OR('Meter Readings &amp; Usage'!B341=MAX('Meter Readings &amp; Usage'!$B$8:$B$1021), 'Meter Readings &amp; Usage'!B341=""), "", 'Meter Readings &amp; Usage'!B341)</f>
        <v/>
      </c>
      <c r="BE346" s="75" t="str">
        <f>IF('Meter Readings &amp; Usage'!B342="", "", 'Meter Readings &amp; Usage'!B342)</f>
        <v/>
      </c>
    </row>
    <row r="347" spans="56:57" ht="15" hidden="1" customHeight="1" x14ac:dyDescent="0.25">
      <c r="BD347" s="72" t="str">
        <f>IF(OR('Meter Readings &amp; Usage'!B342=MAX('Meter Readings &amp; Usage'!$B$8:$B$1021), 'Meter Readings &amp; Usage'!B342=""), "", 'Meter Readings &amp; Usage'!B342)</f>
        <v/>
      </c>
      <c r="BE347" s="75" t="str">
        <f>IF('Meter Readings &amp; Usage'!B343="", "", 'Meter Readings &amp; Usage'!B343)</f>
        <v/>
      </c>
    </row>
    <row r="348" spans="56:57" ht="15" hidden="1" customHeight="1" x14ac:dyDescent="0.25">
      <c r="BD348" s="72" t="str">
        <f>IF(OR('Meter Readings &amp; Usage'!B343=MAX('Meter Readings &amp; Usage'!$B$8:$B$1021), 'Meter Readings &amp; Usage'!B343=""), "", 'Meter Readings &amp; Usage'!B343)</f>
        <v/>
      </c>
      <c r="BE348" s="75" t="str">
        <f>IF('Meter Readings &amp; Usage'!B344="", "", 'Meter Readings &amp; Usage'!B344)</f>
        <v/>
      </c>
    </row>
    <row r="349" spans="56:57" ht="15" hidden="1" customHeight="1" x14ac:dyDescent="0.25">
      <c r="BD349" s="72" t="str">
        <f>IF(OR('Meter Readings &amp; Usage'!B344=MAX('Meter Readings &amp; Usage'!$B$8:$B$1021), 'Meter Readings &amp; Usage'!B344=""), "", 'Meter Readings &amp; Usage'!B344)</f>
        <v/>
      </c>
      <c r="BE349" s="75" t="str">
        <f>IF('Meter Readings &amp; Usage'!B345="", "", 'Meter Readings &amp; Usage'!B345)</f>
        <v/>
      </c>
    </row>
    <row r="350" spans="56:57" ht="15" hidden="1" customHeight="1" x14ac:dyDescent="0.25">
      <c r="BD350" s="72" t="str">
        <f>IF(OR('Meter Readings &amp; Usage'!B345=MAX('Meter Readings &amp; Usage'!$B$8:$B$1021), 'Meter Readings &amp; Usage'!B345=""), "", 'Meter Readings &amp; Usage'!B345)</f>
        <v/>
      </c>
      <c r="BE350" s="75" t="str">
        <f>IF('Meter Readings &amp; Usage'!B346="", "", 'Meter Readings &amp; Usage'!B346)</f>
        <v/>
      </c>
    </row>
    <row r="351" spans="56:57" ht="15" hidden="1" customHeight="1" x14ac:dyDescent="0.25">
      <c r="BD351" s="72" t="str">
        <f>IF(OR('Meter Readings &amp; Usage'!B346=MAX('Meter Readings &amp; Usage'!$B$8:$B$1021), 'Meter Readings &amp; Usage'!B346=""), "", 'Meter Readings &amp; Usage'!B346)</f>
        <v/>
      </c>
      <c r="BE351" s="75" t="str">
        <f>IF('Meter Readings &amp; Usage'!B347="", "", 'Meter Readings &amp; Usage'!B347)</f>
        <v/>
      </c>
    </row>
    <row r="352" spans="56:57" ht="15" hidden="1" customHeight="1" x14ac:dyDescent="0.25">
      <c r="BD352" s="72" t="str">
        <f>IF(OR('Meter Readings &amp; Usage'!B347=MAX('Meter Readings &amp; Usage'!$B$8:$B$1021), 'Meter Readings &amp; Usage'!B347=""), "", 'Meter Readings &amp; Usage'!B347)</f>
        <v/>
      </c>
      <c r="BE352" s="75" t="str">
        <f>IF('Meter Readings &amp; Usage'!B348="", "", 'Meter Readings &amp; Usage'!B348)</f>
        <v/>
      </c>
    </row>
    <row r="353" spans="56:57" ht="15" hidden="1" customHeight="1" x14ac:dyDescent="0.25">
      <c r="BD353" s="72" t="str">
        <f>IF(OR('Meter Readings &amp; Usage'!B348=MAX('Meter Readings &amp; Usage'!$B$8:$B$1021), 'Meter Readings &amp; Usage'!B348=""), "", 'Meter Readings &amp; Usage'!B348)</f>
        <v/>
      </c>
      <c r="BE353" s="75" t="str">
        <f>IF('Meter Readings &amp; Usage'!B349="", "", 'Meter Readings &amp; Usage'!B349)</f>
        <v/>
      </c>
    </row>
    <row r="354" spans="56:57" ht="15" hidden="1" customHeight="1" x14ac:dyDescent="0.25">
      <c r="BD354" s="72" t="str">
        <f>IF(OR('Meter Readings &amp; Usage'!B349=MAX('Meter Readings &amp; Usage'!$B$8:$B$1021), 'Meter Readings &amp; Usage'!B349=""), "", 'Meter Readings &amp; Usage'!B349)</f>
        <v/>
      </c>
      <c r="BE354" s="75" t="str">
        <f>IF('Meter Readings &amp; Usage'!B350="", "", 'Meter Readings &amp; Usage'!B350)</f>
        <v/>
      </c>
    </row>
    <row r="355" spans="56:57" ht="15" hidden="1" customHeight="1" x14ac:dyDescent="0.25">
      <c r="BD355" s="72" t="str">
        <f>IF(OR('Meter Readings &amp; Usage'!B350=MAX('Meter Readings &amp; Usage'!$B$8:$B$1021), 'Meter Readings &amp; Usage'!B350=""), "", 'Meter Readings &amp; Usage'!B350)</f>
        <v/>
      </c>
      <c r="BE355" s="75" t="str">
        <f>IF('Meter Readings &amp; Usage'!B351="", "", 'Meter Readings &amp; Usage'!B351)</f>
        <v/>
      </c>
    </row>
    <row r="356" spans="56:57" ht="15" hidden="1" customHeight="1" x14ac:dyDescent="0.25">
      <c r="BD356" s="72" t="str">
        <f>IF(OR('Meter Readings &amp; Usage'!B351=MAX('Meter Readings &amp; Usage'!$B$8:$B$1021), 'Meter Readings &amp; Usage'!B351=""), "", 'Meter Readings &amp; Usage'!B351)</f>
        <v/>
      </c>
      <c r="BE356" s="75" t="str">
        <f>IF('Meter Readings &amp; Usage'!B352="", "", 'Meter Readings &amp; Usage'!B352)</f>
        <v/>
      </c>
    </row>
    <row r="357" spans="56:57" ht="15" hidden="1" customHeight="1" x14ac:dyDescent="0.25">
      <c r="BD357" s="72" t="str">
        <f>IF(OR('Meter Readings &amp; Usage'!B352=MAX('Meter Readings &amp; Usage'!$B$8:$B$1021), 'Meter Readings &amp; Usage'!B352=""), "", 'Meter Readings &amp; Usage'!B352)</f>
        <v/>
      </c>
      <c r="BE357" s="75" t="str">
        <f>IF('Meter Readings &amp; Usage'!B353="", "", 'Meter Readings &amp; Usage'!B353)</f>
        <v/>
      </c>
    </row>
    <row r="358" spans="56:57" ht="15" hidden="1" customHeight="1" x14ac:dyDescent="0.25">
      <c r="BD358" s="72" t="str">
        <f>IF(OR('Meter Readings &amp; Usage'!B353=MAX('Meter Readings &amp; Usage'!$B$8:$B$1021), 'Meter Readings &amp; Usage'!B353=""), "", 'Meter Readings &amp; Usage'!B353)</f>
        <v/>
      </c>
      <c r="BE358" s="75" t="str">
        <f>IF('Meter Readings &amp; Usage'!B354="", "", 'Meter Readings &amp; Usage'!B354)</f>
        <v/>
      </c>
    </row>
    <row r="359" spans="56:57" ht="15" hidden="1" customHeight="1" x14ac:dyDescent="0.25">
      <c r="BD359" s="72" t="str">
        <f>IF(OR('Meter Readings &amp; Usage'!B354=MAX('Meter Readings &amp; Usage'!$B$8:$B$1021), 'Meter Readings &amp; Usage'!B354=""), "", 'Meter Readings &amp; Usage'!B354)</f>
        <v/>
      </c>
      <c r="BE359" s="75" t="str">
        <f>IF('Meter Readings &amp; Usage'!B355="", "", 'Meter Readings &amp; Usage'!B355)</f>
        <v/>
      </c>
    </row>
    <row r="360" spans="56:57" ht="15" hidden="1" customHeight="1" x14ac:dyDescent="0.25">
      <c r="BD360" s="72" t="str">
        <f>IF(OR('Meter Readings &amp; Usage'!B355=MAX('Meter Readings &amp; Usage'!$B$8:$B$1021), 'Meter Readings &amp; Usage'!B355=""), "", 'Meter Readings &amp; Usage'!B355)</f>
        <v/>
      </c>
      <c r="BE360" s="75" t="str">
        <f>IF('Meter Readings &amp; Usage'!B356="", "", 'Meter Readings &amp; Usage'!B356)</f>
        <v/>
      </c>
    </row>
    <row r="361" spans="56:57" ht="15" hidden="1" customHeight="1" x14ac:dyDescent="0.25">
      <c r="BD361" s="72" t="str">
        <f>IF(OR('Meter Readings &amp; Usage'!B356=MAX('Meter Readings &amp; Usage'!$B$8:$B$1021), 'Meter Readings &amp; Usage'!B356=""), "", 'Meter Readings &amp; Usage'!B356)</f>
        <v/>
      </c>
      <c r="BE361" s="75" t="str">
        <f>IF('Meter Readings &amp; Usage'!B357="", "", 'Meter Readings &amp; Usage'!B357)</f>
        <v/>
      </c>
    </row>
    <row r="362" spans="56:57" ht="15" hidden="1" customHeight="1" x14ac:dyDescent="0.25">
      <c r="BD362" s="72" t="str">
        <f>IF(OR('Meter Readings &amp; Usage'!B357=MAX('Meter Readings &amp; Usage'!$B$8:$B$1021), 'Meter Readings &amp; Usage'!B357=""), "", 'Meter Readings &amp; Usage'!B357)</f>
        <v/>
      </c>
      <c r="BE362" s="75" t="str">
        <f>IF('Meter Readings &amp; Usage'!B358="", "", 'Meter Readings &amp; Usage'!B358)</f>
        <v/>
      </c>
    </row>
    <row r="363" spans="56:57" ht="15" hidden="1" customHeight="1" x14ac:dyDescent="0.25">
      <c r="BD363" s="72" t="str">
        <f>IF(OR('Meter Readings &amp; Usage'!B358=MAX('Meter Readings &amp; Usage'!$B$8:$B$1021), 'Meter Readings &amp; Usage'!B358=""), "", 'Meter Readings &amp; Usage'!B358)</f>
        <v/>
      </c>
      <c r="BE363" s="75" t="str">
        <f>IF('Meter Readings &amp; Usage'!B359="", "", 'Meter Readings &amp; Usage'!B359)</f>
        <v/>
      </c>
    </row>
    <row r="364" spans="56:57" ht="15" hidden="1" customHeight="1" x14ac:dyDescent="0.25">
      <c r="BD364" s="72" t="str">
        <f>IF(OR('Meter Readings &amp; Usage'!B359=MAX('Meter Readings &amp; Usage'!$B$8:$B$1021), 'Meter Readings &amp; Usage'!B359=""), "", 'Meter Readings &amp; Usage'!B359)</f>
        <v/>
      </c>
      <c r="BE364" s="75" t="str">
        <f>IF('Meter Readings &amp; Usage'!B360="", "", 'Meter Readings &amp; Usage'!B360)</f>
        <v/>
      </c>
    </row>
    <row r="365" spans="56:57" ht="15" hidden="1" customHeight="1" x14ac:dyDescent="0.25">
      <c r="BD365" s="72" t="str">
        <f>IF(OR('Meter Readings &amp; Usage'!B360=MAX('Meter Readings &amp; Usage'!$B$8:$B$1021), 'Meter Readings &amp; Usage'!B360=""), "", 'Meter Readings &amp; Usage'!B360)</f>
        <v/>
      </c>
      <c r="BE365" s="75" t="str">
        <f>IF('Meter Readings &amp; Usage'!B361="", "", 'Meter Readings &amp; Usage'!B361)</f>
        <v/>
      </c>
    </row>
    <row r="366" spans="56:57" ht="15" hidden="1" customHeight="1" x14ac:dyDescent="0.25">
      <c r="BD366" s="72" t="str">
        <f>IF(OR('Meter Readings &amp; Usage'!B361=MAX('Meter Readings &amp; Usage'!$B$8:$B$1021), 'Meter Readings &amp; Usage'!B361=""), "", 'Meter Readings &amp; Usage'!B361)</f>
        <v/>
      </c>
      <c r="BE366" s="75" t="str">
        <f>IF('Meter Readings &amp; Usage'!B362="", "", 'Meter Readings &amp; Usage'!B362)</f>
        <v/>
      </c>
    </row>
    <row r="367" spans="56:57" ht="15" hidden="1" customHeight="1" x14ac:dyDescent="0.25">
      <c r="BD367" s="72" t="str">
        <f>IF(OR('Meter Readings &amp; Usage'!B362=MAX('Meter Readings &amp; Usage'!$B$8:$B$1021), 'Meter Readings &amp; Usage'!B362=""), "", 'Meter Readings &amp; Usage'!B362)</f>
        <v/>
      </c>
      <c r="BE367" s="75" t="str">
        <f>IF('Meter Readings &amp; Usage'!B363="", "", 'Meter Readings &amp; Usage'!B363)</f>
        <v/>
      </c>
    </row>
    <row r="368" spans="56:57" ht="15" hidden="1" customHeight="1" x14ac:dyDescent="0.25">
      <c r="BD368" s="72" t="str">
        <f>IF(OR('Meter Readings &amp; Usage'!B363=MAX('Meter Readings &amp; Usage'!$B$8:$B$1021), 'Meter Readings &amp; Usage'!B363=""), "", 'Meter Readings &amp; Usage'!B363)</f>
        <v/>
      </c>
      <c r="BE368" s="75" t="str">
        <f>IF('Meter Readings &amp; Usage'!B364="", "", 'Meter Readings &amp; Usage'!B364)</f>
        <v/>
      </c>
    </row>
    <row r="369" spans="56:57" ht="15" hidden="1" customHeight="1" x14ac:dyDescent="0.25">
      <c r="BD369" s="72" t="str">
        <f>IF(OR('Meter Readings &amp; Usage'!B364=MAX('Meter Readings &amp; Usage'!$B$8:$B$1021), 'Meter Readings &amp; Usage'!B364=""), "", 'Meter Readings &amp; Usage'!B364)</f>
        <v/>
      </c>
      <c r="BE369" s="75" t="str">
        <f>IF('Meter Readings &amp; Usage'!B365="", "", 'Meter Readings &amp; Usage'!B365)</f>
        <v/>
      </c>
    </row>
    <row r="370" spans="56:57" ht="15" hidden="1" customHeight="1" x14ac:dyDescent="0.25">
      <c r="BD370" s="72" t="str">
        <f>IF(OR('Meter Readings &amp; Usage'!B365=MAX('Meter Readings &amp; Usage'!$B$8:$B$1021), 'Meter Readings &amp; Usage'!B365=""), "", 'Meter Readings &amp; Usage'!B365)</f>
        <v/>
      </c>
      <c r="BE370" s="75" t="str">
        <f>IF('Meter Readings &amp; Usage'!B366="", "", 'Meter Readings &amp; Usage'!B366)</f>
        <v/>
      </c>
    </row>
    <row r="371" spans="56:57" ht="15" hidden="1" customHeight="1" x14ac:dyDescent="0.25">
      <c r="BD371" s="72" t="str">
        <f>IF(OR('Meter Readings &amp; Usage'!B366=MAX('Meter Readings &amp; Usage'!$B$8:$B$1021), 'Meter Readings &amp; Usage'!B366=""), "", 'Meter Readings &amp; Usage'!B366)</f>
        <v/>
      </c>
      <c r="BE371" s="75" t="str">
        <f>IF('Meter Readings &amp; Usage'!B367="", "", 'Meter Readings &amp; Usage'!B367)</f>
        <v/>
      </c>
    </row>
    <row r="372" spans="56:57" ht="15" hidden="1" customHeight="1" x14ac:dyDescent="0.25">
      <c r="BD372" s="72" t="str">
        <f>IF(OR('Meter Readings &amp; Usage'!B367=MAX('Meter Readings &amp; Usage'!$B$8:$B$1021), 'Meter Readings &amp; Usage'!B367=""), "", 'Meter Readings &amp; Usage'!B367)</f>
        <v/>
      </c>
      <c r="BE372" s="75" t="str">
        <f>IF('Meter Readings &amp; Usage'!B368="", "", 'Meter Readings &amp; Usage'!B368)</f>
        <v/>
      </c>
    </row>
    <row r="373" spans="56:57" ht="15" hidden="1" customHeight="1" x14ac:dyDescent="0.25">
      <c r="BD373" s="72" t="str">
        <f>IF(OR('Meter Readings &amp; Usage'!B368=MAX('Meter Readings &amp; Usage'!$B$8:$B$1021), 'Meter Readings &amp; Usage'!B368=""), "", 'Meter Readings &amp; Usage'!B368)</f>
        <v/>
      </c>
      <c r="BE373" s="75" t="str">
        <f>IF('Meter Readings &amp; Usage'!B369="", "", 'Meter Readings &amp; Usage'!B369)</f>
        <v/>
      </c>
    </row>
    <row r="374" spans="56:57" ht="15" hidden="1" customHeight="1" x14ac:dyDescent="0.25">
      <c r="BD374" s="72" t="str">
        <f>IF(OR('Meter Readings &amp; Usage'!B369=MAX('Meter Readings &amp; Usage'!$B$8:$B$1021), 'Meter Readings &amp; Usage'!B369=""), "", 'Meter Readings &amp; Usage'!B369)</f>
        <v/>
      </c>
      <c r="BE374" s="75" t="str">
        <f>IF('Meter Readings &amp; Usage'!B370="", "", 'Meter Readings &amp; Usage'!B370)</f>
        <v/>
      </c>
    </row>
    <row r="375" spans="56:57" ht="15" hidden="1" customHeight="1" x14ac:dyDescent="0.25">
      <c r="BD375" s="72" t="str">
        <f>IF(OR('Meter Readings &amp; Usage'!B370=MAX('Meter Readings &amp; Usage'!$B$8:$B$1021), 'Meter Readings &amp; Usage'!B370=""), "", 'Meter Readings &amp; Usage'!B370)</f>
        <v/>
      </c>
      <c r="BE375" s="75" t="str">
        <f>IF('Meter Readings &amp; Usage'!B371="", "", 'Meter Readings &amp; Usage'!B371)</f>
        <v/>
      </c>
    </row>
    <row r="376" spans="56:57" ht="15" hidden="1" customHeight="1" x14ac:dyDescent="0.25">
      <c r="BD376" s="72" t="str">
        <f>IF(OR('Meter Readings &amp; Usage'!B371=MAX('Meter Readings &amp; Usage'!$B$8:$B$1021), 'Meter Readings &amp; Usage'!B371=""), "", 'Meter Readings &amp; Usage'!B371)</f>
        <v/>
      </c>
      <c r="BE376" s="75" t="str">
        <f>IF('Meter Readings &amp; Usage'!B372="", "", 'Meter Readings &amp; Usage'!B372)</f>
        <v/>
      </c>
    </row>
    <row r="377" spans="56:57" ht="15" hidden="1" customHeight="1" x14ac:dyDescent="0.25">
      <c r="BD377" s="72" t="str">
        <f>IF(OR('Meter Readings &amp; Usage'!B372=MAX('Meter Readings &amp; Usage'!$B$8:$B$1021), 'Meter Readings &amp; Usage'!B372=""), "", 'Meter Readings &amp; Usage'!B372)</f>
        <v/>
      </c>
      <c r="BE377" s="75" t="str">
        <f>IF('Meter Readings &amp; Usage'!B373="", "", 'Meter Readings &amp; Usage'!B373)</f>
        <v/>
      </c>
    </row>
    <row r="378" spans="56:57" ht="15" hidden="1" customHeight="1" x14ac:dyDescent="0.25">
      <c r="BD378" s="72" t="str">
        <f>IF(OR('Meter Readings &amp; Usage'!B373=MAX('Meter Readings &amp; Usage'!$B$8:$B$1021), 'Meter Readings &amp; Usage'!B373=""), "", 'Meter Readings &amp; Usage'!B373)</f>
        <v/>
      </c>
      <c r="BE378" s="75" t="str">
        <f>IF('Meter Readings &amp; Usage'!B374="", "", 'Meter Readings &amp; Usage'!B374)</f>
        <v/>
      </c>
    </row>
    <row r="379" spans="56:57" ht="15" hidden="1" customHeight="1" x14ac:dyDescent="0.25">
      <c r="BD379" s="72" t="str">
        <f>IF(OR('Meter Readings &amp; Usage'!B374=MAX('Meter Readings &amp; Usage'!$B$8:$B$1021), 'Meter Readings &amp; Usage'!B374=""), "", 'Meter Readings &amp; Usage'!B374)</f>
        <v/>
      </c>
      <c r="BE379" s="75" t="str">
        <f>IF('Meter Readings &amp; Usage'!B375="", "", 'Meter Readings &amp; Usage'!B375)</f>
        <v/>
      </c>
    </row>
    <row r="380" spans="56:57" ht="15" hidden="1" customHeight="1" x14ac:dyDescent="0.25">
      <c r="BD380" s="72" t="str">
        <f>IF(OR('Meter Readings &amp; Usage'!B375=MAX('Meter Readings &amp; Usage'!$B$8:$B$1021), 'Meter Readings &amp; Usage'!B375=""), "", 'Meter Readings &amp; Usage'!B375)</f>
        <v/>
      </c>
      <c r="BE380" s="75" t="str">
        <f>IF('Meter Readings &amp; Usage'!B376="", "", 'Meter Readings &amp; Usage'!B376)</f>
        <v/>
      </c>
    </row>
    <row r="381" spans="56:57" ht="15" hidden="1" customHeight="1" x14ac:dyDescent="0.25">
      <c r="BD381" s="72" t="str">
        <f>IF(OR('Meter Readings &amp; Usage'!B376=MAX('Meter Readings &amp; Usage'!$B$8:$B$1021), 'Meter Readings &amp; Usage'!B376=""), "", 'Meter Readings &amp; Usage'!B376)</f>
        <v/>
      </c>
      <c r="BE381" s="75" t="str">
        <f>IF('Meter Readings &amp; Usage'!B377="", "", 'Meter Readings &amp; Usage'!B377)</f>
        <v/>
      </c>
    </row>
    <row r="382" spans="56:57" ht="15" hidden="1" customHeight="1" x14ac:dyDescent="0.25">
      <c r="BD382" s="72" t="str">
        <f>IF(OR('Meter Readings &amp; Usage'!B377=MAX('Meter Readings &amp; Usage'!$B$8:$B$1021), 'Meter Readings &amp; Usage'!B377=""), "", 'Meter Readings &amp; Usage'!B377)</f>
        <v/>
      </c>
      <c r="BE382" s="75" t="str">
        <f>IF('Meter Readings &amp; Usage'!B378="", "", 'Meter Readings &amp; Usage'!B378)</f>
        <v/>
      </c>
    </row>
    <row r="383" spans="56:57" ht="15" hidden="1" customHeight="1" x14ac:dyDescent="0.25">
      <c r="BD383" s="72" t="str">
        <f>IF(OR('Meter Readings &amp; Usage'!B378=MAX('Meter Readings &amp; Usage'!$B$8:$B$1021), 'Meter Readings &amp; Usage'!B378=""), "", 'Meter Readings &amp; Usage'!B378)</f>
        <v/>
      </c>
      <c r="BE383" s="75" t="str">
        <f>IF('Meter Readings &amp; Usage'!B379="", "", 'Meter Readings &amp; Usage'!B379)</f>
        <v/>
      </c>
    </row>
    <row r="384" spans="56:57" ht="15" hidden="1" customHeight="1" x14ac:dyDescent="0.25">
      <c r="BD384" s="72" t="str">
        <f>IF(OR('Meter Readings &amp; Usage'!B379=MAX('Meter Readings &amp; Usage'!$B$8:$B$1021), 'Meter Readings &amp; Usage'!B379=""), "", 'Meter Readings &amp; Usage'!B379)</f>
        <v/>
      </c>
      <c r="BE384" s="75" t="str">
        <f>IF('Meter Readings &amp; Usage'!B380="", "", 'Meter Readings &amp; Usage'!B380)</f>
        <v/>
      </c>
    </row>
    <row r="385" spans="56:57" ht="15" hidden="1" customHeight="1" x14ac:dyDescent="0.25">
      <c r="BD385" s="72" t="str">
        <f>IF(OR('Meter Readings &amp; Usage'!B380=MAX('Meter Readings &amp; Usage'!$B$8:$B$1021), 'Meter Readings &amp; Usage'!B380=""), "", 'Meter Readings &amp; Usage'!B380)</f>
        <v/>
      </c>
      <c r="BE385" s="75" t="str">
        <f>IF('Meter Readings &amp; Usage'!B381="", "", 'Meter Readings &amp; Usage'!B381)</f>
        <v/>
      </c>
    </row>
    <row r="386" spans="56:57" ht="15" hidden="1" customHeight="1" x14ac:dyDescent="0.25">
      <c r="BD386" s="72" t="str">
        <f>IF(OR('Meter Readings &amp; Usage'!B381=MAX('Meter Readings &amp; Usage'!$B$8:$B$1021), 'Meter Readings &amp; Usage'!B381=""), "", 'Meter Readings &amp; Usage'!B381)</f>
        <v/>
      </c>
      <c r="BE386" s="75" t="str">
        <f>IF('Meter Readings &amp; Usage'!B382="", "", 'Meter Readings &amp; Usage'!B382)</f>
        <v/>
      </c>
    </row>
    <row r="387" spans="56:57" ht="15" hidden="1" customHeight="1" x14ac:dyDescent="0.25">
      <c r="BD387" s="72" t="str">
        <f>IF(OR('Meter Readings &amp; Usage'!B382=MAX('Meter Readings &amp; Usage'!$B$8:$B$1021), 'Meter Readings &amp; Usage'!B382=""), "", 'Meter Readings &amp; Usage'!B382)</f>
        <v/>
      </c>
      <c r="BE387" s="75" t="str">
        <f>IF('Meter Readings &amp; Usage'!B383="", "", 'Meter Readings &amp; Usage'!B383)</f>
        <v/>
      </c>
    </row>
    <row r="388" spans="56:57" ht="15" hidden="1" customHeight="1" x14ac:dyDescent="0.25">
      <c r="BD388" s="72" t="str">
        <f>IF(OR('Meter Readings &amp; Usage'!B383=MAX('Meter Readings &amp; Usage'!$B$8:$B$1021), 'Meter Readings &amp; Usage'!B383=""), "", 'Meter Readings &amp; Usage'!B383)</f>
        <v/>
      </c>
      <c r="BE388" s="75" t="str">
        <f>IF('Meter Readings &amp; Usage'!B384="", "", 'Meter Readings &amp; Usage'!B384)</f>
        <v/>
      </c>
    </row>
    <row r="389" spans="56:57" ht="15" hidden="1" customHeight="1" x14ac:dyDescent="0.25">
      <c r="BD389" s="72" t="str">
        <f>IF(OR('Meter Readings &amp; Usage'!B384=MAX('Meter Readings &amp; Usage'!$B$8:$B$1021), 'Meter Readings &amp; Usage'!B384=""), "", 'Meter Readings &amp; Usage'!B384)</f>
        <v/>
      </c>
      <c r="BE389" s="75" t="str">
        <f>IF('Meter Readings &amp; Usage'!B385="", "", 'Meter Readings &amp; Usage'!B385)</f>
        <v/>
      </c>
    </row>
    <row r="390" spans="56:57" ht="15" hidden="1" customHeight="1" x14ac:dyDescent="0.25">
      <c r="BD390" s="72" t="str">
        <f>IF(OR('Meter Readings &amp; Usage'!B385=MAX('Meter Readings &amp; Usage'!$B$8:$B$1021), 'Meter Readings &amp; Usage'!B385=""), "", 'Meter Readings &amp; Usage'!B385)</f>
        <v/>
      </c>
      <c r="BE390" s="75" t="str">
        <f>IF('Meter Readings &amp; Usage'!B386="", "", 'Meter Readings &amp; Usage'!B386)</f>
        <v/>
      </c>
    </row>
    <row r="391" spans="56:57" ht="15" hidden="1" customHeight="1" x14ac:dyDescent="0.25">
      <c r="BD391" s="72" t="str">
        <f>IF(OR('Meter Readings &amp; Usage'!B386=MAX('Meter Readings &amp; Usage'!$B$8:$B$1021), 'Meter Readings &amp; Usage'!B386=""), "", 'Meter Readings &amp; Usage'!B386)</f>
        <v/>
      </c>
      <c r="BE391" s="75" t="str">
        <f>IF('Meter Readings &amp; Usage'!B387="", "", 'Meter Readings &amp; Usage'!B387)</f>
        <v/>
      </c>
    </row>
    <row r="392" spans="56:57" ht="15" hidden="1" customHeight="1" x14ac:dyDescent="0.25">
      <c r="BD392" s="72" t="str">
        <f>IF(OR('Meter Readings &amp; Usage'!B387=MAX('Meter Readings &amp; Usage'!$B$8:$B$1021), 'Meter Readings &amp; Usage'!B387=""), "", 'Meter Readings &amp; Usage'!B387)</f>
        <v/>
      </c>
      <c r="BE392" s="75" t="str">
        <f>IF('Meter Readings &amp; Usage'!B388="", "", 'Meter Readings &amp; Usage'!B388)</f>
        <v/>
      </c>
    </row>
    <row r="393" spans="56:57" ht="15" hidden="1" customHeight="1" x14ac:dyDescent="0.25">
      <c r="BD393" s="72" t="str">
        <f>IF(OR('Meter Readings &amp; Usage'!B388=MAX('Meter Readings &amp; Usage'!$B$8:$B$1021), 'Meter Readings &amp; Usage'!B388=""), "", 'Meter Readings &amp; Usage'!B388)</f>
        <v/>
      </c>
      <c r="BE393" s="75" t="str">
        <f>IF('Meter Readings &amp; Usage'!B389="", "", 'Meter Readings &amp; Usage'!B389)</f>
        <v/>
      </c>
    </row>
    <row r="394" spans="56:57" ht="15" hidden="1" customHeight="1" x14ac:dyDescent="0.25">
      <c r="BD394" s="72" t="str">
        <f>IF(OR('Meter Readings &amp; Usage'!B389=MAX('Meter Readings &amp; Usage'!$B$8:$B$1021), 'Meter Readings &amp; Usage'!B389=""), "", 'Meter Readings &amp; Usage'!B389)</f>
        <v/>
      </c>
      <c r="BE394" s="75" t="str">
        <f>IF('Meter Readings &amp; Usage'!B390="", "", 'Meter Readings &amp; Usage'!B390)</f>
        <v/>
      </c>
    </row>
    <row r="395" spans="56:57" ht="15" hidden="1" customHeight="1" x14ac:dyDescent="0.25">
      <c r="BD395" s="72" t="str">
        <f>IF(OR('Meter Readings &amp; Usage'!B390=MAX('Meter Readings &amp; Usage'!$B$8:$B$1021), 'Meter Readings &amp; Usage'!B390=""), "", 'Meter Readings &amp; Usage'!B390)</f>
        <v/>
      </c>
      <c r="BE395" s="75" t="str">
        <f>IF('Meter Readings &amp; Usage'!B391="", "", 'Meter Readings &amp; Usage'!B391)</f>
        <v/>
      </c>
    </row>
    <row r="396" spans="56:57" ht="15" hidden="1" customHeight="1" x14ac:dyDescent="0.25">
      <c r="BD396" s="72" t="str">
        <f>IF(OR('Meter Readings &amp; Usage'!B391=MAX('Meter Readings &amp; Usage'!$B$8:$B$1021), 'Meter Readings &amp; Usage'!B391=""), "", 'Meter Readings &amp; Usage'!B391)</f>
        <v/>
      </c>
      <c r="BE396" s="75" t="str">
        <f>IF('Meter Readings &amp; Usage'!B392="", "", 'Meter Readings &amp; Usage'!B392)</f>
        <v/>
      </c>
    </row>
    <row r="397" spans="56:57" ht="15" hidden="1" customHeight="1" x14ac:dyDescent="0.25">
      <c r="BD397" s="72" t="str">
        <f>IF(OR('Meter Readings &amp; Usage'!B392=MAX('Meter Readings &amp; Usage'!$B$8:$B$1021), 'Meter Readings &amp; Usage'!B392=""), "", 'Meter Readings &amp; Usage'!B392)</f>
        <v/>
      </c>
      <c r="BE397" s="75" t="str">
        <f>IF('Meter Readings &amp; Usage'!B393="", "", 'Meter Readings &amp; Usage'!B393)</f>
        <v/>
      </c>
    </row>
    <row r="398" spans="56:57" ht="15" hidden="1" customHeight="1" x14ac:dyDescent="0.25">
      <c r="BD398" s="72" t="str">
        <f>IF(OR('Meter Readings &amp; Usage'!B393=MAX('Meter Readings &amp; Usage'!$B$8:$B$1021), 'Meter Readings &amp; Usage'!B393=""), "", 'Meter Readings &amp; Usage'!B393)</f>
        <v/>
      </c>
      <c r="BE398" s="75" t="str">
        <f>IF('Meter Readings &amp; Usage'!B394="", "", 'Meter Readings &amp; Usage'!B394)</f>
        <v/>
      </c>
    </row>
    <row r="399" spans="56:57" ht="15" hidden="1" customHeight="1" x14ac:dyDescent="0.25">
      <c r="BD399" s="72" t="str">
        <f>IF(OR('Meter Readings &amp; Usage'!B394=MAX('Meter Readings &amp; Usage'!$B$8:$B$1021), 'Meter Readings &amp; Usage'!B394=""), "", 'Meter Readings &amp; Usage'!B394)</f>
        <v/>
      </c>
      <c r="BE399" s="75" t="str">
        <f>IF('Meter Readings &amp; Usage'!B395="", "", 'Meter Readings &amp; Usage'!B395)</f>
        <v/>
      </c>
    </row>
    <row r="400" spans="56:57" ht="15" hidden="1" customHeight="1" x14ac:dyDescent="0.25">
      <c r="BD400" s="72" t="str">
        <f>IF(OR('Meter Readings &amp; Usage'!B395=MAX('Meter Readings &amp; Usage'!$B$8:$B$1021), 'Meter Readings &amp; Usage'!B395=""), "", 'Meter Readings &amp; Usage'!B395)</f>
        <v/>
      </c>
      <c r="BE400" s="75" t="str">
        <f>IF('Meter Readings &amp; Usage'!B396="", "", 'Meter Readings &amp; Usage'!B396)</f>
        <v/>
      </c>
    </row>
    <row r="401" spans="56:57" ht="15" hidden="1" customHeight="1" x14ac:dyDescent="0.25">
      <c r="BD401" s="72" t="str">
        <f>IF(OR('Meter Readings &amp; Usage'!B396=MAX('Meter Readings &amp; Usage'!$B$8:$B$1021), 'Meter Readings &amp; Usage'!B396=""), "", 'Meter Readings &amp; Usage'!B396)</f>
        <v/>
      </c>
      <c r="BE401" s="75" t="str">
        <f>IF('Meter Readings &amp; Usage'!B397="", "", 'Meter Readings &amp; Usage'!B397)</f>
        <v/>
      </c>
    </row>
    <row r="402" spans="56:57" ht="15" hidden="1" customHeight="1" x14ac:dyDescent="0.25">
      <c r="BD402" s="72" t="str">
        <f>IF(OR('Meter Readings &amp; Usage'!B397=MAX('Meter Readings &amp; Usage'!$B$8:$B$1021), 'Meter Readings &amp; Usage'!B397=""), "", 'Meter Readings &amp; Usage'!B397)</f>
        <v/>
      </c>
      <c r="BE402" s="75" t="str">
        <f>IF('Meter Readings &amp; Usage'!B398="", "", 'Meter Readings &amp; Usage'!B398)</f>
        <v/>
      </c>
    </row>
    <row r="403" spans="56:57" ht="15" hidden="1" customHeight="1" x14ac:dyDescent="0.25">
      <c r="BD403" s="72" t="str">
        <f>IF(OR('Meter Readings &amp; Usage'!B398=MAX('Meter Readings &amp; Usage'!$B$8:$B$1021), 'Meter Readings &amp; Usage'!B398=""), "", 'Meter Readings &amp; Usage'!B398)</f>
        <v/>
      </c>
      <c r="BE403" s="75" t="str">
        <f>IF('Meter Readings &amp; Usage'!B399="", "", 'Meter Readings &amp; Usage'!B399)</f>
        <v/>
      </c>
    </row>
    <row r="404" spans="56:57" ht="15" hidden="1" customHeight="1" x14ac:dyDescent="0.25">
      <c r="BD404" s="72" t="str">
        <f>IF(OR('Meter Readings &amp; Usage'!B399=MAX('Meter Readings &amp; Usage'!$B$8:$B$1021), 'Meter Readings &amp; Usage'!B399=""), "", 'Meter Readings &amp; Usage'!B399)</f>
        <v/>
      </c>
      <c r="BE404" s="75" t="str">
        <f>IF('Meter Readings &amp; Usage'!B400="", "", 'Meter Readings &amp; Usage'!B400)</f>
        <v/>
      </c>
    </row>
    <row r="405" spans="56:57" ht="15" hidden="1" customHeight="1" x14ac:dyDescent="0.25">
      <c r="BD405" s="72" t="str">
        <f>IF(OR('Meter Readings &amp; Usage'!B400=MAX('Meter Readings &amp; Usage'!$B$8:$B$1021), 'Meter Readings &amp; Usage'!B400=""), "", 'Meter Readings &amp; Usage'!B400)</f>
        <v/>
      </c>
      <c r="BE405" s="75" t="str">
        <f>IF('Meter Readings &amp; Usage'!B401="", "", 'Meter Readings &amp; Usage'!B401)</f>
        <v/>
      </c>
    </row>
    <row r="406" spans="56:57" ht="15" hidden="1" customHeight="1" x14ac:dyDescent="0.25">
      <c r="BD406" s="72" t="str">
        <f>IF(OR('Meter Readings &amp; Usage'!B401=MAX('Meter Readings &amp; Usage'!$B$8:$B$1021), 'Meter Readings &amp; Usage'!B401=""), "", 'Meter Readings &amp; Usage'!B401)</f>
        <v/>
      </c>
      <c r="BE406" s="75" t="str">
        <f>IF('Meter Readings &amp; Usage'!B402="", "", 'Meter Readings &amp; Usage'!B402)</f>
        <v/>
      </c>
    </row>
    <row r="407" spans="56:57" ht="15" hidden="1" customHeight="1" x14ac:dyDescent="0.25">
      <c r="BD407" s="72" t="str">
        <f>IF(OR('Meter Readings &amp; Usage'!B402=MAX('Meter Readings &amp; Usage'!$B$8:$B$1021), 'Meter Readings &amp; Usage'!B402=""), "", 'Meter Readings &amp; Usage'!B402)</f>
        <v/>
      </c>
      <c r="BE407" s="75" t="str">
        <f>IF('Meter Readings &amp; Usage'!B403="", "", 'Meter Readings &amp; Usage'!B403)</f>
        <v/>
      </c>
    </row>
    <row r="408" spans="56:57" ht="15" hidden="1" customHeight="1" x14ac:dyDescent="0.25">
      <c r="BD408" s="72" t="str">
        <f>IF(OR('Meter Readings &amp; Usage'!B403=MAX('Meter Readings &amp; Usage'!$B$8:$B$1021), 'Meter Readings &amp; Usage'!B403=""), "", 'Meter Readings &amp; Usage'!B403)</f>
        <v/>
      </c>
      <c r="BE408" s="75" t="str">
        <f>IF('Meter Readings &amp; Usage'!B404="", "", 'Meter Readings &amp; Usage'!B404)</f>
        <v/>
      </c>
    </row>
    <row r="409" spans="56:57" ht="15" hidden="1" customHeight="1" x14ac:dyDescent="0.25">
      <c r="BD409" s="72" t="str">
        <f>IF(OR('Meter Readings &amp; Usage'!B404=MAX('Meter Readings &amp; Usage'!$B$8:$B$1021), 'Meter Readings &amp; Usage'!B404=""), "", 'Meter Readings &amp; Usage'!B404)</f>
        <v/>
      </c>
      <c r="BE409" s="75" t="str">
        <f>IF('Meter Readings &amp; Usage'!B405="", "", 'Meter Readings &amp; Usage'!B405)</f>
        <v/>
      </c>
    </row>
    <row r="410" spans="56:57" ht="15" hidden="1" customHeight="1" x14ac:dyDescent="0.25">
      <c r="BD410" s="72" t="str">
        <f>IF(OR('Meter Readings &amp; Usage'!B405=MAX('Meter Readings &amp; Usage'!$B$8:$B$1021), 'Meter Readings &amp; Usage'!B405=""), "", 'Meter Readings &amp; Usage'!B405)</f>
        <v/>
      </c>
      <c r="BE410" s="75" t="str">
        <f>IF('Meter Readings &amp; Usage'!B406="", "", 'Meter Readings &amp; Usage'!B406)</f>
        <v/>
      </c>
    </row>
    <row r="411" spans="56:57" ht="15" hidden="1" customHeight="1" x14ac:dyDescent="0.25">
      <c r="BD411" s="72" t="str">
        <f>IF(OR('Meter Readings &amp; Usage'!B406=MAX('Meter Readings &amp; Usage'!$B$8:$B$1021), 'Meter Readings &amp; Usage'!B406=""), "", 'Meter Readings &amp; Usage'!B406)</f>
        <v/>
      </c>
      <c r="BE411" s="75" t="str">
        <f>IF('Meter Readings &amp; Usage'!B407="", "", 'Meter Readings &amp; Usage'!B407)</f>
        <v/>
      </c>
    </row>
    <row r="412" spans="56:57" ht="15" hidden="1" customHeight="1" x14ac:dyDescent="0.25">
      <c r="BD412" s="72" t="str">
        <f>IF(OR('Meter Readings &amp; Usage'!B407=MAX('Meter Readings &amp; Usage'!$B$8:$B$1021), 'Meter Readings &amp; Usage'!B407=""), "", 'Meter Readings &amp; Usage'!B407)</f>
        <v/>
      </c>
      <c r="BE412" s="75" t="str">
        <f>IF('Meter Readings &amp; Usage'!B408="", "", 'Meter Readings &amp; Usage'!B408)</f>
        <v/>
      </c>
    </row>
    <row r="413" spans="56:57" ht="15" hidden="1" customHeight="1" x14ac:dyDescent="0.25">
      <c r="BD413" s="72" t="str">
        <f>IF(OR('Meter Readings &amp; Usage'!B408=MAX('Meter Readings &amp; Usage'!$B$8:$B$1021), 'Meter Readings &amp; Usage'!B408=""), "", 'Meter Readings &amp; Usage'!B408)</f>
        <v/>
      </c>
      <c r="BE413" s="75" t="str">
        <f>IF('Meter Readings &amp; Usage'!B409="", "", 'Meter Readings &amp; Usage'!B409)</f>
        <v/>
      </c>
    </row>
    <row r="414" spans="56:57" ht="15" hidden="1" customHeight="1" x14ac:dyDescent="0.25">
      <c r="BD414" s="72" t="str">
        <f>IF(OR('Meter Readings &amp; Usage'!B409=MAX('Meter Readings &amp; Usage'!$B$8:$B$1021), 'Meter Readings &amp; Usage'!B409=""), "", 'Meter Readings &amp; Usage'!B409)</f>
        <v/>
      </c>
      <c r="BE414" s="75" t="str">
        <f>IF('Meter Readings &amp; Usage'!B410="", "", 'Meter Readings &amp; Usage'!B410)</f>
        <v/>
      </c>
    </row>
    <row r="415" spans="56:57" ht="15" hidden="1" customHeight="1" x14ac:dyDescent="0.25">
      <c r="BD415" s="72" t="str">
        <f>IF(OR('Meter Readings &amp; Usage'!B410=MAX('Meter Readings &amp; Usage'!$B$8:$B$1021), 'Meter Readings &amp; Usage'!B410=""), "", 'Meter Readings &amp; Usage'!B410)</f>
        <v/>
      </c>
      <c r="BE415" s="75" t="str">
        <f>IF('Meter Readings &amp; Usage'!B411="", "", 'Meter Readings &amp; Usage'!B411)</f>
        <v/>
      </c>
    </row>
    <row r="416" spans="56:57" ht="15" hidden="1" customHeight="1" x14ac:dyDescent="0.25">
      <c r="BD416" s="72" t="str">
        <f>IF(OR('Meter Readings &amp; Usage'!B411=MAX('Meter Readings &amp; Usage'!$B$8:$B$1021), 'Meter Readings &amp; Usage'!B411=""), "", 'Meter Readings &amp; Usage'!B411)</f>
        <v/>
      </c>
      <c r="BE416" s="75" t="str">
        <f>IF('Meter Readings &amp; Usage'!B412="", "", 'Meter Readings &amp; Usage'!B412)</f>
        <v/>
      </c>
    </row>
    <row r="417" spans="56:57" ht="15" hidden="1" customHeight="1" x14ac:dyDescent="0.25">
      <c r="BD417" s="72" t="str">
        <f>IF(OR('Meter Readings &amp; Usage'!B412=MAX('Meter Readings &amp; Usage'!$B$8:$B$1021), 'Meter Readings &amp; Usage'!B412=""), "", 'Meter Readings &amp; Usage'!B412)</f>
        <v/>
      </c>
      <c r="BE417" s="75" t="str">
        <f>IF('Meter Readings &amp; Usage'!B413="", "", 'Meter Readings &amp; Usage'!B413)</f>
        <v/>
      </c>
    </row>
    <row r="418" spans="56:57" ht="15" hidden="1" customHeight="1" x14ac:dyDescent="0.25">
      <c r="BD418" s="72" t="str">
        <f>IF(OR('Meter Readings &amp; Usage'!B413=MAX('Meter Readings &amp; Usage'!$B$8:$B$1021), 'Meter Readings &amp; Usage'!B413=""), "", 'Meter Readings &amp; Usage'!B413)</f>
        <v/>
      </c>
      <c r="BE418" s="75" t="str">
        <f>IF('Meter Readings &amp; Usage'!B414="", "", 'Meter Readings &amp; Usage'!B414)</f>
        <v/>
      </c>
    </row>
    <row r="419" spans="56:57" ht="15" hidden="1" customHeight="1" x14ac:dyDescent="0.25">
      <c r="BD419" s="72" t="str">
        <f>IF(OR('Meter Readings &amp; Usage'!B414=MAX('Meter Readings &amp; Usage'!$B$8:$B$1021), 'Meter Readings &amp; Usage'!B414=""), "", 'Meter Readings &amp; Usage'!B414)</f>
        <v/>
      </c>
      <c r="BE419" s="75" t="str">
        <f>IF('Meter Readings &amp; Usage'!B415="", "", 'Meter Readings &amp; Usage'!B415)</f>
        <v/>
      </c>
    </row>
    <row r="420" spans="56:57" ht="15" hidden="1" customHeight="1" x14ac:dyDescent="0.25">
      <c r="BD420" s="72" t="str">
        <f>IF(OR('Meter Readings &amp; Usage'!B415=MAX('Meter Readings &amp; Usage'!$B$8:$B$1021), 'Meter Readings &amp; Usage'!B415=""), "", 'Meter Readings &amp; Usage'!B415)</f>
        <v/>
      </c>
      <c r="BE420" s="75" t="str">
        <f>IF('Meter Readings &amp; Usage'!B416="", "", 'Meter Readings &amp; Usage'!B416)</f>
        <v/>
      </c>
    </row>
    <row r="421" spans="56:57" ht="15" hidden="1" customHeight="1" x14ac:dyDescent="0.25">
      <c r="BD421" s="72" t="str">
        <f>IF(OR('Meter Readings &amp; Usage'!B416=MAX('Meter Readings &amp; Usage'!$B$8:$B$1021), 'Meter Readings &amp; Usage'!B416=""), "", 'Meter Readings &amp; Usage'!B416)</f>
        <v/>
      </c>
      <c r="BE421" s="75" t="str">
        <f>IF('Meter Readings &amp; Usage'!B417="", "", 'Meter Readings &amp; Usage'!B417)</f>
        <v/>
      </c>
    </row>
    <row r="422" spans="56:57" ht="15" hidden="1" customHeight="1" x14ac:dyDescent="0.25">
      <c r="BD422" s="72" t="str">
        <f>IF(OR('Meter Readings &amp; Usage'!B417=MAX('Meter Readings &amp; Usage'!$B$8:$B$1021), 'Meter Readings &amp; Usage'!B417=""), "", 'Meter Readings &amp; Usage'!B417)</f>
        <v/>
      </c>
      <c r="BE422" s="75" t="str">
        <f>IF('Meter Readings &amp; Usage'!B418="", "", 'Meter Readings &amp; Usage'!B418)</f>
        <v/>
      </c>
    </row>
    <row r="423" spans="56:57" ht="15" hidden="1" customHeight="1" x14ac:dyDescent="0.25">
      <c r="BD423" s="72" t="str">
        <f>IF(OR('Meter Readings &amp; Usage'!B418=MAX('Meter Readings &amp; Usage'!$B$8:$B$1021), 'Meter Readings &amp; Usage'!B418=""), "", 'Meter Readings &amp; Usage'!B418)</f>
        <v/>
      </c>
      <c r="BE423" s="75" t="str">
        <f>IF('Meter Readings &amp; Usage'!B419="", "", 'Meter Readings &amp; Usage'!B419)</f>
        <v/>
      </c>
    </row>
    <row r="424" spans="56:57" ht="15" hidden="1" customHeight="1" x14ac:dyDescent="0.25">
      <c r="BD424" s="72" t="str">
        <f>IF(OR('Meter Readings &amp; Usage'!B419=MAX('Meter Readings &amp; Usage'!$B$8:$B$1021), 'Meter Readings &amp; Usage'!B419=""), "", 'Meter Readings &amp; Usage'!B419)</f>
        <v/>
      </c>
      <c r="BE424" s="75" t="str">
        <f>IF('Meter Readings &amp; Usage'!B420="", "", 'Meter Readings &amp; Usage'!B420)</f>
        <v/>
      </c>
    </row>
    <row r="425" spans="56:57" ht="15" hidden="1" customHeight="1" x14ac:dyDescent="0.25">
      <c r="BD425" s="72" t="str">
        <f>IF(OR('Meter Readings &amp; Usage'!B420=MAX('Meter Readings &amp; Usage'!$B$8:$B$1021), 'Meter Readings &amp; Usage'!B420=""), "", 'Meter Readings &amp; Usage'!B420)</f>
        <v/>
      </c>
      <c r="BE425" s="75" t="str">
        <f>IF('Meter Readings &amp; Usage'!B421="", "", 'Meter Readings &amp; Usage'!B421)</f>
        <v/>
      </c>
    </row>
    <row r="426" spans="56:57" ht="15" hidden="1" customHeight="1" x14ac:dyDescent="0.25">
      <c r="BD426" s="72" t="str">
        <f>IF(OR('Meter Readings &amp; Usage'!B421=MAX('Meter Readings &amp; Usage'!$B$8:$B$1021), 'Meter Readings &amp; Usage'!B421=""), "", 'Meter Readings &amp; Usage'!B421)</f>
        <v/>
      </c>
      <c r="BE426" s="75" t="str">
        <f>IF('Meter Readings &amp; Usage'!B422="", "", 'Meter Readings &amp; Usage'!B422)</f>
        <v/>
      </c>
    </row>
    <row r="427" spans="56:57" ht="15" hidden="1" customHeight="1" x14ac:dyDescent="0.25">
      <c r="BD427" s="72" t="str">
        <f>IF(OR('Meter Readings &amp; Usage'!B422=MAX('Meter Readings &amp; Usage'!$B$8:$B$1021), 'Meter Readings &amp; Usage'!B422=""), "", 'Meter Readings &amp; Usage'!B422)</f>
        <v/>
      </c>
      <c r="BE427" s="75" t="str">
        <f>IF('Meter Readings &amp; Usage'!B423="", "", 'Meter Readings &amp; Usage'!B423)</f>
        <v/>
      </c>
    </row>
    <row r="428" spans="56:57" ht="15" hidden="1" customHeight="1" x14ac:dyDescent="0.25">
      <c r="BD428" s="72" t="str">
        <f>IF(OR('Meter Readings &amp; Usage'!B423=MAX('Meter Readings &amp; Usage'!$B$8:$B$1021), 'Meter Readings &amp; Usage'!B423=""), "", 'Meter Readings &amp; Usage'!B423)</f>
        <v/>
      </c>
      <c r="BE428" s="75" t="str">
        <f>IF('Meter Readings &amp; Usage'!B424="", "", 'Meter Readings &amp; Usage'!B424)</f>
        <v/>
      </c>
    </row>
    <row r="429" spans="56:57" ht="15" hidden="1" customHeight="1" x14ac:dyDescent="0.25">
      <c r="BD429" s="72" t="str">
        <f>IF(OR('Meter Readings &amp; Usage'!B424=MAX('Meter Readings &amp; Usage'!$B$8:$B$1021), 'Meter Readings &amp; Usage'!B424=""), "", 'Meter Readings &amp; Usage'!B424)</f>
        <v/>
      </c>
      <c r="BE429" s="75" t="str">
        <f>IF('Meter Readings &amp; Usage'!B425="", "", 'Meter Readings &amp; Usage'!B425)</f>
        <v/>
      </c>
    </row>
    <row r="430" spans="56:57" ht="15" hidden="1" customHeight="1" x14ac:dyDescent="0.25">
      <c r="BD430" s="72" t="str">
        <f>IF(OR('Meter Readings &amp; Usage'!B425=MAX('Meter Readings &amp; Usage'!$B$8:$B$1021), 'Meter Readings &amp; Usage'!B425=""), "", 'Meter Readings &amp; Usage'!B425)</f>
        <v/>
      </c>
      <c r="BE430" s="75" t="str">
        <f>IF('Meter Readings &amp; Usage'!B426="", "", 'Meter Readings &amp; Usage'!B426)</f>
        <v/>
      </c>
    </row>
    <row r="431" spans="56:57" ht="15" hidden="1" customHeight="1" x14ac:dyDescent="0.25">
      <c r="BD431" s="72" t="str">
        <f>IF(OR('Meter Readings &amp; Usage'!B426=MAX('Meter Readings &amp; Usage'!$B$8:$B$1021), 'Meter Readings &amp; Usage'!B426=""), "", 'Meter Readings &amp; Usage'!B426)</f>
        <v/>
      </c>
      <c r="BE431" s="75" t="str">
        <f>IF('Meter Readings &amp; Usage'!B427="", "", 'Meter Readings &amp; Usage'!B427)</f>
        <v/>
      </c>
    </row>
    <row r="432" spans="56:57" ht="15" hidden="1" customHeight="1" x14ac:dyDescent="0.25">
      <c r="BD432" s="72" t="str">
        <f>IF(OR('Meter Readings &amp; Usage'!B427=MAX('Meter Readings &amp; Usage'!$B$8:$B$1021), 'Meter Readings &amp; Usage'!B427=""), "", 'Meter Readings &amp; Usage'!B427)</f>
        <v/>
      </c>
      <c r="BE432" s="75" t="str">
        <f>IF('Meter Readings &amp; Usage'!B428="", "", 'Meter Readings &amp; Usage'!B428)</f>
        <v/>
      </c>
    </row>
    <row r="433" spans="56:57" ht="15" hidden="1" customHeight="1" x14ac:dyDescent="0.25">
      <c r="BD433" s="72" t="str">
        <f>IF(OR('Meter Readings &amp; Usage'!B428=MAX('Meter Readings &amp; Usage'!$B$8:$B$1021), 'Meter Readings &amp; Usage'!B428=""), "", 'Meter Readings &amp; Usage'!B428)</f>
        <v/>
      </c>
      <c r="BE433" s="75" t="str">
        <f>IF('Meter Readings &amp; Usage'!B429="", "", 'Meter Readings &amp; Usage'!B429)</f>
        <v/>
      </c>
    </row>
    <row r="434" spans="56:57" ht="15" hidden="1" customHeight="1" x14ac:dyDescent="0.25">
      <c r="BD434" s="72" t="str">
        <f>IF(OR('Meter Readings &amp; Usage'!B429=MAX('Meter Readings &amp; Usage'!$B$8:$B$1021), 'Meter Readings &amp; Usage'!B429=""), "", 'Meter Readings &amp; Usage'!B429)</f>
        <v/>
      </c>
      <c r="BE434" s="75" t="str">
        <f>IF('Meter Readings &amp; Usage'!B430="", "", 'Meter Readings &amp; Usage'!B430)</f>
        <v/>
      </c>
    </row>
    <row r="435" spans="56:57" ht="15" hidden="1" customHeight="1" x14ac:dyDescent="0.25">
      <c r="BD435" s="72" t="str">
        <f>IF(OR('Meter Readings &amp; Usage'!B430=MAX('Meter Readings &amp; Usage'!$B$8:$B$1021), 'Meter Readings &amp; Usage'!B430=""), "", 'Meter Readings &amp; Usage'!B430)</f>
        <v/>
      </c>
      <c r="BE435" s="75" t="str">
        <f>IF('Meter Readings &amp; Usage'!B431="", "", 'Meter Readings &amp; Usage'!B431)</f>
        <v/>
      </c>
    </row>
    <row r="436" spans="56:57" ht="15" hidden="1" customHeight="1" x14ac:dyDescent="0.25">
      <c r="BD436" s="72" t="str">
        <f>IF(OR('Meter Readings &amp; Usage'!B431=MAX('Meter Readings &amp; Usage'!$B$8:$B$1021), 'Meter Readings &amp; Usage'!B431=""), "", 'Meter Readings &amp; Usage'!B431)</f>
        <v/>
      </c>
      <c r="BE436" s="75" t="str">
        <f>IF('Meter Readings &amp; Usage'!B432="", "", 'Meter Readings &amp; Usage'!B432)</f>
        <v/>
      </c>
    </row>
    <row r="437" spans="56:57" ht="15" hidden="1" customHeight="1" x14ac:dyDescent="0.25">
      <c r="BD437" s="72" t="str">
        <f>IF(OR('Meter Readings &amp; Usage'!B432=MAX('Meter Readings &amp; Usage'!$B$8:$B$1021), 'Meter Readings &amp; Usage'!B432=""), "", 'Meter Readings &amp; Usage'!B432)</f>
        <v/>
      </c>
      <c r="BE437" s="75" t="str">
        <f>IF('Meter Readings &amp; Usage'!B433="", "", 'Meter Readings &amp; Usage'!B433)</f>
        <v/>
      </c>
    </row>
    <row r="438" spans="56:57" ht="15" hidden="1" customHeight="1" x14ac:dyDescent="0.25">
      <c r="BD438" s="72" t="str">
        <f>IF(OR('Meter Readings &amp; Usage'!B433=MAX('Meter Readings &amp; Usage'!$B$8:$B$1021), 'Meter Readings &amp; Usage'!B433=""), "", 'Meter Readings &amp; Usage'!B433)</f>
        <v/>
      </c>
      <c r="BE438" s="75" t="str">
        <f>IF('Meter Readings &amp; Usage'!B434="", "", 'Meter Readings &amp; Usage'!B434)</f>
        <v/>
      </c>
    </row>
    <row r="439" spans="56:57" ht="15" hidden="1" customHeight="1" x14ac:dyDescent="0.25">
      <c r="BD439" s="72" t="str">
        <f>IF(OR('Meter Readings &amp; Usage'!B434=MAX('Meter Readings &amp; Usage'!$B$8:$B$1021), 'Meter Readings &amp; Usage'!B434=""), "", 'Meter Readings &amp; Usage'!B434)</f>
        <v/>
      </c>
      <c r="BE439" s="75" t="str">
        <f>IF('Meter Readings &amp; Usage'!B435="", "", 'Meter Readings &amp; Usage'!B435)</f>
        <v/>
      </c>
    </row>
    <row r="440" spans="56:57" ht="15" hidden="1" customHeight="1" x14ac:dyDescent="0.25">
      <c r="BD440" s="72" t="str">
        <f>IF(OR('Meter Readings &amp; Usage'!B435=MAX('Meter Readings &amp; Usage'!$B$8:$B$1021), 'Meter Readings &amp; Usage'!B435=""), "", 'Meter Readings &amp; Usage'!B435)</f>
        <v/>
      </c>
      <c r="BE440" s="75" t="str">
        <f>IF('Meter Readings &amp; Usage'!B436="", "", 'Meter Readings &amp; Usage'!B436)</f>
        <v/>
      </c>
    </row>
    <row r="441" spans="56:57" ht="15" hidden="1" customHeight="1" x14ac:dyDescent="0.25">
      <c r="BD441" s="72" t="str">
        <f>IF(OR('Meter Readings &amp; Usage'!B436=MAX('Meter Readings &amp; Usage'!$B$8:$B$1021), 'Meter Readings &amp; Usage'!B436=""), "", 'Meter Readings &amp; Usage'!B436)</f>
        <v/>
      </c>
      <c r="BE441" s="75" t="str">
        <f>IF('Meter Readings &amp; Usage'!B437="", "", 'Meter Readings &amp; Usage'!B437)</f>
        <v/>
      </c>
    </row>
    <row r="442" spans="56:57" ht="15" hidden="1" customHeight="1" x14ac:dyDescent="0.25">
      <c r="BD442" s="72" t="str">
        <f>IF(OR('Meter Readings &amp; Usage'!B437=MAX('Meter Readings &amp; Usage'!$B$8:$B$1021), 'Meter Readings &amp; Usage'!B437=""), "", 'Meter Readings &amp; Usage'!B437)</f>
        <v/>
      </c>
      <c r="BE442" s="75" t="str">
        <f>IF('Meter Readings &amp; Usage'!B438="", "", 'Meter Readings &amp; Usage'!B438)</f>
        <v/>
      </c>
    </row>
    <row r="443" spans="56:57" ht="15" hidden="1" customHeight="1" x14ac:dyDescent="0.25">
      <c r="BD443" s="72" t="str">
        <f>IF(OR('Meter Readings &amp; Usage'!B438=MAX('Meter Readings &amp; Usage'!$B$8:$B$1021), 'Meter Readings &amp; Usage'!B438=""), "", 'Meter Readings &amp; Usage'!B438)</f>
        <v/>
      </c>
      <c r="BE443" s="75" t="str">
        <f>IF('Meter Readings &amp; Usage'!B439="", "", 'Meter Readings &amp; Usage'!B439)</f>
        <v/>
      </c>
    </row>
    <row r="444" spans="56:57" ht="15" hidden="1" customHeight="1" x14ac:dyDescent="0.25">
      <c r="BD444" s="72" t="str">
        <f>IF(OR('Meter Readings &amp; Usage'!B439=MAX('Meter Readings &amp; Usage'!$B$8:$B$1021), 'Meter Readings &amp; Usage'!B439=""), "", 'Meter Readings &amp; Usage'!B439)</f>
        <v/>
      </c>
      <c r="BE444" s="75" t="str">
        <f>IF('Meter Readings &amp; Usage'!B440="", "", 'Meter Readings &amp; Usage'!B440)</f>
        <v/>
      </c>
    </row>
    <row r="445" spans="56:57" ht="15" hidden="1" customHeight="1" x14ac:dyDescent="0.25">
      <c r="BD445" s="72" t="str">
        <f>IF(OR('Meter Readings &amp; Usage'!B440=MAX('Meter Readings &amp; Usage'!$B$8:$B$1021), 'Meter Readings &amp; Usage'!B440=""), "", 'Meter Readings &amp; Usage'!B440)</f>
        <v/>
      </c>
      <c r="BE445" s="75" t="str">
        <f>IF('Meter Readings &amp; Usage'!B441="", "", 'Meter Readings &amp; Usage'!B441)</f>
        <v/>
      </c>
    </row>
    <row r="446" spans="56:57" ht="15" hidden="1" customHeight="1" x14ac:dyDescent="0.25">
      <c r="BD446" s="72" t="str">
        <f>IF(OR('Meter Readings &amp; Usage'!B441=MAX('Meter Readings &amp; Usage'!$B$8:$B$1021), 'Meter Readings &amp; Usage'!B441=""), "", 'Meter Readings &amp; Usage'!B441)</f>
        <v/>
      </c>
      <c r="BE446" s="75" t="str">
        <f>IF('Meter Readings &amp; Usage'!B442="", "", 'Meter Readings &amp; Usage'!B442)</f>
        <v/>
      </c>
    </row>
    <row r="447" spans="56:57" ht="15" hidden="1" customHeight="1" x14ac:dyDescent="0.25">
      <c r="BD447" s="72" t="str">
        <f>IF(OR('Meter Readings &amp; Usage'!B442=MAX('Meter Readings &amp; Usage'!$B$8:$B$1021), 'Meter Readings &amp; Usage'!B442=""), "", 'Meter Readings &amp; Usage'!B442)</f>
        <v/>
      </c>
      <c r="BE447" s="75" t="str">
        <f>IF('Meter Readings &amp; Usage'!B443="", "", 'Meter Readings &amp; Usage'!B443)</f>
        <v/>
      </c>
    </row>
    <row r="448" spans="56:57" ht="15" hidden="1" customHeight="1" x14ac:dyDescent="0.25">
      <c r="BD448" s="72" t="str">
        <f>IF(OR('Meter Readings &amp; Usage'!B443=MAX('Meter Readings &amp; Usage'!$B$8:$B$1021), 'Meter Readings &amp; Usage'!B443=""), "", 'Meter Readings &amp; Usage'!B443)</f>
        <v/>
      </c>
      <c r="BE448" s="75" t="str">
        <f>IF('Meter Readings &amp; Usage'!B444="", "", 'Meter Readings &amp; Usage'!B444)</f>
        <v/>
      </c>
    </row>
    <row r="449" spans="56:57" ht="15" hidden="1" customHeight="1" x14ac:dyDescent="0.25">
      <c r="BD449" s="72" t="str">
        <f>IF(OR('Meter Readings &amp; Usage'!B444=MAX('Meter Readings &amp; Usage'!$B$8:$B$1021), 'Meter Readings &amp; Usage'!B444=""), "", 'Meter Readings &amp; Usage'!B444)</f>
        <v/>
      </c>
      <c r="BE449" s="75" t="str">
        <f>IF('Meter Readings &amp; Usage'!B445="", "", 'Meter Readings &amp; Usage'!B445)</f>
        <v/>
      </c>
    </row>
    <row r="450" spans="56:57" ht="15" hidden="1" customHeight="1" x14ac:dyDescent="0.25">
      <c r="BD450" s="72" t="str">
        <f>IF(OR('Meter Readings &amp; Usage'!B445=MAX('Meter Readings &amp; Usage'!$B$8:$B$1021), 'Meter Readings &amp; Usage'!B445=""), "", 'Meter Readings &amp; Usage'!B445)</f>
        <v/>
      </c>
      <c r="BE450" s="75" t="str">
        <f>IF('Meter Readings &amp; Usage'!B446="", "", 'Meter Readings &amp; Usage'!B446)</f>
        <v/>
      </c>
    </row>
    <row r="451" spans="56:57" ht="15" hidden="1" customHeight="1" x14ac:dyDescent="0.25">
      <c r="BD451" s="72" t="str">
        <f>IF(OR('Meter Readings &amp; Usage'!B446=MAX('Meter Readings &amp; Usage'!$B$8:$B$1021), 'Meter Readings &amp; Usage'!B446=""), "", 'Meter Readings &amp; Usage'!B446)</f>
        <v/>
      </c>
      <c r="BE451" s="75" t="str">
        <f>IF('Meter Readings &amp; Usage'!B447="", "", 'Meter Readings &amp; Usage'!B447)</f>
        <v/>
      </c>
    </row>
    <row r="452" spans="56:57" ht="15" hidden="1" customHeight="1" x14ac:dyDescent="0.25">
      <c r="BD452" s="72" t="str">
        <f>IF(OR('Meter Readings &amp; Usage'!B447=MAX('Meter Readings &amp; Usage'!$B$8:$B$1021), 'Meter Readings &amp; Usage'!B447=""), "", 'Meter Readings &amp; Usage'!B447)</f>
        <v/>
      </c>
      <c r="BE452" s="75" t="str">
        <f>IF('Meter Readings &amp; Usage'!B448="", "", 'Meter Readings &amp; Usage'!B448)</f>
        <v/>
      </c>
    </row>
    <row r="453" spans="56:57" ht="15" hidden="1" customHeight="1" x14ac:dyDescent="0.25">
      <c r="BD453" s="72" t="str">
        <f>IF(OR('Meter Readings &amp; Usage'!B448=MAX('Meter Readings &amp; Usage'!$B$8:$B$1021), 'Meter Readings &amp; Usage'!B448=""), "", 'Meter Readings &amp; Usage'!B448)</f>
        <v/>
      </c>
      <c r="BE453" s="75" t="str">
        <f>IF('Meter Readings &amp; Usage'!B449="", "", 'Meter Readings &amp; Usage'!B449)</f>
        <v/>
      </c>
    </row>
    <row r="454" spans="56:57" ht="15" hidden="1" customHeight="1" x14ac:dyDescent="0.25">
      <c r="BD454" s="72" t="str">
        <f>IF(OR('Meter Readings &amp; Usage'!B449=MAX('Meter Readings &amp; Usage'!$B$8:$B$1021), 'Meter Readings &amp; Usage'!B449=""), "", 'Meter Readings &amp; Usage'!B449)</f>
        <v/>
      </c>
      <c r="BE454" s="75" t="str">
        <f>IF('Meter Readings &amp; Usage'!B450="", "", 'Meter Readings &amp; Usage'!B450)</f>
        <v/>
      </c>
    </row>
    <row r="455" spans="56:57" ht="15" hidden="1" customHeight="1" x14ac:dyDescent="0.25">
      <c r="BD455" s="72" t="str">
        <f>IF(OR('Meter Readings &amp; Usage'!B450=MAX('Meter Readings &amp; Usage'!$B$8:$B$1021), 'Meter Readings &amp; Usage'!B450=""), "", 'Meter Readings &amp; Usage'!B450)</f>
        <v/>
      </c>
      <c r="BE455" s="75" t="str">
        <f>IF('Meter Readings &amp; Usage'!B451="", "", 'Meter Readings &amp; Usage'!B451)</f>
        <v/>
      </c>
    </row>
    <row r="456" spans="56:57" ht="15" hidden="1" customHeight="1" x14ac:dyDescent="0.25">
      <c r="BD456" s="72" t="str">
        <f>IF(OR('Meter Readings &amp; Usage'!B451=MAX('Meter Readings &amp; Usage'!$B$8:$B$1021), 'Meter Readings &amp; Usage'!B451=""), "", 'Meter Readings &amp; Usage'!B451)</f>
        <v/>
      </c>
      <c r="BE456" s="75" t="str">
        <f>IF('Meter Readings &amp; Usage'!B452="", "", 'Meter Readings &amp; Usage'!B452)</f>
        <v/>
      </c>
    </row>
    <row r="457" spans="56:57" ht="15" hidden="1" customHeight="1" x14ac:dyDescent="0.25">
      <c r="BD457" s="72" t="str">
        <f>IF(OR('Meter Readings &amp; Usage'!B452=MAX('Meter Readings &amp; Usage'!$B$8:$B$1021), 'Meter Readings &amp; Usage'!B452=""), "", 'Meter Readings &amp; Usage'!B452)</f>
        <v/>
      </c>
      <c r="BE457" s="75" t="str">
        <f>IF('Meter Readings &amp; Usage'!B453="", "", 'Meter Readings &amp; Usage'!B453)</f>
        <v/>
      </c>
    </row>
    <row r="458" spans="56:57" ht="15" hidden="1" customHeight="1" x14ac:dyDescent="0.25">
      <c r="BD458" s="72" t="str">
        <f>IF(OR('Meter Readings &amp; Usage'!B453=MAX('Meter Readings &amp; Usage'!$B$8:$B$1021), 'Meter Readings &amp; Usage'!B453=""), "", 'Meter Readings &amp; Usage'!B453)</f>
        <v/>
      </c>
      <c r="BE458" s="75" t="str">
        <f>IF('Meter Readings &amp; Usage'!B454="", "", 'Meter Readings &amp; Usage'!B454)</f>
        <v/>
      </c>
    </row>
    <row r="459" spans="56:57" ht="15" hidden="1" customHeight="1" x14ac:dyDescent="0.25">
      <c r="BD459" s="72" t="str">
        <f>IF(OR('Meter Readings &amp; Usage'!B454=MAX('Meter Readings &amp; Usage'!$B$8:$B$1021), 'Meter Readings &amp; Usage'!B454=""), "", 'Meter Readings &amp; Usage'!B454)</f>
        <v/>
      </c>
      <c r="BE459" s="75" t="str">
        <f>IF('Meter Readings &amp; Usage'!B455="", "", 'Meter Readings &amp; Usage'!B455)</f>
        <v/>
      </c>
    </row>
    <row r="460" spans="56:57" ht="15" hidden="1" customHeight="1" x14ac:dyDescent="0.25">
      <c r="BD460" s="72" t="str">
        <f>IF(OR('Meter Readings &amp; Usage'!B455=MAX('Meter Readings &amp; Usage'!$B$8:$B$1021), 'Meter Readings &amp; Usage'!B455=""), "", 'Meter Readings &amp; Usage'!B455)</f>
        <v/>
      </c>
      <c r="BE460" s="75" t="str">
        <f>IF('Meter Readings &amp; Usage'!B456="", "", 'Meter Readings &amp; Usage'!B456)</f>
        <v/>
      </c>
    </row>
    <row r="461" spans="56:57" ht="15" hidden="1" customHeight="1" x14ac:dyDescent="0.25">
      <c r="BD461" s="72" t="str">
        <f>IF(OR('Meter Readings &amp; Usage'!B456=MAX('Meter Readings &amp; Usage'!$B$8:$B$1021), 'Meter Readings &amp; Usage'!B456=""), "", 'Meter Readings &amp; Usage'!B456)</f>
        <v/>
      </c>
      <c r="BE461" s="75" t="str">
        <f>IF('Meter Readings &amp; Usage'!B457="", "", 'Meter Readings &amp; Usage'!B457)</f>
        <v/>
      </c>
    </row>
    <row r="462" spans="56:57" ht="15" hidden="1" customHeight="1" x14ac:dyDescent="0.25">
      <c r="BD462" s="72" t="str">
        <f>IF(OR('Meter Readings &amp; Usage'!B457=MAX('Meter Readings &amp; Usage'!$B$8:$B$1021), 'Meter Readings &amp; Usage'!B457=""), "", 'Meter Readings &amp; Usage'!B457)</f>
        <v/>
      </c>
      <c r="BE462" s="75" t="str">
        <f>IF('Meter Readings &amp; Usage'!B458="", "", 'Meter Readings &amp; Usage'!B458)</f>
        <v/>
      </c>
    </row>
    <row r="463" spans="56:57" ht="15" hidden="1" customHeight="1" x14ac:dyDescent="0.25">
      <c r="BD463" s="72" t="str">
        <f>IF(OR('Meter Readings &amp; Usage'!B458=MAX('Meter Readings &amp; Usage'!$B$8:$B$1021), 'Meter Readings &amp; Usage'!B458=""), "", 'Meter Readings &amp; Usage'!B458)</f>
        <v/>
      </c>
      <c r="BE463" s="75" t="str">
        <f>IF('Meter Readings &amp; Usage'!B459="", "", 'Meter Readings &amp; Usage'!B459)</f>
        <v/>
      </c>
    </row>
    <row r="464" spans="56:57" ht="15" hidden="1" customHeight="1" x14ac:dyDescent="0.25">
      <c r="BD464" s="72" t="str">
        <f>IF(OR('Meter Readings &amp; Usage'!B459=MAX('Meter Readings &amp; Usage'!$B$8:$B$1021), 'Meter Readings &amp; Usage'!B459=""), "", 'Meter Readings &amp; Usage'!B459)</f>
        <v/>
      </c>
      <c r="BE464" s="75" t="str">
        <f>IF('Meter Readings &amp; Usage'!B460="", "", 'Meter Readings &amp; Usage'!B460)</f>
        <v/>
      </c>
    </row>
    <row r="465" spans="56:57" ht="15" hidden="1" customHeight="1" x14ac:dyDescent="0.25">
      <c r="BD465" s="72" t="str">
        <f>IF(OR('Meter Readings &amp; Usage'!B460=MAX('Meter Readings &amp; Usage'!$B$8:$B$1021), 'Meter Readings &amp; Usage'!B460=""), "", 'Meter Readings &amp; Usage'!B460)</f>
        <v/>
      </c>
      <c r="BE465" s="75" t="str">
        <f>IF('Meter Readings &amp; Usage'!B461="", "", 'Meter Readings &amp; Usage'!B461)</f>
        <v/>
      </c>
    </row>
    <row r="466" spans="56:57" ht="15" hidden="1" customHeight="1" x14ac:dyDescent="0.25">
      <c r="BD466" s="72" t="str">
        <f>IF(OR('Meter Readings &amp; Usage'!B461=MAX('Meter Readings &amp; Usage'!$B$8:$B$1021), 'Meter Readings &amp; Usage'!B461=""), "", 'Meter Readings &amp; Usage'!B461)</f>
        <v/>
      </c>
      <c r="BE466" s="75" t="str">
        <f>IF('Meter Readings &amp; Usage'!B462="", "", 'Meter Readings &amp; Usage'!B462)</f>
        <v/>
      </c>
    </row>
    <row r="467" spans="56:57" ht="15" hidden="1" customHeight="1" x14ac:dyDescent="0.25">
      <c r="BD467" s="72" t="str">
        <f>IF(OR('Meter Readings &amp; Usage'!B462=MAX('Meter Readings &amp; Usage'!$B$8:$B$1021), 'Meter Readings &amp; Usage'!B462=""), "", 'Meter Readings &amp; Usage'!B462)</f>
        <v/>
      </c>
      <c r="BE467" s="75" t="str">
        <f>IF('Meter Readings &amp; Usage'!B463="", "", 'Meter Readings &amp; Usage'!B463)</f>
        <v/>
      </c>
    </row>
    <row r="468" spans="56:57" ht="15" hidden="1" customHeight="1" x14ac:dyDescent="0.25">
      <c r="BD468" s="72" t="str">
        <f>IF(OR('Meter Readings &amp; Usage'!B463=MAX('Meter Readings &amp; Usage'!$B$8:$B$1021), 'Meter Readings &amp; Usage'!B463=""), "", 'Meter Readings &amp; Usage'!B463)</f>
        <v/>
      </c>
      <c r="BE468" s="75" t="str">
        <f>IF('Meter Readings &amp; Usage'!B464="", "", 'Meter Readings &amp; Usage'!B464)</f>
        <v/>
      </c>
    </row>
    <row r="469" spans="56:57" ht="15" hidden="1" customHeight="1" x14ac:dyDescent="0.25">
      <c r="BD469" s="72" t="str">
        <f>IF(OR('Meter Readings &amp; Usage'!B464=MAX('Meter Readings &amp; Usage'!$B$8:$B$1021), 'Meter Readings &amp; Usage'!B464=""), "", 'Meter Readings &amp; Usage'!B464)</f>
        <v/>
      </c>
      <c r="BE469" s="75" t="str">
        <f>IF('Meter Readings &amp; Usage'!B465="", "", 'Meter Readings &amp; Usage'!B465)</f>
        <v/>
      </c>
    </row>
    <row r="470" spans="56:57" ht="15" hidden="1" customHeight="1" x14ac:dyDescent="0.25">
      <c r="BD470" s="72" t="str">
        <f>IF(OR('Meter Readings &amp; Usage'!B465=MAX('Meter Readings &amp; Usage'!$B$8:$B$1021), 'Meter Readings &amp; Usage'!B465=""), "", 'Meter Readings &amp; Usage'!B465)</f>
        <v/>
      </c>
      <c r="BE470" s="75" t="str">
        <f>IF('Meter Readings &amp; Usage'!B466="", "", 'Meter Readings &amp; Usage'!B466)</f>
        <v/>
      </c>
    </row>
    <row r="471" spans="56:57" ht="15" hidden="1" customHeight="1" x14ac:dyDescent="0.25">
      <c r="BD471" s="72" t="str">
        <f>IF(OR('Meter Readings &amp; Usage'!B466=MAX('Meter Readings &amp; Usage'!$B$8:$B$1021), 'Meter Readings &amp; Usage'!B466=""), "", 'Meter Readings &amp; Usage'!B466)</f>
        <v/>
      </c>
      <c r="BE471" s="75" t="str">
        <f>IF('Meter Readings &amp; Usage'!B467="", "", 'Meter Readings &amp; Usage'!B467)</f>
        <v/>
      </c>
    </row>
    <row r="472" spans="56:57" ht="15" hidden="1" customHeight="1" x14ac:dyDescent="0.25">
      <c r="BD472" s="72" t="str">
        <f>IF(OR('Meter Readings &amp; Usage'!B467=MAX('Meter Readings &amp; Usage'!$B$8:$B$1021), 'Meter Readings &amp; Usage'!B467=""), "", 'Meter Readings &amp; Usage'!B467)</f>
        <v/>
      </c>
      <c r="BE472" s="75" t="str">
        <f>IF('Meter Readings &amp; Usage'!B468="", "", 'Meter Readings &amp; Usage'!B468)</f>
        <v/>
      </c>
    </row>
    <row r="473" spans="56:57" ht="15" hidden="1" customHeight="1" x14ac:dyDescent="0.25">
      <c r="BD473" s="72" t="str">
        <f>IF(OR('Meter Readings &amp; Usage'!B468=MAX('Meter Readings &amp; Usage'!$B$8:$B$1021), 'Meter Readings &amp; Usage'!B468=""), "", 'Meter Readings &amp; Usage'!B468)</f>
        <v/>
      </c>
      <c r="BE473" s="75" t="str">
        <f>IF('Meter Readings &amp; Usage'!B469="", "", 'Meter Readings &amp; Usage'!B469)</f>
        <v/>
      </c>
    </row>
    <row r="474" spans="56:57" ht="15" hidden="1" customHeight="1" x14ac:dyDescent="0.25">
      <c r="BD474" s="72" t="str">
        <f>IF(OR('Meter Readings &amp; Usage'!B469=MAX('Meter Readings &amp; Usage'!$B$8:$B$1021), 'Meter Readings &amp; Usage'!B469=""), "", 'Meter Readings &amp; Usage'!B469)</f>
        <v/>
      </c>
      <c r="BE474" s="75" t="str">
        <f>IF('Meter Readings &amp; Usage'!B470="", "", 'Meter Readings &amp; Usage'!B470)</f>
        <v/>
      </c>
    </row>
    <row r="475" spans="56:57" ht="15" hidden="1" customHeight="1" x14ac:dyDescent="0.25">
      <c r="BD475" s="72" t="str">
        <f>IF(OR('Meter Readings &amp; Usage'!B470=MAX('Meter Readings &amp; Usage'!$B$8:$B$1021), 'Meter Readings &amp; Usage'!B470=""), "", 'Meter Readings &amp; Usage'!B470)</f>
        <v/>
      </c>
      <c r="BE475" s="75" t="str">
        <f>IF('Meter Readings &amp; Usage'!B471="", "", 'Meter Readings &amp; Usage'!B471)</f>
        <v/>
      </c>
    </row>
    <row r="476" spans="56:57" ht="15" hidden="1" customHeight="1" x14ac:dyDescent="0.25">
      <c r="BD476" s="72" t="str">
        <f>IF(OR('Meter Readings &amp; Usage'!B471=MAX('Meter Readings &amp; Usage'!$B$8:$B$1021), 'Meter Readings &amp; Usage'!B471=""), "", 'Meter Readings &amp; Usage'!B471)</f>
        <v/>
      </c>
      <c r="BE476" s="75" t="str">
        <f>IF('Meter Readings &amp; Usage'!B472="", "", 'Meter Readings &amp; Usage'!B472)</f>
        <v/>
      </c>
    </row>
    <row r="477" spans="56:57" ht="15" hidden="1" customHeight="1" x14ac:dyDescent="0.25">
      <c r="BD477" s="72" t="str">
        <f>IF(OR('Meter Readings &amp; Usage'!B472=MAX('Meter Readings &amp; Usage'!$B$8:$B$1021), 'Meter Readings &amp; Usage'!B472=""), "", 'Meter Readings &amp; Usage'!B472)</f>
        <v/>
      </c>
      <c r="BE477" s="75" t="str">
        <f>IF('Meter Readings &amp; Usage'!B473="", "", 'Meter Readings &amp; Usage'!B473)</f>
        <v/>
      </c>
    </row>
    <row r="478" spans="56:57" ht="15" hidden="1" customHeight="1" x14ac:dyDescent="0.25">
      <c r="BD478" s="72" t="str">
        <f>IF(OR('Meter Readings &amp; Usage'!B473=MAX('Meter Readings &amp; Usage'!$B$8:$B$1021), 'Meter Readings &amp; Usage'!B473=""), "", 'Meter Readings &amp; Usage'!B473)</f>
        <v/>
      </c>
      <c r="BE478" s="75" t="str">
        <f>IF('Meter Readings &amp; Usage'!B474="", "", 'Meter Readings &amp; Usage'!B474)</f>
        <v/>
      </c>
    </row>
    <row r="479" spans="56:57" ht="15" hidden="1" customHeight="1" x14ac:dyDescent="0.25">
      <c r="BD479" s="72" t="str">
        <f>IF(OR('Meter Readings &amp; Usage'!B474=MAX('Meter Readings &amp; Usage'!$B$8:$B$1021), 'Meter Readings &amp; Usage'!B474=""), "", 'Meter Readings &amp; Usage'!B474)</f>
        <v/>
      </c>
      <c r="BE479" s="75" t="str">
        <f>IF('Meter Readings &amp; Usage'!B475="", "", 'Meter Readings &amp; Usage'!B475)</f>
        <v/>
      </c>
    </row>
    <row r="480" spans="56:57" ht="15" hidden="1" customHeight="1" x14ac:dyDescent="0.25">
      <c r="BD480" s="72" t="str">
        <f>IF(OR('Meter Readings &amp; Usage'!B475=MAX('Meter Readings &amp; Usage'!$B$8:$B$1021), 'Meter Readings &amp; Usage'!B475=""), "", 'Meter Readings &amp; Usage'!B475)</f>
        <v/>
      </c>
      <c r="BE480" s="75" t="str">
        <f>IF('Meter Readings &amp; Usage'!B476="", "", 'Meter Readings &amp; Usage'!B476)</f>
        <v/>
      </c>
    </row>
    <row r="481" spans="56:57" ht="15" hidden="1" customHeight="1" x14ac:dyDescent="0.25">
      <c r="BD481" s="72" t="str">
        <f>IF(OR('Meter Readings &amp; Usage'!B476=MAX('Meter Readings &amp; Usage'!$B$8:$B$1021), 'Meter Readings &amp; Usage'!B476=""), "", 'Meter Readings &amp; Usage'!B476)</f>
        <v/>
      </c>
      <c r="BE481" s="75" t="str">
        <f>IF('Meter Readings &amp; Usage'!B477="", "", 'Meter Readings &amp; Usage'!B477)</f>
        <v/>
      </c>
    </row>
    <row r="482" spans="56:57" ht="15" hidden="1" customHeight="1" x14ac:dyDescent="0.25">
      <c r="BD482" s="72" t="str">
        <f>IF(OR('Meter Readings &amp; Usage'!B477=MAX('Meter Readings &amp; Usage'!$B$8:$B$1021), 'Meter Readings &amp; Usage'!B477=""), "", 'Meter Readings &amp; Usage'!B477)</f>
        <v/>
      </c>
      <c r="BE482" s="75" t="str">
        <f>IF('Meter Readings &amp; Usage'!B478="", "", 'Meter Readings &amp; Usage'!B478)</f>
        <v/>
      </c>
    </row>
    <row r="483" spans="56:57" ht="15" hidden="1" customHeight="1" x14ac:dyDescent="0.25">
      <c r="BD483" s="72" t="str">
        <f>IF(OR('Meter Readings &amp; Usage'!B478=MAX('Meter Readings &amp; Usage'!$B$8:$B$1021), 'Meter Readings &amp; Usage'!B478=""), "", 'Meter Readings &amp; Usage'!B478)</f>
        <v/>
      </c>
      <c r="BE483" s="75" t="str">
        <f>IF('Meter Readings &amp; Usage'!B479="", "", 'Meter Readings &amp; Usage'!B479)</f>
        <v/>
      </c>
    </row>
    <row r="484" spans="56:57" ht="15" hidden="1" customHeight="1" x14ac:dyDescent="0.25">
      <c r="BD484" s="72" t="str">
        <f>IF(OR('Meter Readings &amp; Usage'!B479=MAX('Meter Readings &amp; Usage'!$B$8:$B$1021), 'Meter Readings &amp; Usage'!B479=""), "", 'Meter Readings &amp; Usage'!B479)</f>
        <v/>
      </c>
      <c r="BE484" s="75" t="str">
        <f>IF('Meter Readings &amp; Usage'!B480="", "", 'Meter Readings &amp; Usage'!B480)</f>
        <v/>
      </c>
    </row>
    <row r="485" spans="56:57" ht="15" hidden="1" customHeight="1" x14ac:dyDescent="0.25">
      <c r="BD485" s="72" t="str">
        <f>IF(OR('Meter Readings &amp; Usage'!B480=MAX('Meter Readings &amp; Usage'!$B$8:$B$1021), 'Meter Readings &amp; Usage'!B480=""), "", 'Meter Readings &amp; Usage'!B480)</f>
        <v/>
      </c>
      <c r="BE485" s="75" t="str">
        <f>IF('Meter Readings &amp; Usage'!B481="", "", 'Meter Readings &amp; Usage'!B481)</f>
        <v/>
      </c>
    </row>
    <row r="486" spans="56:57" ht="15" hidden="1" customHeight="1" x14ac:dyDescent="0.25">
      <c r="BD486" s="72" t="str">
        <f>IF(OR('Meter Readings &amp; Usage'!B481=MAX('Meter Readings &amp; Usage'!$B$8:$B$1021), 'Meter Readings &amp; Usage'!B481=""), "", 'Meter Readings &amp; Usage'!B481)</f>
        <v/>
      </c>
      <c r="BE486" s="75" t="str">
        <f>IF('Meter Readings &amp; Usage'!B482="", "", 'Meter Readings &amp; Usage'!B482)</f>
        <v/>
      </c>
    </row>
    <row r="487" spans="56:57" ht="15" hidden="1" customHeight="1" x14ac:dyDescent="0.25">
      <c r="BD487" s="72" t="str">
        <f>IF(OR('Meter Readings &amp; Usage'!B482=MAX('Meter Readings &amp; Usage'!$B$8:$B$1021), 'Meter Readings &amp; Usage'!B482=""), "", 'Meter Readings &amp; Usage'!B482)</f>
        <v/>
      </c>
      <c r="BE487" s="75" t="str">
        <f>IF('Meter Readings &amp; Usage'!B483="", "", 'Meter Readings &amp; Usage'!B483)</f>
        <v/>
      </c>
    </row>
    <row r="488" spans="56:57" ht="15" hidden="1" customHeight="1" x14ac:dyDescent="0.25">
      <c r="BD488" s="72" t="str">
        <f>IF(OR('Meter Readings &amp; Usage'!B483=MAX('Meter Readings &amp; Usage'!$B$8:$B$1021), 'Meter Readings &amp; Usage'!B483=""), "", 'Meter Readings &amp; Usage'!B483)</f>
        <v/>
      </c>
      <c r="BE488" s="75" t="str">
        <f>IF('Meter Readings &amp; Usage'!B484="", "", 'Meter Readings &amp; Usage'!B484)</f>
        <v/>
      </c>
    </row>
    <row r="489" spans="56:57" ht="15" hidden="1" customHeight="1" x14ac:dyDescent="0.25">
      <c r="BD489" s="72" t="str">
        <f>IF(OR('Meter Readings &amp; Usage'!B484=MAX('Meter Readings &amp; Usage'!$B$8:$B$1021), 'Meter Readings &amp; Usage'!B484=""), "", 'Meter Readings &amp; Usage'!B484)</f>
        <v/>
      </c>
      <c r="BE489" s="75" t="str">
        <f>IF('Meter Readings &amp; Usage'!B485="", "", 'Meter Readings &amp; Usage'!B485)</f>
        <v/>
      </c>
    </row>
    <row r="490" spans="56:57" ht="15" hidden="1" customHeight="1" x14ac:dyDescent="0.25">
      <c r="BD490" s="72" t="str">
        <f>IF(OR('Meter Readings &amp; Usage'!B485=MAX('Meter Readings &amp; Usage'!$B$8:$B$1021), 'Meter Readings &amp; Usage'!B485=""), "", 'Meter Readings &amp; Usage'!B485)</f>
        <v/>
      </c>
      <c r="BE490" s="75" t="str">
        <f>IF('Meter Readings &amp; Usage'!B486="", "", 'Meter Readings &amp; Usage'!B486)</f>
        <v/>
      </c>
    </row>
    <row r="491" spans="56:57" ht="15" hidden="1" customHeight="1" x14ac:dyDescent="0.25">
      <c r="BD491" s="72" t="str">
        <f>IF(OR('Meter Readings &amp; Usage'!B486=MAX('Meter Readings &amp; Usage'!$B$8:$B$1021), 'Meter Readings &amp; Usage'!B486=""), "", 'Meter Readings &amp; Usage'!B486)</f>
        <v/>
      </c>
      <c r="BE491" s="75" t="str">
        <f>IF('Meter Readings &amp; Usage'!B487="", "", 'Meter Readings &amp; Usage'!B487)</f>
        <v/>
      </c>
    </row>
    <row r="492" spans="56:57" ht="15" hidden="1" customHeight="1" x14ac:dyDescent="0.25">
      <c r="BD492" s="72" t="str">
        <f>IF(OR('Meter Readings &amp; Usage'!B487=MAX('Meter Readings &amp; Usage'!$B$8:$B$1021), 'Meter Readings &amp; Usage'!B487=""), "", 'Meter Readings &amp; Usage'!B487)</f>
        <v/>
      </c>
      <c r="BE492" s="75" t="str">
        <f>IF('Meter Readings &amp; Usage'!B488="", "", 'Meter Readings &amp; Usage'!B488)</f>
        <v/>
      </c>
    </row>
    <row r="493" spans="56:57" ht="15" hidden="1" customHeight="1" x14ac:dyDescent="0.25">
      <c r="BD493" s="72" t="str">
        <f>IF(OR('Meter Readings &amp; Usage'!B488=MAX('Meter Readings &amp; Usage'!$B$8:$B$1021), 'Meter Readings &amp; Usage'!B488=""), "", 'Meter Readings &amp; Usage'!B488)</f>
        <v/>
      </c>
      <c r="BE493" s="75" t="str">
        <f>IF('Meter Readings &amp; Usage'!B489="", "", 'Meter Readings &amp; Usage'!B489)</f>
        <v/>
      </c>
    </row>
    <row r="494" spans="56:57" ht="15" hidden="1" customHeight="1" x14ac:dyDescent="0.25">
      <c r="BD494" s="72" t="str">
        <f>IF(OR('Meter Readings &amp; Usage'!B489=MAX('Meter Readings &amp; Usage'!$B$8:$B$1021), 'Meter Readings &amp; Usage'!B489=""), "", 'Meter Readings &amp; Usage'!B489)</f>
        <v/>
      </c>
      <c r="BE494" s="75" t="str">
        <f>IF('Meter Readings &amp; Usage'!B490="", "", 'Meter Readings &amp; Usage'!B490)</f>
        <v/>
      </c>
    </row>
    <row r="495" spans="56:57" ht="15" hidden="1" customHeight="1" x14ac:dyDescent="0.25">
      <c r="BD495" s="72" t="str">
        <f>IF(OR('Meter Readings &amp; Usage'!B490=MAX('Meter Readings &amp; Usage'!$B$8:$B$1021), 'Meter Readings &amp; Usage'!B490=""), "", 'Meter Readings &amp; Usage'!B490)</f>
        <v/>
      </c>
      <c r="BE495" s="75" t="str">
        <f>IF('Meter Readings &amp; Usage'!B491="", "", 'Meter Readings &amp; Usage'!B491)</f>
        <v/>
      </c>
    </row>
    <row r="496" spans="56:57" ht="15" hidden="1" customHeight="1" x14ac:dyDescent="0.25">
      <c r="BD496" s="72" t="str">
        <f>IF(OR('Meter Readings &amp; Usage'!B491=MAX('Meter Readings &amp; Usage'!$B$8:$B$1021), 'Meter Readings &amp; Usage'!B491=""), "", 'Meter Readings &amp; Usage'!B491)</f>
        <v/>
      </c>
      <c r="BE496" s="75" t="str">
        <f>IF('Meter Readings &amp; Usage'!B492="", "", 'Meter Readings &amp; Usage'!B492)</f>
        <v/>
      </c>
    </row>
    <row r="497" spans="56:57" ht="15" hidden="1" customHeight="1" x14ac:dyDescent="0.25">
      <c r="BD497" s="72" t="str">
        <f>IF(OR('Meter Readings &amp; Usage'!B492=MAX('Meter Readings &amp; Usage'!$B$8:$B$1021), 'Meter Readings &amp; Usage'!B492=""), "", 'Meter Readings &amp; Usage'!B492)</f>
        <v/>
      </c>
      <c r="BE497" s="75" t="str">
        <f>IF('Meter Readings &amp; Usage'!B493="", "", 'Meter Readings &amp; Usage'!B493)</f>
        <v/>
      </c>
    </row>
    <row r="498" spans="56:57" ht="15" hidden="1" customHeight="1" x14ac:dyDescent="0.25">
      <c r="BD498" s="72" t="str">
        <f>IF(OR('Meter Readings &amp; Usage'!B493=MAX('Meter Readings &amp; Usage'!$B$8:$B$1021), 'Meter Readings &amp; Usage'!B493=""), "", 'Meter Readings &amp; Usage'!B493)</f>
        <v/>
      </c>
      <c r="BE498" s="75" t="str">
        <f>IF('Meter Readings &amp; Usage'!B494="", "", 'Meter Readings &amp; Usage'!B494)</f>
        <v/>
      </c>
    </row>
    <row r="499" spans="56:57" ht="15" hidden="1" customHeight="1" x14ac:dyDescent="0.25">
      <c r="BD499" s="72" t="str">
        <f>IF(OR('Meter Readings &amp; Usage'!B494=MAX('Meter Readings &amp; Usage'!$B$8:$B$1021), 'Meter Readings &amp; Usage'!B494=""), "", 'Meter Readings &amp; Usage'!B494)</f>
        <v/>
      </c>
      <c r="BE499" s="75" t="str">
        <f>IF('Meter Readings &amp; Usage'!B495="", "", 'Meter Readings &amp; Usage'!B495)</f>
        <v/>
      </c>
    </row>
    <row r="500" spans="56:57" ht="15" hidden="1" customHeight="1" x14ac:dyDescent="0.25">
      <c r="BD500" s="72" t="str">
        <f>IF(OR('Meter Readings &amp; Usage'!B495=MAX('Meter Readings &amp; Usage'!$B$8:$B$1021), 'Meter Readings &amp; Usage'!B495=""), "", 'Meter Readings &amp; Usage'!B495)</f>
        <v/>
      </c>
      <c r="BE500" s="75" t="str">
        <f>IF('Meter Readings &amp; Usage'!B496="", "", 'Meter Readings &amp; Usage'!B496)</f>
        <v/>
      </c>
    </row>
    <row r="501" spans="56:57" ht="15" hidden="1" customHeight="1" x14ac:dyDescent="0.25">
      <c r="BD501" s="72" t="str">
        <f>IF(OR('Meter Readings &amp; Usage'!B496=MAX('Meter Readings &amp; Usage'!$B$8:$B$1021), 'Meter Readings &amp; Usage'!B496=""), "", 'Meter Readings &amp; Usage'!B496)</f>
        <v/>
      </c>
      <c r="BE501" s="75" t="str">
        <f>IF('Meter Readings &amp; Usage'!B497="", "", 'Meter Readings &amp; Usage'!B497)</f>
        <v/>
      </c>
    </row>
    <row r="502" spans="56:57" ht="15" hidden="1" customHeight="1" x14ac:dyDescent="0.25">
      <c r="BD502" s="72" t="str">
        <f>IF(OR('Meter Readings &amp; Usage'!B497=MAX('Meter Readings &amp; Usage'!$B$8:$B$1021), 'Meter Readings &amp; Usage'!B497=""), "", 'Meter Readings &amp; Usage'!B497)</f>
        <v/>
      </c>
      <c r="BE502" s="75" t="str">
        <f>IF('Meter Readings &amp; Usage'!B498="", "", 'Meter Readings &amp; Usage'!B498)</f>
        <v/>
      </c>
    </row>
    <row r="503" spans="56:57" ht="15" hidden="1" customHeight="1" x14ac:dyDescent="0.25">
      <c r="BD503" s="72" t="str">
        <f>IF(OR('Meter Readings &amp; Usage'!B498=MAX('Meter Readings &amp; Usage'!$B$8:$B$1021), 'Meter Readings &amp; Usage'!B498=""), "", 'Meter Readings &amp; Usage'!B498)</f>
        <v/>
      </c>
      <c r="BE503" s="75" t="str">
        <f>IF('Meter Readings &amp; Usage'!B499="", "", 'Meter Readings &amp; Usage'!B499)</f>
        <v/>
      </c>
    </row>
    <row r="504" spans="56:57" ht="15" hidden="1" customHeight="1" x14ac:dyDescent="0.25">
      <c r="BD504" s="72" t="str">
        <f>IF(OR('Meter Readings &amp; Usage'!B499=MAX('Meter Readings &amp; Usage'!$B$8:$B$1021), 'Meter Readings &amp; Usage'!B499=""), "", 'Meter Readings &amp; Usage'!B499)</f>
        <v/>
      </c>
      <c r="BE504" s="75" t="str">
        <f>IF('Meter Readings &amp; Usage'!B500="", "", 'Meter Readings &amp; Usage'!B500)</f>
        <v/>
      </c>
    </row>
    <row r="505" spans="56:57" ht="15" hidden="1" customHeight="1" x14ac:dyDescent="0.25">
      <c r="BD505" s="72" t="str">
        <f>IF(OR('Meter Readings &amp; Usage'!B500=MAX('Meter Readings &amp; Usage'!$B$8:$B$1021), 'Meter Readings &amp; Usage'!B500=""), "", 'Meter Readings &amp; Usage'!B500)</f>
        <v/>
      </c>
      <c r="BE505" s="75" t="str">
        <f>IF('Meter Readings &amp; Usage'!B501="", "", 'Meter Readings &amp; Usage'!B501)</f>
        <v/>
      </c>
    </row>
    <row r="506" spans="56:57" ht="15" hidden="1" customHeight="1" x14ac:dyDescent="0.25">
      <c r="BD506" s="72" t="str">
        <f>IF(OR('Meter Readings &amp; Usage'!B501=MAX('Meter Readings &amp; Usage'!$B$8:$B$1021), 'Meter Readings &amp; Usage'!B501=""), "", 'Meter Readings &amp; Usage'!B501)</f>
        <v/>
      </c>
      <c r="BE506" s="75" t="str">
        <f>IF('Meter Readings &amp; Usage'!B502="", "", 'Meter Readings &amp; Usage'!B502)</f>
        <v/>
      </c>
    </row>
    <row r="507" spans="56:57" ht="15" hidden="1" customHeight="1" x14ac:dyDescent="0.25">
      <c r="BD507" s="72" t="str">
        <f>IF(OR('Meter Readings &amp; Usage'!B502=MAX('Meter Readings &amp; Usage'!$B$8:$B$1021), 'Meter Readings &amp; Usage'!B502=""), "", 'Meter Readings &amp; Usage'!B502)</f>
        <v/>
      </c>
      <c r="BE507" s="75" t="str">
        <f>IF('Meter Readings &amp; Usage'!B503="", "", 'Meter Readings &amp; Usage'!B503)</f>
        <v/>
      </c>
    </row>
    <row r="508" spans="56:57" ht="15" hidden="1" customHeight="1" x14ac:dyDescent="0.25">
      <c r="BD508" s="72" t="str">
        <f>IF(OR('Meter Readings &amp; Usage'!B503=MAX('Meter Readings &amp; Usage'!$B$8:$B$1021), 'Meter Readings &amp; Usage'!B503=""), "", 'Meter Readings &amp; Usage'!B503)</f>
        <v/>
      </c>
      <c r="BE508" s="75" t="str">
        <f>IF('Meter Readings &amp; Usage'!B504="", "", 'Meter Readings &amp; Usage'!B504)</f>
        <v/>
      </c>
    </row>
    <row r="509" spans="56:57" ht="15" hidden="1" customHeight="1" x14ac:dyDescent="0.25">
      <c r="BD509" s="72" t="str">
        <f>IF(OR('Meter Readings &amp; Usage'!B504=MAX('Meter Readings &amp; Usage'!$B$8:$B$1021), 'Meter Readings &amp; Usage'!B504=""), "", 'Meter Readings &amp; Usage'!B504)</f>
        <v/>
      </c>
      <c r="BE509" s="75" t="str">
        <f>IF('Meter Readings &amp; Usage'!B505="", "", 'Meter Readings &amp; Usage'!B505)</f>
        <v/>
      </c>
    </row>
    <row r="510" spans="56:57" ht="15" hidden="1" customHeight="1" x14ac:dyDescent="0.25">
      <c r="BD510" s="72" t="str">
        <f>IF(OR('Meter Readings &amp; Usage'!B505=MAX('Meter Readings &amp; Usage'!$B$8:$B$1021), 'Meter Readings &amp; Usage'!B505=""), "", 'Meter Readings &amp; Usage'!B505)</f>
        <v/>
      </c>
      <c r="BE510" s="75" t="str">
        <f>IF('Meter Readings &amp; Usage'!B506="", "", 'Meter Readings &amp; Usage'!B506)</f>
        <v/>
      </c>
    </row>
    <row r="511" spans="56:57" ht="15" hidden="1" customHeight="1" x14ac:dyDescent="0.25">
      <c r="BD511" s="72" t="str">
        <f>IF(OR('Meter Readings &amp; Usage'!B506=MAX('Meter Readings &amp; Usage'!$B$8:$B$1021), 'Meter Readings &amp; Usage'!B506=""), "", 'Meter Readings &amp; Usage'!B506)</f>
        <v/>
      </c>
      <c r="BE511" s="75" t="str">
        <f>IF('Meter Readings &amp; Usage'!B507="", "", 'Meter Readings &amp; Usage'!B507)</f>
        <v/>
      </c>
    </row>
    <row r="512" spans="56:57" ht="15" hidden="1" customHeight="1" x14ac:dyDescent="0.25">
      <c r="BD512" s="72" t="str">
        <f>IF(OR('Meter Readings &amp; Usage'!B507=MAX('Meter Readings &amp; Usage'!$B$8:$B$1021), 'Meter Readings &amp; Usage'!B507=""), "", 'Meter Readings &amp; Usage'!B507)</f>
        <v/>
      </c>
      <c r="BE512" s="75" t="str">
        <f>IF('Meter Readings &amp; Usage'!B508="", "", 'Meter Readings &amp; Usage'!B508)</f>
        <v/>
      </c>
    </row>
    <row r="513" spans="56:57" ht="15" hidden="1" customHeight="1" x14ac:dyDescent="0.25">
      <c r="BD513" s="72" t="str">
        <f>IF(OR('Meter Readings &amp; Usage'!B508=MAX('Meter Readings &amp; Usage'!$B$8:$B$1021), 'Meter Readings &amp; Usage'!B508=""), "", 'Meter Readings &amp; Usage'!B508)</f>
        <v/>
      </c>
      <c r="BE513" s="75" t="str">
        <f>IF('Meter Readings &amp; Usage'!B509="", "", 'Meter Readings &amp; Usage'!B509)</f>
        <v/>
      </c>
    </row>
    <row r="514" spans="56:57" ht="15" hidden="1" customHeight="1" x14ac:dyDescent="0.25">
      <c r="BD514" s="72" t="str">
        <f>IF(OR('Meter Readings &amp; Usage'!B509=MAX('Meter Readings &amp; Usage'!$B$8:$B$1021), 'Meter Readings &amp; Usage'!B509=""), "", 'Meter Readings &amp; Usage'!B509)</f>
        <v/>
      </c>
      <c r="BE514" s="75" t="str">
        <f>IF('Meter Readings &amp; Usage'!B510="", "", 'Meter Readings &amp; Usage'!B510)</f>
        <v/>
      </c>
    </row>
    <row r="515" spans="56:57" ht="15" hidden="1" customHeight="1" x14ac:dyDescent="0.25">
      <c r="BD515" s="72" t="str">
        <f>IF(OR('Meter Readings &amp; Usage'!B510=MAX('Meter Readings &amp; Usage'!$B$8:$B$1021), 'Meter Readings &amp; Usage'!B510=""), "", 'Meter Readings &amp; Usage'!B510)</f>
        <v/>
      </c>
      <c r="BE515" s="75" t="str">
        <f>IF('Meter Readings &amp; Usage'!B511="", "", 'Meter Readings &amp; Usage'!B511)</f>
        <v/>
      </c>
    </row>
    <row r="516" spans="56:57" ht="15" hidden="1" customHeight="1" x14ac:dyDescent="0.25">
      <c r="BD516" s="72" t="str">
        <f>IF(OR('Meter Readings &amp; Usage'!B511=MAX('Meter Readings &amp; Usage'!$B$8:$B$1021), 'Meter Readings &amp; Usage'!B511=""), "", 'Meter Readings &amp; Usage'!B511)</f>
        <v/>
      </c>
      <c r="BE516" s="75" t="str">
        <f>IF('Meter Readings &amp; Usage'!B512="", "", 'Meter Readings &amp; Usage'!B512)</f>
        <v/>
      </c>
    </row>
    <row r="517" spans="56:57" ht="15" hidden="1" customHeight="1" x14ac:dyDescent="0.25">
      <c r="BD517" s="72" t="str">
        <f>IF(OR('Meter Readings &amp; Usage'!B512=MAX('Meter Readings &amp; Usage'!$B$8:$B$1021), 'Meter Readings &amp; Usage'!B512=""), "", 'Meter Readings &amp; Usage'!B512)</f>
        <v/>
      </c>
      <c r="BE517" s="75" t="str">
        <f>IF('Meter Readings &amp; Usage'!B513="", "", 'Meter Readings &amp; Usage'!B513)</f>
        <v/>
      </c>
    </row>
    <row r="518" spans="56:57" ht="15" hidden="1" customHeight="1" x14ac:dyDescent="0.25">
      <c r="BD518" s="72" t="str">
        <f>IF(OR('Meter Readings &amp; Usage'!B513=MAX('Meter Readings &amp; Usage'!$B$8:$B$1021), 'Meter Readings &amp; Usage'!B513=""), "", 'Meter Readings &amp; Usage'!B513)</f>
        <v/>
      </c>
      <c r="BE518" s="75" t="str">
        <f>IF('Meter Readings &amp; Usage'!B514="", "", 'Meter Readings &amp; Usage'!B514)</f>
        <v/>
      </c>
    </row>
    <row r="519" spans="56:57" ht="15" hidden="1" customHeight="1" x14ac:dyDescent="0.25">
      <c r="BD519" s="72" t="str">
        <f>IF(OR('Meter Readings &amp; Usage'!B514=MAX('Meter Readings &amp; Usage'!$B$8:$B$1021), 'Meter Readings &amp; Usage'!B514=""), "", 'Meter Readings &amp; Usage'!B514)</f>
        <v/>
      </c>
      <c r="BE519" s="75" t="str">
        <f>IF('Meter Readings &amp; Usage'!B515="", "", 'Meter Readings &amp; Usage'!B515)</f>
        <v/>
      </c>
    </row>
    <row r="520" spans="56:57" ht="15" hidden="1" customHeight="1" x14ac:dyDescent="0.25">
      <c r="BD520" s="72" t="str">
        <f>IF(OR('Meter Readings &amp; Usage'!B515=MAX('Meter Readings &amp; Usage'!$B$8:$B$1021), 'Meter Readings &amp; Usage'!B515=""), "", 'Meter Readings &amp; Usage'!B515)</f>
        <v/>
      </c>
      <c r="BE520" s="75" t="str">
        <f>IF('Meter Readings &amp; Usage'!B516="", "", 'Meter Readings &amp; Usage'!B516)</f>
        <v/>
      </c>
    </row>
    <row r="521" spans="56:57" ht="15" hidden="1" customHeight="1" x14ac:dyDescent="0.25">
      <c r="BD521" s="72" t="str">
        <f>IF(OR('Meter Readings &amp; Usage'!B516=MAX('Meter Readings &amp; Usage'!$B$8:$B$1021), 'Meter Readings &amp; Usage'!B516=""), "", 'Meter Readings &amp; Usage'!B516)</f>
        <v/>
      </c>
      <c r="BE521" s="75" t="str">
        <f>IF('Meter Readings &amp; Usage'!B517="", "", 'Meter Readings &amp; Usage'!B517)</f>
        <v/>
      </c>
    </row>
    <row r="522" spans="56:57" ht="15" hidden="1" customHeight="1" x14ac:dyDescent="0.25">
      <c r="BD522" s="72" t="str">
        <f>IF(OR('Meter Readings &amp; Usage'!B517=MAX('Meter Readings &amp; Usage'!$B$8:$B$1021), 'Meter Readings &amp; Usage'!B517=""), "", 'Meter Readings &amp; Usage'!B517)</f>
        <v/>
      </c>
      <c r="BE522" s="75" t="str">
        <f>IF('Meter Readings &amp; Usage'!B518="", "", 'Meter Readings &amp; Usage'!B518)</f>
        <v/>
      </c>
    </row>
    <row r="523" spans="56:57" ht="15" hidden="1" customHeight="1" x14ac:dyDescent="0.25">
      <c r="BD523" s="72" t="str">
        <f>IF(OR('Meter Readings &amp; Usage'!B518=MAX('Meter Readings &amp; Usage'!$B$8:$B$1021), 'Meter Readings &amp; Usage'!B518=""), "", 'Meter Readings &amp; Usage'!B518)</f>
        <v/>
      </c>
      <c r="BE523" s="75" t="str">
        <f>IF('Meter Readings &amp; Usage'!B519="", "", 'Meter Readings &amp; Usage'!B519)</f>
        <v/>
      </c>
    </row>
    <row r="524" spans="56:57" ht="15" hidden="1" customHeight="1" x14ac:dyDescent="0.25">
      <c r="BD524" s="72" t="str">
        <f>IF(OR('Meter Readings &amp; Usage'!B519=MAX('Meter Readings &amp; Usage'!$B$8:$B$1021), 'Meter Readings &amp; Usage'!B519=""), "", 'Meter Readings &amp; Usage'!B519)</f>
        <v/>
      </c>
      <c r="BE524" s="75" t="str">
        <f>IF('Meter Readings &amp; Usage'!B520="", "", 'Meter Readings &amp; Usage'!B520)</f>
        <v/>
      </c>
    </row>
    <row r="525" spans="56:57" ht="15" hidden="1" customHeight="1" x14ac:dyDescent="0.25">
      <c r="BD525" s="72" t="str">
        <f>IF(OR('Meter Readings &amp; Usage'!B520=MAX('Meter Readings &amp; Usage'!$B$8:$B$1021), 'Meter Readings &amp; Usage'!B520=""), "", 'Meter Readings &amp; Usage'!B520)</f>
        <v/>
      </c>
      <c r="BE525" s="75" t="str">
        <f>IF('Meter Readings &amp; Usage'!B521="", "", 'Meter Readings &amp; Usage'!B521)</f>
        <v/>
      </c>
    </row>
    <row r="526" spans="56:57" ht="15" hidden="1" customHeight="1" x14ac:dyDescent="0.25">
      <c r="BD526" s="72" t="str">
        <f>IF(OR('Meter Readings &amp; Usage'!B521=MAX('Meter Readings &amp; Usage'!$B$8:$B$1021), 'Meter Readings &amp; Usage'!B521=""), "", 'Meter Readings &amp; Usage'!B521)</f>
        <v/>
      </c>
      <c r="BE526" s="75" t="str">
        <f>IF('Meter Readings &amp; Usage'!B522="", "", 'Meter Readings &amp; Usage'!B522)</f>
        <v/>
      </c>
    </row>
    <row r="527" spans="56:57" ht="15" hidden="1" customHeight="1" x14ac:dyDescent="0.25">
      <c r="BD527" s="72" t="str">
        <f>IF(OR('Meter Readings &amp; Usage'!B522=MAX('Meter Readings &amp; Usage'!$B$8:$B$1021), 'Meter Readings &amp; Usage'!B522=""), "", 'Meter Readings &amp; Usage'!B522)</f>
        <v/>
      </c>
      <c r="BE527" s="75" t="str">
        <f>IF('Meter Readings &amp; Usage'!B523="", "", 'Meter Readings &amp; Usage'!B523)</f>
        <v/>
      </c>
    </row>
    <row r="528" spans="56:57" ht="15" hidden="1" customHeight="1" x14ac:dyDescent="0.25">
      <c r="BD528" s="72" t="str">
        <f>IF(OR('Meter Readings &amp; Usage'!B523=MAX('Meter Readings &amp; Usage'!$B$8:$B$1021), 'Meter Readings &amp; Usage'!B523=""), "", 'Meter Readings &amp; Usage'!B523)</f>
        <v/>
      </c>
      <c r="BE528" s="75" t="str">
        <f>IF('Meter Readings &amp; Usage'!B524="", "", 'Meter Readings &amp; Usage'!B524)</f>
        <v/>
      </c>
    </row>
    <row r="529" spans="56:57" ht="15" hidden="1" customHeight="1" x14ac:dyDescent="0.25">
      <c r="BD529" s="72" t="str">
        <f>IF(OR('Meter Readings &amp; Usage'!B524=MAX('Meter Readings &amp; Usage'!$B$8:$B$1021), 'Meter Readings &amp; Usage'!B524=""), "", 'Meter Readings &amp; Usage'!B524)</f>
        <v/>
      </c>
      <c r="BE529" s="75" t="str">
        <f>IF('Meter Readings &amp; Usage'!B525="", "", 'Meter Readings &amp; Usage'!B525)</f>
        <v/>
      </c>
    </row>
    <row r="530" spans="56:57" ht="15" hidden="1" customHeight="1" x14ac:dyDescent="0.25">
      <c r="BD530" s="72" t="str">
        <f>IF(OR('Meter Readings &amp; Usage'!B525=MAX('Meter Readings &amp; Usage'!$B$8:$B$1021), 'Meter Readings &amp; Usage'!B525=""), "", 'Meter Readings &amp; Usage'!B525)</f>
        <v/>
      </c>
      <c r="BE530" s="75" t="str">
        <f>IF('Meter Readings &amp; Usage'!B526="", "", 'Meter Readings &amp; Usage'!B526)</f>
        <v/>
      </c>
    </row>
    <row r="531" spans="56:57" ht="15" hidden="1" customHeight="1" x14ac:dyDescent="0.25">
      <c r="BD531" s="72" t="str">
        <f>IF(OR('Meter Readings &amp; Usage'!B526=MAX('Meter Readings &amp; Usage'!$B$8:$B$1021), 'Meter Readings &amp; Usage'!B526=""), "", 'Meter Readings &amp; Usage'!B526)</f>
        <v/>
      </c>
      <c r="BE531" s="75" t="str">
        <f>IF('Meter Readings &amp; Usage'!B527="", "", 'Meter Readings &amp; Usage'!B527)</f>
        <v/>
      </c>
    </row>
    <row r="532" spans="56:57" ht="15" hidden="1" customHeight="1" x14ac:dyDescent="0.25">
      <c r="BD532" s="72" t="str">
        <f>IF(OR('Meter Readings &amp; Usage'!B527=MAX('Meter Readings &amp; Usage'!$B$8:$B$1021), 'Meter Readings &amp; Usage'!B527=""), "", 'Meter Readings &amp; Usage'!B527)</f>
        <v/>
      </c>
      <c r="BE532" s="75" t="str">
        <f>IF('Meter Readings &amp; Usage'!B528="", "", 'Meter Readings &amp; Usage'!B528)</f>
        <v/>
      </c>
    </row>
    <row r="533" spans="56:57" ht="15" hidden="1" customHeight="1" x14ac:dyDescent="0.25">
      <c r="BD533" s="72" t="str">
        <f>IF(OR('Meter Readings &amp; Usage'!B528=MAX('Meter Readings &amp; Usage'!$B$8:$B$1021), 'Meter Readings &amp; Usage'!B528=""), "", 'Meter Readings &amp; Usage'!B528)</f>
        <v/>
      </c>
      <c r="BE533" s="75" t="str">
        <f>IF('Meter Readings &amp; Usage'!B529="", "", 'Meter Readings &amp; Usage'!B529)</f>
        <v/>
      </c>
    </row>
    <row r="534" spans="56:57" ht="15" hidden="1" customHeight="1" x14ac:dyDescent="0.25">
      <c r="BD534" s="72" t="str">
        <f>IF(OR('Meter Readings &amp; Usage'!B529=MAX('Meter Readings &amp; Usage'!$B$8:$B$1021), 'Meter Readings &amp; Usage'!B529=""), "", 'Meter Readings &amp; Usage'!B529)</f>
        <v/>
      </c>
      <c r="BE534" s="75" t="str">
        <f>IF('Meter Readings &amp; Usage'!B530="", "", 'Meter Readings &amp; Usage'!B530)</f>
        <v/>
      </c>
    </row>
    <row r="535" spans="56:57" ht="15" hidden="1" customHeight="1" x14ac:dyDescent="0.25">
      <c r="BD535" s="72" t="str">
        <f>IF(OR('Meter Readings &amp; Usage'!B530=MAX('Meter Readings &amp; Usage'!$B$8:$B$1021), 'Meter Readings &amp; Usage'!B530=""), "", 'Meter Readings &amp; Usage'!B530)</f>
        <v/>
      </c>
      <c r="BE535" s="75" t="str">
        <f>IF('Meter Readings &amp; Usage'!B531="", "", 'Meter Readings &amp; Usage'!B531)</f>
        <v/>
      </c>
    </row>
    <row r="536" spans="56:57" ht="15" hidden="1" customHeight="1" x14ac:dyDescent="0.25">
      <c r="BD536" s="72" t="str">
        <f>IF(OR('Meter Readings &amp; Usage'!B531=MAX('Meter Readings &amp; Usage'!$B$8:$B$1021), 'Meter Readings &amp; Usage'!B531=""), "", 'Meter Readings &amp; Usage'!B531)</f>
        <v/>
      </c>
      <c r="BE536" s="75" t="str">
        <f>IF('Meter Readings &amp; Usage'!B532="", "", 'Meter Readings &amp; Usage'!B532)</f>
        <v/>
      </c>
    </row>
    <row r="537" spans="56:57" ht="15" hidden="1" customHeight="1" x14ac:dyDescent="0.25">
      <c r="BD537" s="72" t="str">
        <f>IF(OR('Meter Readings &amp; Usage'!B532=MAX('Meter Readings &amp; Usage'!$B$8:$B$1021), 'Meter Readings &amp; Usage'!B532=""), "", 'Meter Readings &amp; Usage'!B532)</f>
        <v/>
      </c>
      <c r="BE537" s="75" t="str">
        <f>IF('Meter Readings &amp; Usage'!B533="", "", 'Meter Readings &amp; Usage'!B533)</f>
        <v/>
      </c>
    </row>
    <row r="538" spans="56:57" ht="15" hidden="1" customHeight="1" x14ac:dyDescent="0.25">
      <c r="BD538" s="72" t="str">
        <f>IF(OR('Meter Readings &amp; Usage'!B533=MAX('Meter Readings &amp; Usage'!$B$8:$B$1021), 'Meter Readings &amp; Usage'!B533=""), "", 'Meter Readings &amp; Usage'!B533)</f>
        <v/>
      </c>
      <c r="BE538" s="75" t="str">
        <f>IF('Meter Readings &amp; Usage'!B534="", "", 'Meter Readings &amp; Usage'!B534)</f>
        <v/>
      </c>
    </row>
    <row r="539" spans="56:57" ht="15" hidden="1" customHeight="1" x14ac:dyDescent="0.25">
      <c r="BD539" s="72" t="str">
        <f>IF(OR('Meter Readings &amp; Usage'!B534=MAX('Meter Readings &amp; Usage'!$B$8:$B$1021), 'Meter Readings &amp; Usage'!B534=""), "", 'Meter Readings &amp; Usage'!B534)</f>
        <v/>
      </c>
      <c r="BE539" s="75" t="str">
        <f>IF('Meter Readings &amp; Usage'!B535="", "", 'Meter Readings &amp; Usage'!B535)</f>
        <v/>
      </c>
    </row>
    <row r="540" spans="56:57" ht="15" hidden="1" customHeight="1" x14ac:dyDescent="0.25">
      <c r="BD540" s="72" t="str">
        <f>IF(OR('Meter Readings &amp; Usage'!B535=MAX('Meter Readings &amp; Usage'!$B$8:$B$1021), 'Meter Readings &amp; Usage'!B535=""), "", 'Meter Readings &amp; Usage'!B535)</f>
        <v/>
      </c>
      <c r="BE540" s="75" t="str">
        <f>IF('Meter Readings &amp; Usage'!B536="", "", 'Meter Readings &amp; Usage'!B536)</f>
        <v/>
      </c>
    </row>
    <row r="541" spans="56:57" ht="15" hidden="1" customHeight="1" x14ac:dyDescent="0.25">
      <c r="BD541" s="72" t="str">
        <f>IF(OR('Meter Readings &amp; Usage'!B536=MAX('Meter Readings &amp; Usage'!$B$8:$B$1021), 'Meter Readings &amp; Usage'!B536=""), "", 'Meter Readings &amp; Usage'!B536)</f>
        <v/>
      </c>
      <c r="BE541" s="75" t="str">
        <f>IF('Meter Readings &amp; Usage'!B537="", "", 'Meter Readings &amp; Usage'!B537)</f>
        <v/>
      </c>
    </row>
    <row r="542" spans="56:57" ht="15" hidden="1" customHeight="1" x14ac:dyDescent="0.25">
      <c r="BD542" s="72" t="str">
        <f>IF(OR('Meter Readings &amp; Usage'!B537=MAX('Meter Readings &amp; Usage'!$B$8:$B$1021), 'Meter Readings &amp; Usage'!B537=""), "", 'Meter Readings &amp; Usage'!B537)</f>
        <v/>
      </c>
      <c r="BE542" s="75" t="str">
        <f>IF('Meter Readings &amp; Usage'!B538="", "", 'Meter Readings &amp; Usage'!B538)</f>
        <v/>
      </c>
    </row>
    <row r="543" spans="56:57" ht="15" hidden="1" customHeight="1" x14ac:dyDescent="0.25">
      <c r="BD543" s="72" t="str">
        <f>IF(OR('Meter Readings &amp; Usage'!B538=MAX('Meter Readings &amp; Usage'!$B$8:$B$1021), 'Meter Readings &amp; Usage'!B538=""), "", 'Meter Readings &amp; Usage'!B538)</f>
        <v/>
      </c>
      <c r="BE543" s="75" t="str">
        <f>IF('Meter Readings &amp; Usage'!B539="", "", 'Meter Readings &amp; Usage'!B539)</f>
        <v/>
      </c>
    </row>
    <row r="544" spans="56:57" ht="15" hidden="1" customHeight="1" x14ac:dyDescent="0.25">
      <c r="BD544" s="72" t="str">
        <f>IF(OR('Meter Readings &amp; Usage'!B539=MAX('Meter Readings &amp; Usage'!$B$8:$B$1021), 'Meter Readings &amp; Usage'!B539=""), "", 'Meter Readings &amp; Usage'!B539)</f>
        <v/>
      </c>
      <c r="BE544" s="75" t="str">
        <f>IF('Meter Readings &amp; Usage'!B540="", "", 'Meter Readings &amp; Usage'!B540)</f>
        <v/>
      </c>
    </row>
    <row r="545" spans="56:57" ht="15" hidden="1" customHeight="1" x14ac:dyDescent="0.25">
      <c r="BD545" s="72" t="str">
        <f>IF(OR('Meter Readings &amp; Usage'!B540=MAX('Meter Readings &amp; Usage'!$B$8:$B$1021), 'Meter Readings &amp; Usage'!B540=""), "", 'Meter Readings &amp; Usage'!B540)</f>
        <v/>
      </c>
      <c r="BE545" s="75" t="str">
        <f>IF('Meter Readings &amp; Usage'!B541="", "", 'Meter Readings &amp; Usage'!B541)</f>
        <v/>
      </c>
    </row>
    <row r="546" spans="56:57" ht="15" hidden="1" customHeight="1" x14ac:dyDescent="0.25">
      <c r="BD546" s="72" t="str">
        <f>IF(OR('Meter Readings &amp; Usage'!B541=MAX('Meter Readings &amp; Usage'!$B$8:$B$1021), 'Meter Readings &amp; Usage'!B541=""), "", 'Meter Readings &amp; Usage'!B541)</f>
        <v/>
      </c>
      <c r="BE546" s="75" t="str">
        <f>IF('Meter Readings &amp; Usage'!B542="", "", 'Meter Readings &amp; Usage'!B542)</f>
        <v/>
      </c>
    </row>
    <row r="547" spans="56:57" ht="15" hidden="1" customHeight="1" x14ac:dyDescent="0.25">
      <c r="BD547" s="72" t="str">
        <f>IF(OR('Meter Readings &amp; Usage'!B542=MAX('Meter Readings &amp; Usage'!$B$8:$B$1021), 'Meter Readings &amp; Usage'!B542=""), "", 'Meter Readings &amp; Usage'!B542)</f>
        <v/>
      </c>
      <c r="BE547" s="75" t="str">
        <f>IF('Meter Readings &amp; Usage'!B543="", "", 'Meter Readings &amp; Usage'!B543)</f>
        <v/>
      </c>
    </row>
    <row r="548" spans="56:57" ht="15" hidden="1" customHeight="1" x14ac:dyDescent="0.25">
      <c r="BD548" s="72" t="str">
        <f>IF(OR('Meter Readings &amp; Usage'!B543=MAX('Meter Readings &amp; Usage'!$B$8:$B$1021), 'Meter Readings &amp; Usage'!B543=""), "", 'Meter Readings &amp; Usage'!B543)</f>
        <v/>
      </c>
      <c r="BE548" s="75" t="str">
        <f>IF('Meter Readings &amp; Usage'!B544="", "", 'Meter Readings &amp; Usage'!B544)</f>
        <v/>
      </c>
    </row>
    <row r="549" spans="56:57" ht="15" hidden="1" customHeight="1" x14ac:dyDescent="0.25">
      <c r="BD549" s="72" t="str">
        <f>IF(OR('Meter Readings &amp; Usage'!B544=MAX('Meter Readings &amp; Usage'!$B$8:$B$1021), 'Meter Readings &amp; Usage'!B544=""), "", 'Meter Readings &amp; Usage'!B544)</f>
        <v/>
      </c>
      <c r="BE549" s="75" t="str">
        <f>IF('Meter Readings &amp; Usage'!B545="", "", 'Meter Readings &amp; Usage'!B545)</f>
        <v/>
      </c>
    </row>
    <row r="550" spans="56:57" ht="15" hidden="1" customHeight="1" x14ac:dyDescent="0.25">
      <c r="BD550" s="72" t="str">
        <f>IF(OR('Meter Readings &amp; Usage'!B545=MAX('Meter Readings &amp; Usage'!$B$8:$B$1021), 'Meter Readings &amp; Usage'!B545=""), "", 'Meter Readings &amp; Usage'!B545)</f>
        <v/>
      </c>
      <c r="BE550" s="75" t="str">
        <f>IF('Meter Readings &amp; Usage'!B546="", "", 'Meter Readings &amp; Usage'!B546)</f>
        <v/>
      </c>
    </row>
    <row r="551" spans="56:57" ht="15" hidden="1" customHeight="1" x14ac:dyDescent="0.25">
      <c r="BD551" s="72" t="str">
        <f>IF(OR('Meter Readings &amp; Usage'!B546=MAX('Meter Readings &amp; Usage'!$B$8:$B$1021), 'Meter Readings &amp; Usage'!B546=""), "", 'Meter Readings &amp; Usage'!B546)</f>
        <v/>
      </c>
      <c r="BE551" s="75" t="str">
        <f>IF('Meter Readings &amp; Usage'!B547="", "", 'Meter Readings &amp; Usage'!B547)</f>
        <v/>
      </c>
    </row>
    <row r="552" spans="56:57" ht="15" hidden="1" customHeight="1" x14ac:dyDescent="0.25">
      <c r="BD552" s="72" t="str">
        <f>IF(OR('Meter Readings &amp; Usage'!B547=MAX('Meter Readings &amp; Usage'!$B$8:$B$1021), 'Meter Readings &amp; Usage'!B547=""), "", 'Meter Readings &amp; Usage'!B547)</f>
        <v/>
      </c>
      <c r="BE552" s="75" t="str">
        <f>IF('Meter Readings &amp; Usage'!B548="", "", 'Meter Readings &amp; Usage'!B548)</f>
        <v/>
      </c>
    </row>
    <row r="553" spans="56:57" ht="15" hidden="1" customHeight="1" x14ac:dyDescent="0.25">
      <c r="BD553" s="72" t="str">
        <f>IF(OR('Meter Readings &amp; Usage'!B548=MAX('Meter Readings &amp; Usage'!$B$8:$B$1021), 'Meter Readings &amp; Usage'!B548=""), "", 'Meter Readings &amp; Usage'!B548)</f>
        <v/>
      </c>
      <c r="BE553" s="75" t="str">
        <f>IF('Meter Readings &amp; Usage'!B549="", "", 'Meter Readings &amp; Usage'!B549)</f>
        <v/>
      </c>
    </row>
    <row r="554" spans="56:57" ht="15" hidden="1" customHeight="1" x14ac:dyDescent="0.25">
      <c r="BD554" s="72" t="str">
        <f>IF(OR('Meter Readings &amp; Usage'!B549=MAX('Meter Readings &amp; Usage'!$B$8:$B$1021), 'Meter Readings &amp; Usage'!B549=""), "", 'Meter Readings &amp; Usage'!B549)</f>
        <v/>
      </c>
      <c r="BE554" s="75" t="str">
        <f>IF('Meter Readings &amp; Usage'!B550="", "", 'Meter Readings &amp; Usage'!B550)</f>
        <v/>
      </c>
    </row>
    <row r="555" spans="56:57" ht="15" hidden="1" customHeight="1" x14ac:dyDescent="0.25">
      <c r="BD555" s="72" t="str">
        <f>IF(OR('Meter Readings &amp; Usage'!B550=MAX('Meter Readings &amp; Usage'!$B$8:$B$1021), 'Meter Readings &amp; Usage'!B550=""), "", 'Meter Readings &amp; Usage'!B550)</f>
        <v/>
      </c>
      <c r="BE555" s="75" t="str">
        <f>IF('Meter Readings &amp; Usage'!B551="", "", 'Meter Readings &amp; Usage'!B551)</f>
        <v/>
      </c>
    </row>
    <row r="556" spans="56:57" ht="15" hidden="1" customHeight="1" x14ac:dyDescent="0.25">
      <c r="BD556" s="72" t="str">
        <f>IF(OR('Meter Readings &amp; Usage'!B551=MAX('Meter Readings &amp; Usage'!$B$8:$B$1021), 'Meter Readings &amp; Usage'!B551=""), "", 'Meter Readings &amp; Usage'!B551)</f>
        <v/>
      </c>
      <c r="BE556" s="75" t="str">
        <f>IF('Meter Readings &amp; Usage'!B552="", "", 'Meter Readings &amp; Usage'!B552)</f>
        <v/>
      </c>
    </row>
    <row r="557" spans="56:57" ht="15" hidden="1" customHeight="1" x14ac:dyDescent="0.25">
      <c r="BD557" s="72" t="str">
        <f>IF(OR('Meter Readings &amp; Usage'!B552=MAX('Meter Readings &amp; Usage'!$B$8:$B$1021), 'Meter Readings &amp; Usage'!B552=""), "", 'Meter Readings &amp; Usage'!B552)</f>
        <v/>
      </c>
      <c r="BE557" s="75" t="str">
        <f>IF('Meter Readings &amp; Usage'!B553="", "", 'Meter Readings &amp; Usage'!B553)</f>
        <v/>
      </c>
    </row>
    <row r="558" spans="56:57" ht="15" hidden="1" customHeight="1" x14ac:dyDescent="0.25">
      <c r="BD558" s="72" t="str">
        <f>IF(OR('Meter Readings &amp; Usage'!B553=MAX('Meter Readings &amp; Usage'!$B$8:$B$1021), 'Meter Readings &amp; Usage'!B553=""), "", 'Meter Readings &amp; Usage'!B553)</f>
        <v/>
      </c>
      <c r="BE558" s="75" t="str">
        <f>IF('Meter Readings &amp; Usage'!B554="", "", 'Meter Readings &amp; Usage'!B554)</f>
        <v/>
      </c>
    </row>
    <row r="559" spans="56:57" ht="15" hidden="1" customHeight="1" x14ac:dyDescent="0.25">
      <c r="BD559" s="72" t="str">
        <f>IF(OR('Meter Readings &amp; Usage'!B554=MAX('Meter Readings &amp; Usage'!$B$8:$B$1021), 'Meter Readings &amp; Usage'!B554=""), "", 'Meter Readings &amp; Usage'!B554)</f>
        <v/>
      </c>
      <c r="BE559" s="75" t="str">
        <f>IF('Meter Readings &amp; Usage'!B555="", "", 'Meter Readings &amp; Usage'!B555)</f>
        <v/>
      </c>
    </row>
    <row r="560" spans="56:57" ht="15" hidden="1" customHeight="1" x14ac:dyDescent="0.25">
      <c r="BD560" s="72" t="str">
        <f>IF(OR('Meter Readings &amp; Usage'!B555=MAX('Meter Readings &amp; Usage'!$B$8:$B$1021), 'Meter Readings &amp; Usage'!B555=""), "", 'Meter Readings &amp; Usage'!B555)</f>
        <v/>
      </c>
      <c r="BE560" s="75" t="str">
        <f>IF('Meter Readings &amp; Usage'!B556="", "", 'Meter Readings &amp; Usage'!B556)</f>
        <v/>
      </c>
    </row>
    <row r="561" spans="56:57" ht="15" hidden="1" customHeight="1" x14ac:dyDescent="0.25">
      <c r="BD561" s="72" t="str">
        <f>IF(OR('Meter Readings &amp; Usage'!B556=MAX('Meter Readings &amp; Usage'!$B$8:$B$1021), 'Meter Readings &amp; Usage'!B556=""), "", 'Meter Readings &amp; Usage'!B556)</f>
        <v/>
      </c>
      <c r="BE561" s="75" t="str">
        <f>IF('Meter Readings &amp; Usage'!B557="", "", 'Meter Readings &amp; Usage'!B557)</f>
        <v/>
      </c>
    </row>
    <row r="562" spans="56:57" ht="15" hidden="1" customHeight="1" x14ac:dyDescent="0.25">
      <c r="BD562" s="72" t="str">
        <f>IF(OR('Meter Readings &amp; Usage'!B557=MAX('Meter Readings &amp; Usage'!$B$8:$B$1021), 'Meter Readings &amp; Usage'!B557=""), "", 'Meter Readings &amp; Usage'!B557)</f>
        <v/>
      </c>
      <c r="BE562" s="75" t="str">
        <f>IF('Meter Readings &amp; Usage'!B558="", "", 'Meter Readings &amp; Usage'!B558)</f>
        <v/>
      </c>
    </row>
    <row r="563" spans="56:57" ht="15" hidden="1" customHeight="1" x14ac:dyDescent="0.25">
      <c r="BD563" s="72" t="str">
        <f>IF(OR('Meter Readings &amp; Usage'!B558=MAX('Meter Readings &amp; Usage'!$B$8:$B$1021), 'Meter Readings &amp; Usage'!B558=""), "", 'Meter Readings &amp; Usage'!B558)</f>
        <v/>
      </c>
      <c r="BE563" s="75" t="str">
        <f>IF('Meter Readings &amp; Usage'!B559="", "", 'Meter Readings &amp; Usage'!B559)</f>
        <v/>
      </c>
    </row>
    <row r="564" spans="56:57" ht="15" hidden="1" customHeight="1" x14ac:dyDescent="0.25">
      <c r="BD564" s="72" t="str">
        <f>IF(OR('Meter Readings &amp; Usage'!B559=MAX('Meter Readings &amp; Usage'!$B$8:$B$1021), 'Meter Readings &amp; Usage'!B559=""), "", 'Meter Readings &amp; Usage'!B559)</f>
        <v/>
      </c>
      <c r="BE564" s="75" t="str">
        <f>IF('Meter Readings &amp; Usage'!B560="", "", 'Meter Readings &amp; Usage'!B560)</f>
        <v/>
      </c>
    </row>
    <row r="565" spans="56:57" ht="15" hidden="1" customHeight="1" x14ac:dyDescent="0.25">
      <c r="BD565" s="72" t="str">
        <f>IF(OR('Meter Readings &amp; Usage'!B560=MAX('Meter Readings &amp; Usage'!$B$8:$B$1021), 'Meter Readings &amp; Usage'!B560=""), "", 'Meter Readings &amp; Usage'!B560)</f>
        <v/>
      </c>
      <c r="BE565" s="75" t="str">
        <f>IF('Meter Readings &amp; Usage'!B561="", "", 'Meter Readings &amp; Usage'!B561)</f>
        <v/>
      </c>
    </row>
    <row r="566" spans="56:57" ht="15" hidden="1" customHeight="1" x14ac:dyDescent="0.25">
      <c r="BD566" s="72" t="str">
        <f>IF(OR('Meter Readings &amp; Usage'!B561=MAX('Meter Readings &amp; Usage'!$B$8:$B$1021), 'Meter Readings &amp; Usage'!B561=""), "", 'Meter Readings &amp; Usage'!B561)</f>
        <v/>
      </c>
      <c r="BE566" s="75" t="str">
        <f>IF('Meter Readings &amp; Usage'!B562="", "", 'Meter Readings &amp; Usage'!B562)</f>
        <v/>
      </c>
    </row>
    <row r="567" spans="56:57" ht="15" hidden="1" customHeight="1" x14ac:dyDescent="0.25">
      <c r="BD567" s="72" t="str">
        <f>IF(OR('Meter Readings &amp; Usage'!B562=MAX('Meter Readings &amp; Usage'!$B$8:$B$1021), 'Meter Readings &amp; Usage'!B562=""), "", 'Meter Readings &amp; Usage'!B562)</f>
        <v/>
      </c>
      <c r="BE567" s="75" t="str">
        <f>IF('Meter Readings &amp; Usage'!B563="", "", 'Meter Readings &amp; Usage'!B563)</f>
        <v/>
      </c>
    </row>
    <row r="568" spans="56:57" ht="15" hidden="1" customHeight="1" x14ac:dyDescent="0.25">
      <c r="BD568" s="72" t="str">
        <f>IF(OR('Meter Readings &amp; Usage'!B563=MAX('Meter Readings &amp; Usage'!$B$8:$B$1021), 'Meter Readings &amp; Usage'!B563=""), "", 'Meter Readings &amp; Usage'!B563)</f>
        <v/>
      </c>
      <c r="BE568" s="75" t="str">
        <f>IF('Meter Readings &amp; Usage'!B564="", "", 'Meter Readings &amp; Usage'!B564)</f>
        <v/>
      </c>
    </row>
    <row r="569" spans="56:57" ht="15" hidden="1" customHeight="1" x14ac:dyDescent="0.25">
      <c r="BD569" s="72" t="str">
        <f>IF(OR('Meter Readings &amp; Usage'!B564=MAX('Meter Readings &amp; Usage'!$B$8:$B$1021), 'Meter Readings &amp; Usage'!B564=""), "", 'Meter Readings &amp; Usage'!B564)</f>
        <v/>
      </c>
      <c r="BE569" s="75" t="str">
        <f>IF('Meter Readings &amp; Usage'!B565="", "", 'Meter Readings &amp; Usage'!B565)</f>
        <v/>
      </c>
    </row>
    <row r="570" spans="56:57" ht="15" hidden="1" customHeight="1" x14ac:dyDescent="0.25">
      <c r="BD570" s="72" t="str">
        <f>IF(OR('Meter Readings &amp; Usage'!B565=MAX('Meter Readings &amp; Usage'!$B$8:$B$1021), 'Meter Readings &amp; Usage'!B565=""), "", 'Meter Readings &amp; Usage'!B565)</f>
        <v/>
      </c>
      <c r="BE570" s="75" t="str">
        <f>IF('Meter Readings &amp; Usage'!B566="", "", 'Meter Readings &amp; Usage'!B566)</f>
        <v/>
      </c>
    </row>
    <row r="571" spans="56:57" ht="15" hidden="1" customHeight="1" x14ac:dyDescent="0.25">
      <c r="BD571" s="72" t="str">
        <f>IF(OR('Meter Readings &amp; Usage'!B566=MAX('Meter Readings &amp; Usage'!$B$8:$B$1021), 'Meter Readings &amp; Usage'!B566=""), "", 'Meter Readings &amp; Usage'!B566)</f>
        <v/>
      </c>
      <c r="BE571" s="75" t="str">
        <f>IF('Meter Readings &amp; Usage'!B567="", "", 'Meter Readings &amp; Usage'!B567)</f>
        <v/>
      </c>
    </row>
    <row r="572" spans="56:57" ht="15" hidden="1" customHeight="1" x14ac:dyDescent="0.25">
      <c r="BD572" s="72" t="str">
        <f>IF(OR('Meter Readings &amp; Usage'!B567=MAX('Meter Readings &amp; Usage'!$B$8:$B$1021), 'Meter Readings &amp; Usage'!B567=""), "", 'Meter Readings &amp; Usage'!B567)</f>
        <v/>
      </c>
      <c r="BE572" s="75" t="str">
        <f>IF('Meter Readings &amp; Usage'!B568="", "", 'Meter Readings &amp; Usage'!B568)</f>
        <v/>
      </c>
    </row>
    <row r="573" spans="56:57" ht="15" hidden="1" customHeight="1" x14ac:dyDescent="0.25">
      <c r="BD573" s="72" t="str">
        <f>IF(OR('Meter Readings &amp; Usage'!B568=MAX('Meter Readings &amp; Usage'!$B$8:$B$1021), 'Meter Readings &amp; Usage'!B568=""), "", 'Meter Readings &amp; Usage'!B568)</f>
        <v/>
      </c>
      <c r="BE573" s="75" t="str">
        <f>IF('Meter Readings &amp; Usage'!B569="", "", 'Meter Readings &amp; Usage'!B569)</f>
        <v/>
      </c>
    </row>
    <row r="574" spans="56:57" ht="15" hidden="1" customHeight="1" x14ac:dyDescent="0.25">
      <c r="BD574" s="72" t="str">
        <f>IF(OR('Meter Readings &amp; Usage'!B569=MAX('Meter Readings &amp; Usage'!$B$8:$B$1021), 'Meter Readings &amp; Usage'!B569=""), "", 'Meter Readings &amp; Usage'!B569)</f>
        <v/>
      </c>
      <c r="BE574" s="75" t="str">
        <f>IF('Meter Readings &amp; Usage'!B570="", "", 'Meter Readings &amp; Usage'!B570)</f>
        <v/>
      </c>
    </row>
    <row r="575" spans="56:57" ht="15" hidden="1" customHeight="1" x14ac:dyDescent="0.25">
      <c r="BD575" s="72" t="str">
        <f>IF(OR('Meter Readings &amp; Usage'!B570=MAX('Meter Readings &amp; Usage'!$B$8:$B$1021), 'Meter Readings &amp; Usage'!B570=""), "", 'Meter Readings &amp; Usage'!B570)</f>
        <v/>
      </c>
      <c r="BE575" s="75" t="str">
        <f>IF('Meter Readings &amp; Usage'!B571="", "", 'Meter Readings &amp; Usage'!B571)</f>
        <v/>
      </c>
    </row>
    <row r="576" spans="56:57" ht="15" hidden="1" customHeight="1" x14ac:dyDescent="0.25">
      <c r="BD576" s="72" t="str">
        <f>IF(OR('Meter Readings &amp; Usage'!B571=MAX('Meter Readings &amp; Usage'!$B$8:$B$1021), 'Meter Readings &amp; Usage'!B571=""), "", 'Meter Readings &amp; Usage'!B571)</f>
        <v/>
      </c>
      <c r="BE576" s="75" t="str">
        <f>IF('Meter Readings &amp; Usage'!B572="", "", 'Meter Readings &amp; Usage'!B572)</f>
        <v/>
      </c>
    </row>
    <row r="577" spans="56:57" ht="15" hidden="1" customHeight="1" x14ac:dyDescent="0.25">
      <c r="BD577" s="72" t="str">
        <f>IF(OR('Meter Readings &amp; Usage'!B572=MAX('Meter Readings &amp; Usage'!$B$8:$B$1021), 'Meter Readings &amp; Usage'!B572=""), "", 'Meter Readings &amp; Usage'!B572)</f>
        <v/>
      </c>
      <c r="BE577" s="75" t="str">
        <f>IF('Meter Readings &amp; Usage'!B573="", "", 'Meter Readings &amp; Usage'!B573)</f>
        <v/>
      </c>
    </row>
    <row r="578" spans="56:57" ht="15" hidden="1" customHeight="1" x14ac:dyDescent="0.25">
      <c r="BD578" s="72" t="str">
        <f>IF(OR('Meter Readings &amp; Usage'!B573=MAX('Meter Readings &amp; Usage'!$B$8:$B$1021), 'Meter Readings &amp; Usage'!B573=""), "", 'Meter Readings &amp; Usage'!B573)</f>
        <v/>
      </c>
      <c r="BE578" s="75" t="str">
        <f>IF('Meter Readings &amp; Usage'!B574="", "", 'Meter Readings &amp; Usage'!B574)</f>
        <v/>
      </c>
    </row>
    <row r="579" spans="56:57" ht="15" hidden="1" customHeight="1" x14ac:dyDescent="0.25">
      <c r="BD579" s="72" t="str">
        <f>IF(OR('Meter Readings &amp; Usage'!B574=MAX('Meter Readings &amp; Usage'!$B$8:$B$1021), 'Meter Readings &amp; Usage'!B574=""), "", 'Meter Readings &amp; Usage'!B574)</f>
        <v/>
      </c>
      <c r="BE579" s="75" t="str">
        <f>IF('Meter Readings &amp; Usage'!B575="", "", 'Meter Readings &amp; Usage'!B575)</f>
        <v/>
      </c>
    </row>
    <row r="580" spans="56:57" ht="15" hidden="1" customHeight="1" x14ac:dyDescent="0.25">
      <c r="BD580" s="72" t="str">
        <f>IF(OR('Meter Readings &amp; Usage'!B575=MAX('Meter Readings &amp; Usage'!$B$8:$B$1021), 'Meter Readings &amp; Usage'!B575=""), "", 'Meter Readings &amp; Usage'!B575)</f>
        <v/>
      </c>
      <c r="BE580" s="75" t="str">
        <f>IF('Meter Readings &amp; Usage'!B576="", "", 'Meter Readings &amp; Usage'!B576)</f>
        <v/>
      </c>
    </row>
    <row r="581" spans="56:57" ht="15" hidden="1" customHeight="1" x14ac:dyDescent="0.25">
      <c r="BD581" s="72" t="str">
        <f>IF(OR('Meter Readings &amp; Usage'!B576=MAX('Meter Readings &amp; Usage'!$B$8:$B$1021), 'Meter Readings &amp; Usage'!B576=""), "", 'Meter Readings &amp; Usage'!B576)</f>
        <v/>
      </c>
      <c r="BE581" s="75" t="str">
        <f>IF('Meter Readings &amp; Usage'!B577="", "", 'Meter Readings &amp; Usage'!B577)</f>
        <v/>
      </c>
    </row>
    <row r="582" spans="56:57" ht="15" hidden="1" customHeight="1" x14ac:dyDescent="0.25">
      <c r="BD582" s="72" t="str">
        <f>IF(OR('Meter Readings &amp; Usage'!B577=MAX('Meter Readings &amp; Usage'!$B$8:$B$1021), 'Meter Readings &amp; Usage'!B577=""), "", 'Meter Readings &amp; Usage'!B577)</f>
        <v/>
      </c>
      <c r="BE582" s="75" t="str">
        <f>IF('Meter Readings &amp; Usage'!B578="", "", 'Meter Readings &amp; Usage'!B578)</f>
        <v/>
      </c>
    </row>
    <row r="583" spans="56:57" ht="15" hidden="1" customHeight="1" x14ac:dyDescent="0.25">
      <c r="BD583" s="72" t="str">
        <f>IF(OR('Meter Readings &amp; Usage'!B578=MAX('Meter Readings &amp; Usage'!$B$8:$B$1021), 'Meter Readings &amp; Usage'!B578=""), "", 'Meter Readings &amp; Usage'!B578)</f>
        <v/>
      </c>
      <c r="BE583" s="75" t="str">
        <f>IF('Meter Readings &amp; Usage'!B579="", "", 'Meter Readings &amp; Usage'!B579)</f>
        <v/>
      </c>
    </row>
    <row r="584" spans="56:57" ht="15" hidden="1" customHeight="1" x14ac:dyDescent="0.25">
      <c r="BD584" s="72" t="str">
        <f>IF(OR('Meter Readings &amp; Usage'!B579=MAX('Meter Readings &amp; Usage'!$B$8:$B$1021), 'Meter Readings &amp; Usage'!B579=""), "", 'Meter Readings &amp; Usage'!B579)</f>
        <v/>
      </c>
      <c r="BE584" s="75" t="str">
        <f>IF('Meter Readings &amp; Usage'!B580="", "", 'Meter Readings &amp; Usage'!B580)</f>
        <v/>
      </c>
    </row>
    <row r="585" spans="56:57" ht="15" hidden="1" customHeight="1" x14ac:dyDescent="0.25">
      <c r="BD585" s="72" t="str">
        <f>IF(OR('Meter Readings &amp; Usage'!B580=MAX('Meter Readings &amp; Usage'!$B$8:$B$1021), 'Meter Readings &amp; Usage'!B580=""), "", 'Meter Readings &amp; Usage'!B580)</f>
        <v/>
      </c>
      <c r="BE585" s="75" t="str">
        <f>IF('Meter Readings &amp; Usage'!B581="", "", 'Meter Readings &amp; Usage'!B581)</f>
        <v/>
      </c>
    </row>
    <row r="586" spans="56:57" ht="15" hidden="1" customHeight="1" x14ac:dyDescent="0.25">
      <c r="BD586" s="72" t="str">
        <f>IF(OR('Meter Readings &amp; Usage'!B581=MAX('Meter Readings &amp; Usage'!$B$8:$B$1021), 'Meter Readings &amp; Usage'!B581=""), "", 'Meter Readings &amp; Usage'!B581)</f>
        <v/>
      </c>
      <c r="BE586" s="75" t="str">
        <f>IF('Meter Readings &amp; Usage'!B582="", "", 'Meter Readings &amp; Usage'!B582)</f>
        <v/>
      </c>
    </row>
    <row r="587" spans="56:57" ht="15" hidden="1" customHeight="1" x14ac:dyDescent="0.25">
      <c r="BD587" s="72" t="str">
        <f>IF(OR('Meter Readings &amp; Usage'!B582=MAX('Meter Readings &amp; Usage'!$B$8:$B$1021), 'Meter Readings &amp; Usage'!B582=""), "", 'Meter Readings &amp; Usage'!B582)</f>
        <v/>
      </c>
      <c r="BE587" s="75" t="str">
        <f>IF('Meter Readings &amp; Usage'!B583="", "", 'Meter Readings &amp; Usage'!B583)</f>
        <v/>
      </c>
    </row>
    <row r="588" spans="56:57" ht="15" hidden="1" customHeight="1" x14ac:dyDescent="0.25">
      <c r="BD588" s="72" t="str">
        <f>IF(OR('Meter Readings &amp; Usage'!B583=MAX('Meter Readings &amp; Usage'!$B$8:$B$1021), 'Meter Readings &amp; Usage'!B583=""), "", 'Meter Readings &amp; Usage'!B583)</f>
        <v/>
      </c>
      <c r="BE588" s="75" t="str">
        <f>IF('Meter Readings &amp; Usage'!B584="", "", 'Meter Readings &amp; Usage'!B584)</f>
        <v/>
      </c>
    </row>
    <row r="589" spans="56:57" ht="15" hidden="1" customHeight="1" x14ac:dyDescent="0.25">
      <c r="BD589" s="72" t="str">
        <f>IF(OR('Meter Readings &amp; Usage'!B584=MAX('Meter Readings &amp; Usage'!$B$8:$B$1021), 'Meter Readings &amp; Usage'!B584=""), "", 'Meter Readings &amp; Usage'!B584)</f>
        <v/>
      </c>
      <c r="BE589" s="75" t="str">
        <f>IF('Meter Readings &amp; Usage'!B585="", "", 'Meter Readings &amp; Usage'!B585)</f>
        <v/>
      </c>
    </row>
    <row r="590" spans="56:57" ht="15" hidden="1" customHeight="1" x14ac:dyDescent="0.25">
      <c r="BD590" s="72" t="str">
        <f>IF(OR('Meter Readings &amp; Usage'!B585=MAX('Meter Readings &amp; Usage'!$B$8:$B$1021), 'Meter Readings &amp; Usage'!B585=""), "", 'Meter Readings &amp; Usage'!B585)</f>
        <v/>
      </c>
      <c r="BE590" s="75" t="str">
        <f>IF('Meter Readings &amp; Usage'!B586="", "", 'Meter Readings &amp; Usage'!B586)</f>
        <v/>
      </c>
    </row>
    <row r="591" spans="56:57" ht="15" hidden="1" customHeight="1" x14ac:dyDescent="0.25">
      <c r="BD591" s="72" t="str">
        <f>IF(OR('Meter Readings &amp; Usage'!B586=MAX('Meter Readings &amp; Usage'!$B$8:$B$1021), 'Meter Readings &amp; Usage'!B586=""), "", 'Meter Readings &amp; Usage'!B586)</f>
        <v/>
      </c>
      <c r="BE591" s="75" t="str">
        <f>IF('Meter Readings &amp; Usage'!B587="", "", 'Meter Readings &amp; Usage'!B587)</f>
        <v/>
      </c>
    </row>
    <row r="592" spans="56:57" ht="15" hidden="1" customHeight="1" x14ac:dyDescent="0.25">
      <c r="BD592" s="72" t="str">
        <f>IF(OR('Meter Readings &amp; Usage'!B587=MAX('Meter Readings &amp; Usage'!$B$8:$B$1021), 'Meter Readings &amp; Usage'!B587=""), "", 'Meter Readings &amp; Usage'!B587)</f>
        <v/>
      </c>
      <c r="BE592" s="75" t="str">
        <f>IF('Meter Readings &amp; Usage'!B588="", "", 'Meter Readings &amp; Usage'!B588)</f>
        <v/>
      </c>
    </row>
    <row r="593" spans="56:57" ht="15" hidden="1" customHeight="1" x14ac:dyDescent="0.25">
      <c r="BD593" s="72" t="str">
        <f>IF(OR('Meter Readings &amp; Usage'!B588=MAX('Meter Readings &amp; Usage'!$B$8:$B$1021), 'Meter Readings &amp; Usage'!B588=""), "", 'Meter Readings &amp; Usage'!B588)</f>
        <v/>
      </c>
      <c r="BE593" s="75" t="str">
        <f>IF('Meter Readings &amp; Usage'!B589="", "", 'Meter Readings &amp; Usage'!B589)</f>
        <v/>
      </c>
    </row>
    <row r="594" spans="56:57" ht="15" hidden="1" customHeight="1" x14ac:dyDescent="0.25">
      <c r="BD594" s="72" t="str">
        <f>IF(OR('Meter Readings &amp; Usage'!B589=MAX('Meter Readings &amp; Usage'!$B$8:$B$1021), 'Meter Readings &amp; Usage'!B589=""), "", 'Meter Readings &amp; Usage'!B589)</f>
        <v/>
      </c>
      <c r="BE594" s="75" t="str">
        <f>IF('Meter Readings &amp; Usage'!B590="", "", 'Meter Readings &amp; Usage'!B590)</f>
        <v/>
      </c>
    </row>
    <row r="595" spans="56:57" ht="15" hidden="1" customHeight="1" x14ac:dyDescent="0.25">
      <c r="BD595" s="72" t="str">
        <f>IF(OR('Meter Readings &amp; Usage'!B590=MAX('Meter Readings &amp; Usage'!$B$8:$B$1021), 'Meter Readings &amp; Usage'!B590=""), "", 'Meter Readings &amp; Usage'!B590)</f>
        <v/>
      </c>
      <c r="BE595" s="75" t="str">
        <f>IF('Meter Readings &amp; Usage'!B591="", "", 'Meter Readings &amp; Usage'!B591)</f>
        <v/>
      </c>
    </row>
    <row r="596" spans="56:57" ht="15" hidden="1" customHeight="1" x14ac:dyDescent="0.25">
      <c r="BD596" s="72" t="str">
        <f>IF(OR('Meter Readings &amp; Usage'!B591=MAX('Meter Readings &amp; Usage'!$B$8:$B$1021), 'Meter Readings &amp; Usage'!B591=""), "", 'Meter Readings &amp; Usage'!B591)</f>
        <v/>
      </c>
      <c r="BE596" s="75" t="str">
        <f>IF('Meter Readings &amp; Usage'!B592="", "", 'Meter Readings &amp; Usage'!B592)</f>
        <v/>
      </c>
    </row>
    <row r="597" spans="56:57" ht="15" hidden="1" customHeight="1" x14ac:dyDescent="0.25">
      <c r="BD597" s="72" t="str">
        <f>IF(OR('Meter Readings &amp; Usage'!B592=MAX('Meter Readings &amp; Usage'!$B$8:$B$1021), 'Meter Readings &amp; Usage'!B592=""), "", 'Meter Readings &amp; Usage'!B592)</f>
        <v/>
      </c>
      <c r="BE597" s="75" t="str">
        <f>IF('Meter Readings &amp; Usage'!B593="", "", 'Meter Readings &amp; Usage'!B593)</f>
        <v/>
      </c>
    </row>
    <row r="598" spans="56:57" ht="15" hidden="1" customHeight="1" x14ac:dyDescent="0.25">
      <c r="BD598" s="72" t="str">
        <f>IF(OR('Meter Readings &amp; Usage'!B593=MAX('Meter Readings &amp; Usage'!$B$8:$B$1021), 'Meter Readings &amp; Usage'!B593=""), "", 'Meter Readings &amp; Usage'!B593)</f>
        <v/>
      </c>
      <c r="BE598" s="75" t="str">
        <f>IF('Meter Readings &amp; Usage'!B594="", "", 'Meter Readings &amp; Usage'!B594)</f>
        <v/>
      </c>
    </row>
    <row r="599" spans="56:57" ht="15" hidden="1" customHeight="1" x14ac:dyDescent="0.25">
      <c r="BD599" s="72" t="str">
        <f>IF(OR('Meter Readings &amp; Usage'!B594=MAX('Meter Readings &amp; Usage'!$B$8:$B$1021), 'Meter Readings &amp; Usage'!B594=""), "", 'Meter Readings &amp; Usage'!B594)</f>
        <v/>
      </c>
      <c r="BE599" s="75" t="str">
        <f>IF('Meter Readings &amp; Usage'!B595="", "", 'Meter Readings &amp; Usage'!B595)</f>
        <v/>
      </c>
    </row>
    <row r="600" spans="56:57" ht="15" hidden="1" customHeight="1" x14ac:dyDescent="0.25">
      <c r="BD600" s="72" t="str">
        <f>IF(OR('Meter Readings &amp; Usage'!B595=MAX('Meter Readings &amp; Usage'!$B$8:$B$1021), 'Meter Readings &amp; Usage'!B595=""), "", 'Meter Readings &amp; Usage'!B595)</f>
        <v/>
      </c>
      <c r="BE600" s="75" t="str">
        <f>IF('Meter Readings &amp; Usage'!B596="", "", 'Meter Readings &amp; Usage'!B596)</f>
        <v/>
      </c>
    </row>
    <row r="601" spans="56:57" ht="15" hidden="1" customHeight="1" x14ac:dyDescent="0.25">
      <c r="BD601" s="72" t="str">
        <f>IF(OR('Meter Readings &amp; Usage'!B596=MAX('Meter Readings &amp; Usage'!$B$8:$B$1021), 'Meter Readings &amp; Usage'!B596=""), "", 'Meter Readings &amp; Usage'!B596)</f>
        <v/>
      </c>
      <c r="BE601" s="75" t="str">
        <f>IF('Meter Readings &amp; Usage'!B597="", "", 'Meter Readings &amp; Usage'!B597)</f>
        <v/>
      </c>
    </row>
    <row r="602" spans="56:57" ht="15" hidden="1" customHeight="1" x14ac:dyDescent="0.25">
      <c r="BD602" s="72" t="str">
        <f>IF(OR('Meter Readings &amp; Usage'!B597=MAX('Meter Readings &amp; Usage'!$B$8:$B$1021), 'Meter Readings &amp; Usage'!B597=""), "", 'Meter Readings &amp; Usage'!B597)</f>
        <v/>
      </c>
      <c r="BE602" s="75" t="str">
        <f>IF('Meter Readings &amp; Usage'!B598="", "", 'Meter Readings &amp; Usage'!B598)</f>
        <v/>
      </c>
    </row>
    <row r="603" spans="56:57" ht="15" hidden="1" customHeight="1" x14ac:dyDescent="0.25">
      <c r="BD603" s="72" t="str">
        <f>IF(OR('Meter Readings &amp; Usage'!B598=MAX('Meter Readings &amp; Usage'!$B$8:$B$1021), 'Meter Readings &amp; Usage'!B598=""), "", 'Meter Readings &amp; Usage'!B598)</f>
        <v/>
      </c>
      <c r="BE603" s="75" t="str">
        <f>IF('Meter Readings &amp; Usage'!B599="", "", 'Meter Readings &amp; Usage'!B599)</f>
        <v/>
      </c>
    </row>
    <row r="604" spans="56:57" ht="15" hidden="1" customHeight="1" x14ac:dyDescent="0.25">
      <c r="BD604" s="72" t="str">
        <f>IF(OR('Meter Readings &amp; Usage'!B599=MAX('Meter Readings &amp; Usage'!$B$8:$B$1021), 'Meter Readings &amp; Usage'!B599=""), "", 'Meter Readings &amp; Usage'!B599)</f>
        <v/>
      </c>
      <c r="BE604" s="75" t="str">
        <f>IF('Meter Readings &amp; Usage'!B600="", "", 'Meter Readings &amp; Usage'!B600)</f>
        <v/>
      </c>
    </row>
    <row r="605" spans="56:57" ht="15" hidden="1" customHeight="1" x14ac:dyDescent="0.25">
      <c r="BD605" s="72" t="str">
        <f>IF(OR('Meter Readings &amp; Usage'!B600=MAX('Meter Readings &amp; Usage'!$B$8:$B$1021), 'Meter Readings &amp; Usage'!B600=""), "", 'Meter Readings &amp; Usage'!B600)</f>
        <v/>
      </c>
      <c r="BE605" s="75" t="str">
        <f>IF('Meter Readings &amp; Usage'!B601="", "", 'Meter Readings &amp; Usage'!B601)</f>
        <v/>
      </c>
    </row>
    <row r="606" spans="56:57" ht="15" hidden="1" customHeight="1" x14ac:dyDescent="0.25">
      <c r="BD606" s="72" t="str">
        <f>IF(OR('Meter Readings &amp; Usage'!B601=MAX('Meter Readings &amp; Usage'!$B$8:$B$1021), 'Meter Readings &amp; Usage'!B601=""), "", 'Meter Readings &amp; Usage'!B601)</f>
        <v/>
      </c>
      <c r="BE606" s="75" t="str">
        <f>IF('Meter Readings &amp; Usage'!B602="", "", 'Meter Readings &amp; Usage'!B602)</f>
        <v/>
      </c>
    </row>
    <row r="607" spans="56:57" ht="15" hidden="1" customHeight="1" x14ac:dyDescent="0.25">
      <c r="BD607" s="72" t="str">
        <f>IF(OR('Meter Readings &amp; Usage'!B602=MAX('Meter Readings &amp; Usage'!$B$8:$B$1021), 'Meter Readings &amp; Usage'!B602=""), "", 'Meter Readings &amp; Usage'!B602)</f>
        <v/>
      </c>
      <c r="BE607" s="75" t="str">
        <f>IF('Meter Readings &amp; Usage'!B603="", "", 'Meter Readings &amp; Usage'!B603)</f>
        <v/>
      </c>
    </row>
    <row r="608" spans="56:57" ht="15" hidden="1" customHeight="1" x14ac:dyDescent="0.25">
      <c r="BD608" s="72" t="str">
        <f>IF(OR('Meter Readings &amp; Usage'!B603=MAX('Meter Readings &amp; Usage'!$B$8:$B$1021), 'Meter Readings &amp; Usage'!B603=""), "", 'Meter Readings &amp; Usage'!B603)</f>
        <v/>
      </c>
      <c r="BE608" s="75" t="str">
        <f>IF('Meter Readings &amp; Usage'!B604="", "", 'Meter Readings &amp; Usage'!B604)</f>
        <v/>
      </c>
    </row>
    <row r="609" spans="56:57" ht="15" hidden="1" customHeight="1" x14ac:dyDescent="0.25">
      <c r="BD609" s="72" t="str">
        <f>IF(OR('Meter Readings &amp; Usage'!B604=MAX('Meter Readings &amp; Usage'!$B$8:$B$1021), 'Meter Readings &amp; Usage'!B604=""), "", 'Meter Readings &amp; Usage'!B604)</f>
        <v/>
      </c>
      <c r="BE609" s="75" t="str">
        <f>IF('Meter Readings &amp; Usage'!B605="", "", 'Meter Readings &amp; Usage'!B605)</f>
        <v/>
      </c>
    </row>
    <row r="610" spans="56:57" ht="15" hidden="1" customHeight="1" x14ac:dyDescent="0.25">
      <c r="BD610" s="72" t="str">
        <f>IF(OR('Meter Readings &amp; Usage'!B605=MAX('Meter Readings &amp; Usage'!$B$8:$B$1021), 'Meter Readings &amp; Usage'!B605=""), "", 'Meter Readings &amp; Usage'!B605)</f>
        <v/>
      </c>
      <c r="BE610" s="75" t="str">
        <f>IF('Meter Readings &amp; Usage'!B606="", "", 'Meter Readings &amp; Usage'!B606)</f>
        <v/>
      </c>
    </row>
    <row r="611" spans="56:57" ht="15" hidden="1" customHeight="1" x14ac:dyDescent="0.25">
      <c r="BD611" s="72" t="str">
        <f>IF(OR('Meter Readings &amp; Usage'!B606=MAX('Meter Readings &amp; Usage'!$B$8:$B$1021), 'Meter Readings &amp; Usage'!B606=""), "", 'Meter Readings &amp; Usage'!B606)</f>
        <v/>
      </c>
      <c r="BE611" s="75" t="str">
        <f>IF('Meter Readings &amp; Usage'!B607="", "", 'Meter Readings &amp; Usage'!B607)</f>
        <v/>
      </c>
    </row>
    <row r="612" spans="56:57" ht="15" hidden="1" customHeight="1" x14ac:dyDescent="0.25">
      <c r="BD612" s="72" t="str">
        <f>IF(OR('Meter Readings &amp; Usage'!B607=MAX('Meter Readings &amp; Usage'!$B$8:$B$1021), 'Meter Readings &amp; Usage'!B607=""), "", 'Meter Readings &amp; Usage'!B607)</f>
        <v/>
      </c>
      <c r="BE612" s="75" t="str">
        <f>IF('Meter Readings &amp; Usage'!B608="", "", 'Meter Readings &amp; Usage'!B608)</f>
        <v/>
      </c>
    </row>
    <row r="613" spans="56:57" ht="15" hidden="1" customHeight="1" x14ac:dyDescent="0.25">
      <c r="BD613" s="72" t="str">
        <f>IF(OR('Meter Readings &amp; Usage'!B608=MAX('Meter Readings &amp; Usage'!$B$8:$B$1021), 'Meter Readings &amp; Usage'!B608=""), "", 'Meter Readings &amp; Usage'!B608)</f>
        <v/>
      </c>
      <c r="BE613" s="75" t="str">
        <f>IF('Meter Readings &amp; Usage'!B609="", "", 'Meter Readings &amp; Usage'!B609)</f>
        <v/>
      </c>
    </row>
    <row r="614" spans="56:57" ht="15" hidden="1" customHeight="1" x14ac:dyDescent="0.25">
      <c r="BD614" s="72" t="str">
        <f>IF(OR('Meter Readings &amp; Usage'!B609=MAX('Meter Readings &amp; Usage'!$B$8:$B$1021), 'Meter Readings &amp; Usage'!B609=""), "", 'Meter Readings &amp; Usage'!B609)</f>
        <v/>
      </c>
      <c r="BE614" s="75" t="str">
        <f>IF('Meter Readings &amp; Usage'!B610="", "", 'Meter Readings &amp; Usage'!B610)</f>
        <v/>
      </c>
    </row>
    <row r="615" spans="56:57" ht="15" hidden="1" customHeight="1" x14ac:dyDescent="0.25">
      <c r="BD615" s="72" t="str">
        <f>IF(OR('Meter Readings &amp; Usage'!B610=MAX('Meter Readings &amp; Usage'!$B$8:$B$1021), 'Meter Readings &amp; Usage'!B610=""), "", 'Meter Readings &amp; Usage'!B610)</f>
        <v/>
      </c>
      <c r="BE615" s="75" t="str">
        <f>IF('Meter Readings &amp; Usage'!B611="", "", 'Meter Readings &amp; Usage'!B611)</f>
        <v/>
      </c>
    </row>
    <row r="616" spans="56:57" ht="15" hidden="1" customHeight="1" x14ac:dyDescent="0.25">
      <c r="BD616" s="72" t="str">
        <f>IF(OR('Meter Readings &amp; Usage'!B611=MAX('Meter Readings &amp; Usage'!$B$8:$B$1021), 'Meter Readings &amp; Usage'!B611=""), "", 'Meter Readings &amp; Usage'!B611)</f>
        <v/>
      </c>
      <c r="BE616" s="75" t="str">
        <f>IF('Meter Readings &amp; Usage'!B612="", "", 'Meter Readings &amp; Usage'!B612)</f>
        <v/>
      </c>
    </row>
    <row r="617" spans="56:57" ht="15" hidden="1" customHeight="1" x14ac:dyDescent="0.25">
      <c r="BD617" s="72" t="str">
        <f>IF(OR('Meter Readings &amp; Usage'!B612=MAX('Meter Readings &amp; Usage'!$B$8:$B$1021), 'Meter Readings &amp; Usage'!B612=""), "", 'Meter Readings &amp; Usage'!B612)</f>
        <v/>
      </c>
      <c r="BE617" s="75" t="str">
        <f>IF('Meter Readings &amp; Usage'!B613="", "", 'Meter Readings &amp; Usage'!B613)</f>
        <v/>
      </c>
    </row>
    <row r="618" spans="56:57" ht="15" hidden="1" customHeight="1" x14ac:dyDescent="0.25">
      <c r="BD618" s="72" t="str">
        <f>IF(OR('Meter Readings &amp; Usage'!B613=MAX('Meter Readings &amp; Usage'!$B$8:$B$1021), 'Meter Readings &amp; Usage'!B613=""), "", 'Meter Readings &amp; Usage'!B613)</f>
        <v/>
      </c>
      <c r="BE618" s="75" t="str">
        <f>IF('Meter Readings &amp; Usage'!B614="", "", 'Meter Readings &amp; Usage'!B614)</f>
        <v/>
      </c>
    </row>
    <row r="619" spans="56:57" ht="15" hidden="1" customHeight="1" x14ac:dyDescent="0.25">
      <c r="BD619" s="72" t="str">
        <f>IF(OR('Meter Readings &amp; Usage'!B614=MAX('Meter Readings &amp; Usage'!$B$8:$B$1021), 'Meter Readings &amp; Usage'!B614=""), "", 'Meter Readings &amp; Usage'!B614)</f>
        <v/>
      </c>
      <c r="BE619" s="75" t="str">
        <f>IF('Meter Readings &amp; Usage'!B615="", "", 'Meter Readings &amp; Usage'!B615)</f>
        <v/>
      </c>
    </row>
    <row r="620" spans="56:57" ht="15" hidden="1" customHeight="1" x14ac:dyDescent="0.25">
      <c r="BD620" s="72" t="str">
        <f>IF(OR('Meter Readings &amp; Usage'!B615=MAX('Meter Readings &amp; Usage'!$B$8:$B$1021), 'Meter Readings &amp; Usage'!B615=""), "", 'Meter Readings &amp; Usage'!B615)</f>
        <v/>
      </c>
      <c r="BE620" s="75" t="str">
        <f>IF('Meter Readings &amp; Usage'!B616="", "", 'Meter Readings &amp; Usage'!B616)</f>
        <v/>
      </c>
    </row>
    <row r="621" spans="56:57" ht="15" hidden="1" customHeight="1" x14ac:dyDescent="0.25">
      <c r="BD621" s="72" t="str">
        <f>IF(OR('Meter Readings &amp; Usage'!B616=MAX('Meter Readings &amp; Usage'!$B$8:$B$1021), 'Meter Readings &amp; Usage'!B616=""), "", 'Meter Readings &amp; Usage'!B616)</f>
        <v/>
      </c>
      <c r="BE621" s="75" t="str">
        <f>IF('Meter Readings &amp; Usage'!B617="", "", 'Meter Readings &amp; Usage'!B617)</f>
        <v/>
      </c>
    </row>
    <row r="622" spans="56:57" ht="15" hidden="1" customHeight="1" x14ac:dyDescent="0.25">
      <c r="BD622" s="72" t="str">
        <f>IF(OR('Meter Readings &amp; Usage'!B617=MAX('Meter Readings &amp; Usage'!$B$8:$B$1021), 'Meter Readings &amp; Usage'!B617=""), "", 'Meter Readings &amp; Usage'!B617)</f>
        <v/>
      </c>
      <c r="BE622" s="75" t="str">
        <f>IF('Meter Readings &amp; Usage'!B618="", "", 'Meter Readings &amp; Usage'!B618)</f>
        <v/>
      </c>
    </row>
    <row r="623" spans="56:57" ht="15" hidden="1" customHeight="1" x14ac:dyDescent="0.25">
      <c r="BD623" s="72" t="str">
        <f>IF(OR('Meter Readings &amp; Usage'!B618=MAX('Meter Readings &amp; Usage'!$B$8:$B$1021), 'Meter Readings &amp; Usage'!B618=""), "", 'Meter Readings &amp; Usage'!B618)</f>
        <v/>
      </c>
      <c r="BE623" s="75" t="str">
        <f>IF('Meter Readings &amp; Usage'!B619="", "", 'Meter Readings &amp; Usage'!B619)</f>
        <v/>
      </c>
    </row>
    <row r="624" spans="56:57" ht="15" hidden="1" customHeight="1" x14ac:dyDescent="0.25">
      <c r="BD624" s="72" t="str">
        <f>IF(OR('Meter Readings &amp; Usage'!B619=MAX('Meter Readings &amp; Usage'!$B$8:$B$1021), 'Meter Readings &amp; Usage'!B619=""), "", 'Meter Readings &amp; Usage'!B619)</f>
        <v/>
      </c>
      <c r="BE624" s="75" t="str">
        <f>IF('Meter Readings &amp; Usage'!B620="", "", 'Meter Readings &amp; Usage'!B620)</f>
        <v/>
      </c>
    </row>
    <row r="625" spans="56:57" ht="15" hidden="1" customHeight="1" x14ac:dyDescent="0.25">
      <c r="BD625" s="72" t="str">
        <f>IF(OR('Meter Readings &amp; Usage'!B620=MAX('Meter Readings &amp; Usage'!$B$8:$B$1021), 'Meter Readings &amp; Usage'!B620=""), "", 'Meter Readings &amp; Usage'!B620)</f>
        <v/>
      </c>
      <c r="BE625" s="75" t="str">
        <f>IF('Meter Readings &amp; Usage'!B621="", "", 'Meter Readings &amp; Usage'!B621)</f>
        <v/>
      </c>
    </row>
    <row r="626" spans="56:57" ht="15" hidden="1" customHeight="1" x14ac:dyDescent="0.25">
      <c r="BD626" s="72" t="str">
        <f>IF(OR('Meter Readings &amp; Usage'!B621=MAX('Meter Readings &amp; Usage'!$B$8:$B$1021), 'Meter Readings &amp; Usage'!B621=""), "", 'Meter Readings &amp; Usage'!B621)</f>
        <v/>
      </c>
      <c r="BE626" s="75" t="str">
        <f>IF('Meter Readings &amp; Usage'!B622="", "", 'Meter Readings &amp; Usage'!B622)</f>
        <v/>
      </c>
    </row>
    <row r="627" spans="56:57" ht="15" hidden="1" customHeight="1" x14ac:dyDescent="0.25">
      <c r="BD627" s="72" t="str">
        <f>IF(OR('Meter Readings &amp; Usage'!B622=MAX('Meter Readings &amp; Usage'!$B$8:$B$1021), 'Meter Readings &amp; Usage'!B622=""), "", 'Meter Readings &amp; Usage'!B622)</f>
        <v/>
      </c>
      <c r="BE627" s="75" t="str">
        <f>IF('Meter Readings &amp; Usage'!B623="", "", 'Meter Readings &amp; Usage'!B623)</f>
        <v/>
      </c>
    </row>
    <row r="628" spans="56:57" ht="15" hidden="1" customHeight="1" x14ac:dyDescent="0.25">
      <c r="BD628" s="72" t="str">
        <f>IF(OR('Meter Readings &amp; Usage'!B623=MAX('Meter Readings &amp; Usage'!$B$8:$B$1021), 'Meter Readings &amp; Usage'!B623=""), "", 'Meter Readings &amp; Usage'!B623)</f>
        <v/>
      </c>
      <c r="BE628" s="75" t="str">
        <f>IF('Meter Readings &amp; Usage'!B624="", "", 'Meter Readings &amp; Usage'!B624)</f>
        <v/>
      </c>
    </row>
    <row r="629" spans="56:57" ht="15" hidden="1" customHeight="1" x14ac:dyDescent="0.25">
      <c r="BD629" s="72" t="str">
        <f>IF(OR('Meter Readings &amp; Usage'!B624=MAX('Meter Readings &amp; Usage'!$B$8:$B$1021), 'Meter Readings &amp; Usage'!B624=""), "", 'Meter Readings &amp; Usage'!B624)</f>
        <v/>
      </c>
      <c r="BE629" s="75" t="str">
        <f>IF('Meter Readings &amp; Usage'!B625="", "", 'Meter Readings &amp; Usage'!B625)</f>
        <v/>
      </c>
    </row>
    <row r="630" spans="56:57" ht="15" hidden="1" customHeight="1" x14ac:dyDescent="0.25">
      <c r="BD630" s="72" t="str">
        <f>IF(OR('Meter Readings &amp; Usage'!B625=MAX('Meter Readings &amp; Usage'!$B$8:$B$1021), 'Meter Readings &amp; Usage'!B625=""), "", 'Meter Readings &amp; Usage'!B625)</f>
        <v/>
      </c>
      <c r="BE630" s="75" t="str">
        <f>IF('Meter Readings &amp; Usage'!B626="", "", 'Meter Readings &amp; Usage'!B626)</f>
        <v/>
      </c>
    </row>
    <row r="631" spans="56:57" ht="15" hidden="1" customHeight="1" x14ac:dyDescent="0.25">
      <c r="BD631" s="72" t="str">
        <f>IF(OR('Meter Readings &amp; Usage'!B626=MAX('Meter Readings &amp; Usage'!$B$8:$B$1021), 'Meter Readings &amp; Usage'!B626=""), "", 'Meter Readings &amp; Usage'!B626)</f>
        <v/>
      </c>
      <c r="BE631" s="75" t="str">
        <f>IF('Meter Readings &amp; Usage'!B627="", "", 'Meter Readings &amp; Usage'!B627)</f>
        <v/>
      </c>
    </row>
    <row r="632" spans="56:57" ht="15" hidden="1" customHeight="1" x14ac:dyDescent="0.25">
      <c r="BD632" s="72" t="str">
        <f>IF(OR('Meter Readings &amp; Usage'!B627=MAX('Meter Readings &amp; Usage'!$B$8:$B$1021), 'Meter Readings &amp; Usage'!B627=""), "", 'Meter Readings &amp; Usage'!B627)</f>
        <v/>
      </c>
      <c r="BE632" s="75" t="str">
        <f>IF('Meter Readings &amp; Usage'!B628="", "", 'Meter Readings &amp; Usage'!B628)</f>
        <v/>
      </c>
    </row>
    <row r="633" spans="56:57" ht="15" hidden="1" customHeight="1" x14ac:dyDescent="0.25">
      <c r="BD633" s="72" t="str">
        <f>IF(OR('Meter Readings &amp; Usage'!B628=MAX('Meter Readings &amp; Usage'!$B$8:$B$1021), 'Meter Readings &amp; Usage'!B628=""), "", 'Meter Readings &amp; Usage'!B628)</f>
        <v/>
      </c>
      <c r="BE633" s="75" t="str">
        <f>IF('Meter Readings &amp; Usage'!B629="", "", 'Meter Readings &amp; Usage'!B629)</f>
        <v/>
      </c>
    </row>
    <row r="634" spans="56:57" ht="15" hidden="1" customHeight="1" x14ac:dyDescent="0.25">
      <c r="BD634" s="72" t="str">
        <f>IF(OR('Meter Readings &amp; Usage'!B629=MAX('Meter Readings &amp; Usage'!$B$8:$B$1021), 'Meter Readings &amp; Usage'!B629=""), "", 'Meter Readings &amp; Usage'!B629)</f>
        <v/>
      </c>
      <c r="BE634" s="75" t="str">
        <f>IF('Meter Readings &amp; Usage'!B630="", "", 'Meter Readings &amp; Usage'!B630)</f>
        <v/>
      </c>
    </row>
    <row r="635" spans="56:57" ht="15" hidden="1" customHeight="1" x14ac:dyDescent="0.25">
      <c r="BD635" s="72" t="str">
        <f>IF(OR('Meter Readings &amp; Usage'!B630=MAX('Meter Readings &amp; Usage'!$B$8:$B$1021), 'Meter Readings &amp; Usage'!B630=""), "", 'Meter Readings &amp; Usage'!B630)</f>
        <v/>
      </c>
      <c r="BE635" s="75" t="str">
        <f>IF('Meter Readings &amp; Usage'!B631="", "", 'Meter Readings &amp; Usage'!B631)</f>
        <v/>
      </c>
    </row>
    <row r="636" spans="56:57" ht="15" hidden="1" customHeight="1" x14ac:dyDescent="0.25">
      <c r="BD636" s="72" t="str">
        <f>IF(OR('Meter Readings &amp; Usage'!B631=MAX('Meter Readings &amp; Usage'!$B$8:$B$1021), 'Meter Readings &amp; Usage'!B631=""), "", 'Meter Readings &amp; Usage'!B631)</f>
        <v/>
      </c>
      <c r="BE636" s="75" t="str">
        <f>IF('Meter Readings &amp; Usage'!B632="", "", 'Meter Readings &amp; Usage'!B632)</f>
        <v/>
      </c>
    </row>
    <row r="637" spans="56:57" ht="15" hidden="1" customHeight="1" x14ac:dyDescent="0.25">
      <c r="BD637" s="72" t="str">
        <f>IF(OR('Meter Readings &amp; Usage'!B632=MAX('Meter Readings &amp; Usage'!$B$8:$B$1021), 'Meter Readings &amp; Usage'!B632=""), "", 'Meter Readings &amp; Usage'!B632)</f>
        <v/>
      </c>
      <c r="BE637" s="75" t="str">
        <f>IF('Meter Readings &amp; Usage'!B633="", "", 'Meter Readings &amp; Usage'!B633)</f>
        <v/>
      </c>
    </row>
    <row r="638" spans="56:57" ht="15" hidden="1" customHeight="1" x14ac:dyDescent="0.25">
      <c r="BD638" s="72" t="str">
        <f>IF(OR('Meter Readings &amp; Usage'!B633=MAX('Meter Readings &amp; Usage'!$B$8:$B$1021), 'Meter Readings &amp; Usage'!B633=""), "", 'Meter Readings &amp; Usage'!B633)</f>
        <v/>
      </c>
      <c r="BE638" s="75" t="str">
        <f>IF('Meter Readings &amp; Usage'!B634="", "", 'Meter Readings &amp; Usage'!B634)</f>
        <v/>
      </c>
    </row>
    <row r="639" spans="56:57" ht="15" hidden="1" customHeight="1" x14ac:dyDescent="0.25">
      <c r="BD639" s="72" t="str">
        <f>IF(OR('Meter Readings &amp; Usage'!B634=MAX('Meter Readings &amp; Usage'!$B$8:$B$1021), 'Meter Readings &amp; Usage'!B634=""), "", 'Meter Readings &amp; Usage'!B634)</f>
        <v/>
      </c>
      <c r="BE639" s="75" t="str">
        <f>IF('Meter Readings &amp; Usage'!B635="", "", 'Meter Readings &amp; Usage'!B635)</f>
        <v/>
      </c>
    </row>
    <row r="640" spans="56:57" ht="15" hidden="1" customHeight="1" x14ac:dyDescent="0.25">
      <c r="BD640" s="72" t="str">
        <f>IF(OR('Meter Readings &amp; Usage'!B635=MAX('Meter Readings &amp; Usage'!$B$8:$B$1021), 'Meter Readings &amp; Usage'!B635=""), "", 'Meter Readings &amp; Usage'!B635)</f>
        <v/>
      </c>
      <c r="BE640" s="75" t="str">
        <f>IF('Meter Readings &amp; Usage'!B636="", "", 'Meter Readings &amp; Usage'!B636)</f>
        <v/>
      </c>
    </row>
    <row r="641" spans="56:57" ht="15" hidden="1" customHeight="1" x14ac:dyDescent="0.25">
      <c r="BD641" s="72" t="str">
        <f>IF(OR('Meter Readings &amp; Usage'!B636=MAX('Meter Readings &amp; Usage'!$B$8:$B$1021), 'Meter Readings &amp; Usage'!B636=""), "", 'Meter Readings &amp; Usage'!B636)</f>
        <v/>
      </c>
      <c r="BE641" s="75" t="str">
        <f>IF('Meter Readings &amp; Usage'!B637="", "", 'Meter Readings &amp; Usage'!B637)</f>
        <v/>
      </c>
    </row>
    <row r="642" spans="56:57" ht="15" hidden="1" customHeight="1" x14ac:dyDescent="0.25">
      <c r="BD642" s="72" t="str">
        <f>IF(OR('Meter Readings &amp; Usage'!B637=MAX('Meter Readings &amp; Usage'!$B$8:$B$1021), 'Meter Readings &amp; Usage'!B637=""), "", 'Meter Readings &amp; Usage'!B637)</f>
        <v/>
      </c>
      <c r="BE642" s="75" t="str">
        <f>IF('Meter Readings &amp; Usage'!B638="", "", 'Meter Readings &amp; Usage'!B638)</f>
        <v/>
      </c>
    </row>
    <row r="643" spans="56:57" ht="15" hidden="1" customHeight="1" x14ac:dyDescent="0.25">
      <c r="BD643" s="72" t="str">
        <f>IF(OR('Meter Readings &amp; Usage'!B638=MAX('Meter Readings &amp; Usage'!$B$8:$B$1021), 'Meter Readings &amp; Usage'!B638=""), "", 'Meter Readings &amp; Usage'!B638)</f>
        <v/>
      </c>
      <c r="BE643" s="75" t="str">
        <f>IF('Meter Readings &amp; Usage'!B639="", "", 'Meter Readings &amp; Usage'!B639)</f>
        <v/>
      </c>
    </row>
    <row r="644" spans="56:57" ht="15" hidden="1" customHeight="1" x14ac:dyDescent="0.25">
      <c r="BD644" s="72" t="str">
        <f>IF(OR('Meter Readings &amp; Usage'!B639=MAX('Meter Readings &amp; Usage'!$B$8:$B$1021), 'Meter Readings &amp; Usage'!B639=""), "", 'Meter Readings &amp; Usage'!B639)</f>
        <v/>
      </c>
      <c r="BE644" s="75" t="str">
        <f>IF('Meter Readings &amp; Usage'!B640="", "", 'Meter Readings &amp; Usage'!B640)</f>
        <v/>
      </c>
    </row>
    <row r="645" spans="56:57" ht="15" hidden="1" customHeight="1" x14ac:dyDescent="0.25">
      <c r="BD645" s="72" t="str">
        <f>IF(OR('Meter Readings &amp; Usage'!B640=MAX('Meter Readings &amp; Usage'!$B$8:$B$1021), 'Meter Readings &amp; Usage'!B640=""), "", 'Meter Readings &amp; Usage'!B640)</f>
        <v/>
      </c>
      <c r="BE645" s="75" t="str">
        <f>IF('Meter Readings &amp; Usage'!B641="", "", 'Meter Readings &amp; Usage'!B641)</f>
        <v/>
      </c>
    </row>
    <row r="646" spans="56:57" ht="15" hidden="1" customHeight="1" x14ac:dyDescent="0.25">
      <c r="BD646" s="72" t="str">
        <f>IF(OR('Meter Readings &amp; Usage'!B641=MAX('Meter Readings &amp; Usage'!$B$8:$B$1021), 'Meter Readings &amp; Usage'!B641=""), "", 'Meter Readings &amp; Usage'!B641)</f>
        <v/>
      </c>
      <c r="BE646" s="75" t="str">
        <f>IF('Meter Readings &amp; Usage'!B642="", "", 'Meter Readings &amp; Usage'!B642)</f>
        <v/>
      </c>
    </row>
    <row r="647" spans="56:57" ht="15" hidden="1" customHeight="1" x14ac:dyDescent="0.25">
      <c r="BD647" s="72" t="str">
        <f>IF(OR('Meter Readings &amp; Usage'!B642=MAX('Meter Readings &amp; Usage'!$B$8:$B$1021), 'Meter Readings &amp; Usage'!B642=""), "", 'Meter Readings &amp; Usage'!B642)</f>
        <v/>
      </c>
      <c r="BE647" s="75" t="str">
        <f>IF('Meter Readings &amp; Usage'!B643="", "", 'Meter Readings &amp; Usage'!B643)</f>
        <v/>
      </c>
    </row>
    <row r="648" spans="56:57" ht="15" hidden="1" customHeight="1" x14ac:dyDescent="0.25">
      <c r="BD648" s="72" t="str">
        <f>IF(OR('Meter Readings &amp; Usage'!B643=MAX('Meter Readings &amp; Usage'!$B$8:$B$1021), 'Meter Readings &amp; Usage'!B643=""), "", 'Meter Readings &amp; Usage'!B643)</f>
        <v/>
      </c>
      <c r="BE648" s="75" t="str">
        <f>IF('Meter Readings &amp; Usage'!B644="", "", 'Meter Readings &amp; Usage'!B644)</f>
        <v/>
      </c>
    </row>
    <row r="649" spans="56:57" ht="15" hidden="1" customHeight="1" x14ac:dyDescent="0.25">
      <c r="BD649" s="72" t="str">
        <f>IF(OR('Meter Readings &amp; Usage'!B644=MAX('Meter Readings &amp; Usage'!$B$8:$B$1021), 'Meter Readings &amp; Usage'!B644=""), "", 'Meter Readings &amp; Usage'!B644)</f>
        <v/>
      </c>
      <c r="BE649" s="75" t="str">
        <f>IF('Meter Readings &amp; Usage'!B645="", "", 'Meter Readings &amp; Usage'!B645)</f>
        <v/>
      </c>
    </row>
    <row r="650" spans="56:57" ht="15" hidden="1" customHeight="1" x14ac:dyDescent="0.25">
      <c r="BD650" s="72" t="str">
        <f>IF(OR('Meter Readings &amp; Usage'!B645=MAX('Meter Readings &amp; Usage'!$B$8:$B$1021), 'Meter Readings &amp; Usage'!B645=""), "", 'Meter Readings &amp; Usage'!B645)</f>
        <v/>
      </c>
      <c r="BE650" s="75" t="str">
        <f>IF('Meter Readings &amp; Usage'!B646="", "", 'Meter Readings &amp; Usage'!B646)</f>
        <v/>
      </c>
    </row>
    <row r="651" spans="56:57" ht="15" hidden="1" customHeight="1" x14ac:dyDescent="0.25">
      <c r="BD651" s="72" t="str">
        <f>IF(OR('Meter Readings &amp; Usage'!B646=MAX('Meter Readings &amp; Usage'!$B$8:$B$1021), 'Meter Readings &amp; Usage'!B646=""), "", 'Meter Readings &amp; Usage'!B646)</f>
        <v/>
      </c>
      <c r="BE651" s="75" t="str">
        <f>IF('Meter Readings &amp; Usage'!B647="", "", 'Meter Readings &amp; Usage'!B647)</f>
        <v/>
      </c>
    </row>
    <row r="652" spans="56:57" ht="15" hidden="1" customHeight="1" x14ac:dyDescent="0.25">
      <c r="BD652" s="72" t="str">
        <f>IF(OR('Meter Readings &amp; Usage'!B647=MAX('Meter Readings &amp; Usage'!$B$8:$B$1021), 'Meter Readings &amp; Usage'!B647=""), "", 'Meter Readings &amp; Usage'!B647)</f>
        <v/>
      </c>
      <c r="BE652" s="75" t="str">
        <f>IF('Meter Readings &amp; Usage'!B648="", "", 'Meter Readings &amp; Usage'!B648)</f>
        <v/>
      </c>
    </row>
    <row r="653" spans="56:57" ht="15" hidden="1" customHeight="1" x14ac:dyDescent="0.25">
      <c r="BD653" s="72" t="str">
        <f>IF(OR('Meter Readings &amp; Usage'!B648=MAX('Meter Readings &amp; Usage'!$B$8:$B$1021), 'Meter Readings &amp; Usage'!B648=""), "", 'Meter Readings &amp; Usage'!B648)</f>
        <v/>
      </c>
      <c r="BE653" s="75" t="str">
        <f>IF('Meter Readings &amp; Usage'!B649="", "", 'Meter Readings &amp; Usage'!B649)</f>
        <v/>
      </c>
    </row>
    <row r="654" spans="56:57" ht="15" hidden="1" customHeight="1" x14ac:dyDescent="0.25">
      <c r="BD654" s="72" t="str">
        <f>IF(OR('Meter Readings &amp; Usage'!B649=MAX('Meter Readings &amp; Usage'!$B$8:$B$1021), 'Meter Readings &amp; Usage'!B649=""), "", 'Meter Readings &amp; Usage'!B649)</f>
        <v/>
      </c>
      <c r="BE654" s="75" t="str">
        <f>IF('Meter Readings &amp; Usage'!B650="", "", 'Meter Readings &amp; Usage'!B650)</f>
        <v/>
      </c>
    </row>
    <row r="655" spans="56:57" ht="15" hidden="1" customHeight="1" x14ac:dyDescent="0.25">
      <c r="BD655" s="72" t="str">
        <f>IF(OR('Meter Readings &amp; Usage'!B650=MAX('Meter Readings &amp; Usage'!$B$8:$B$1021), 'Meter Readings &amp; Usage'!B650=""), "", 'Meter Readings &amp; Usage'!B650)</f>
        <v/>
      </c>
      <c r="BE655" s="75" t="str">
        <f>IF('Meter Readings &amp; Usage'!B651="", "", 'Meter Readings &amp; Usage'!B651)</f>
        <v/>
      </c>
    </row>
    <row r="656" spans="56:57" ht="15" hidden="1" customHeight="1" x14ac:dyDescent="0.25">
      <c r="BD656" s="72" t="str">
        <f>IF(OR('Meter Readings &amp; Usage'!B651=MAX('Meter Readings &amp; Usage'!$B$8:$B$1021), 'Meter Readings &amp; Usage'!B651=""), "", 'Meter Readings &amp; Usage'!B651)</f>
        <v/>
      </c>
      <c r="BE656" s="75" t="str">
        <f>IF('Meter Readings &amp; Usage'!B652="", "", 'Meter Readings &amp; Usage'!B652)</f>
        <v/>
      </c>
    </row>
    <row r="657" spans="56:57" ht="15" hidden="1" customHeight="1" x14ac:dyDescent="0.25">
      <c r="BD657" s="72" t="str">
        <f>IF(OR('Meter Readings &amp; Usage'!B652=MAX('Meter Readings &amp; Usage'!$B$8:$B$1021), 'Meter Readings &amp; Usage'!B652=""), "", 'Meter Readings &amp; Usage'!B652)</f>
        <v/>
      </c>
      <c r="BE657" s="75" t="str">
        <f>IF('Meter Readings &amp; Usage'!B653="", "", 'Meter Readings &amp; Usage'!B653)</f>
        <v/>
      </c>
    </row>
    <row r="658" spans="56:57" ht="15" hidden="1" customHeight="1" x14ac:dyDescent="0.25">
      <c r="BD658" s="72" t="str">
        <f>IF(OR('Meter Readings &amp; Usage'!B653=MAX('Meter Readings &amp; Usage'!$B$8:$B$1021), 'Meter Readings &amp; Usage'!B653=""), "", 'Meter Readings &amp; Usage'!B653)</f>
        <v/>
      </c>
      <c r="BE658" s="75" t="str">
        <f>IF('Meter Readings &amp; Usage'!B654="", "", 'Meter Readings &amp; Usage'!B654)</f>
        <v/>
      </c>
    </row>
    <row r="659" spans="56:57" ht="15" hidden="1" customHeight="1" x14ac:dyDescent="0.25">
      <c r="BD659" s="72" t="str">
        <f>IF(OR('Meter Readings &amp; Usage'!B654=MAX('Meter Readings &amp; Usage'!$B$8:$B$1021), 'Meter Readings &amp; Usage'!B654=""), "", 'Meter Readings &amp; Usage'!B654)</f>
        <v/>
      </c>
      <c r="BE659" s="75" t="str">
        <f>IF('Meter Readings &amp; Usage'!B655="", "", 'Meter Readings &amp; Usage'!B655)</f>
        <v/>
      </c>
    </row>
    <row r="660" spans="56:57" ht="15" hidden="1" customHeight="1" x14ac:dyDescent="0.25">
      <c r="BD660" s="72" t="str">
        <f>IF(OR('Meter Readings &amp; Usage'!B655=MAX('Meter Readings &amp; Usage'!$B$8:$B$1021), 'Meter Readings &amp; Usage'!B655=""), "", 'Meter Readings &amp; Usage'!B655)</f>
        <v/>
      </c>
      <c r="BE660" s="75" t="str">
        <f>IF('Meter Readings &amp; Usage'!B656="", "", 'Meter Readings &amp; Usage'!B656)</f>
        <v/>
      </c>
    </row>
    <row r="661" spans="56:57" ht="15" hidden="1" customHeight="1" x14ac:dyDescent="0.25">
      <c r="BD661" s="72" t="str">
        <f>IF(OR('Meter Readings &amp; Usage'!B656=MAX('Meter Readings &amp; Usage'!$B$8:$B$1021), 'Meter Readings &amp; Usage'!B656=""), "", 'Meter Readings &amp; Usage'!B656)</f>
        <v/>
      </c>
      <c r="BE661" s="75" t="str">
        <f>IF('Meter Readings &amp; Usage'!B657="", "", 'Meter Readings &amp; Usage'!B657)</f>
        <v/>
      </c>
    </row>
    <row r="662" spans="56:57" ht="15" hidden="1" customHeight="1" x14ac:dyDescent="0.25">
      <c r="BD662" s="72" t="str">
        <f>IF(OR('Meter Readings &amp; Usage'!B657=MAX('Meter Readings &amp; Usage'!$B$8:$B$1021), 'Meter Readings &amp; Usage'!B657=""), "", 'Meter Readings &amp; Usage'!B657)</f>
        <v/>
      </c>
      <c r="BE662" s="75" t="str">
        <f>IF('Meter Readings &amp; Usage'!B658="", "", 'Meter Readings &amp; Usage'!B658)</f>
        <v/>
      </c>
    </row>
    <row r="663" spans="56:57" ht="15" hidden="1" customHeight="1" x14ac:dyDescent="0.25">
      <c r="BD663" s="72" t="str">
        <f>IF(OR('Meter Readings &amp; Usage'!B658=MAX('Meter Readings &amp; Usage'!$B$8:$B$1021), 'Meter Readings &amp; Usage'!B658=""), "", 'Meter Readings &amp; Usage'!B658)</f>
        <v/>
      </c>
      <c r="BE663" s="75" t="str">
        <f>IF('Meter Readings &amp; Usage'!B659="", "", 'Meter Readings &amp; Usage'!B659)</f>
        <v/>
      </c>
    </row>
    <row r="664" spans="56:57" ht="15" hidden="1" customHeight="1" x14ac:dyDescent="0.25">
      <c r="BD664" s="72" t="str">
        <f>IF(OR('Meter Readings &amp; Usage'!B659=MAX('Meter Readings &amp; Usage'!$B$8:$B$1021), 'Meter Readings &amp; Usage'!B659=""), "", 'Meter Readings &amp; Usage'!B659)</f>
        <v/>
      </c>
      <c r="BE664" s="75" t="str">
        <f>IF('Meter Readings &amp; Usage'!B660="", "", 'Meter Readings &amp; Usage'!B660)</f>
        <v/>
      </c>
    </row>
    <row r="665" spans="56:57" ht="15" hidden="1" customHeight="1" x14ac:dyDescent="0.25">
      <c r="BD665" s="72" t="str">
        <f>IF(OR('Meter Readings &amp; Usage'!B660=MAX('Meter Readings &amp; Usage'!$B$8:$B$1021), 'Meter Readings &amp; Usage'!B660=""), "", 'Meter Readings &amp; Usage'!B660)</f>
        <v/>
      </c>
      <c r="BE665" s="75" t="str">
        <f>IF('Meter Readings &amp; Usage'!B661="", "", 'Meter Readings &amp; Usage'!B661)</f>
        <v/>
      </c>
    </row>
    <row r="666" spans="56:57" ht="15" hidden="1" customHeight="1" x14ac:dyDescent="0.25">
      <c r="BD666" s="72" t="str">
        <f>IF(OR('Meter Readings &amp; Usage'!B661=MAX('Meter Readings &amp; Usage'!$B$8:$B$1021), 'Meter Readings &amp; Usage'!B661=""), "", 'Meter Readings &amp; Usage'!B661)</f>
        <v/>
      </c>
      <c r="BE666" s="75" t="str">
        <f>IF('Meter Readings &amp; Usage'!B662="", "", 'Meter Readings &amp; Usage'!B662)</f>
        <v/>
      </c>
    </row>
    <row r="667" spans="56:57" ht="15" hidden="1" customHeight="1" x14ac:dyDescent="0.25">
      <c r="BD667" s="72" t="str">
        <f>IF(OR('Meter Readings &amp; Usage'!B662=MAX('Meter Readings &amp; Usage'!$B$8:$B$1021), 'Meter Readings &amp; Usage'!B662=""), "", 'Meter Readings &amp; Usage'!B662)</f>
        <v/>
      </c>
      <c r="BE667" s="75" t="str">
        <f>IF('Meter Readings &amp; Usage'!B663="", "", 'Meter Readings &amp; Usage'!B663)</f>
        <v/>
      </c>
    </row>
    <row r="668" spans="56:57" ht="15" hidden="1" customHeight="1" x14ac:dyDescent="0.25">
      <c r="BD668" s="72" t="str">
        <f>IF(OR('Meter Readings &amp; Usage'!B663=MAX('Meter Readings &amp; Usage'!$B$8:$B$1021), 'Meter Readings &amp; Usage'!B663=""), "", 'Meter Readings &amp; Usage'!B663)</f>
        <v/>
      </c>
      <c r="BE668" s="75" t="str">
        <f>IF('Meter Readings &amp; Usage'!B664="", "", 'Meter Readings &amp; Usage'!B664)</f>
        <v/>
      </c>
    </row>
    <row r="669" spans="56:57" ht="15" hidden="1" customHeight="1" x14ac:dyDescent="0.25">
      <c r="BD669" s="72" t="str">
        <f>IF(OR('Meter Readings &amp; Usage'!B664=MAX('Meter Readings &amp; Usage'!$B$8:$B$1021), 'Meter Readings &amp; Usage'!B664=""), "", 'Meter Readings &amp; Usage'!B664)</f>
        <v/>
      </c>
      <c r="BE669" s="75" t="str">
        <f>IF('Meter Readings &amp; Usage'!B665="", "", 'Meter Readings &amp; Usage'!B665)</f>
        <v/>
      </c>
    </row>
    <row r="670" spans="56:57" ht="15" hidden="1" customHeight="1" x14ac:dyDescent="0.25">
      <c r="BD670" s="72" t="str">
        <f>IF(OR('Meter Readings &amp; Usage'!B665=MAX('Meter Readings &amp; Usage'!$B$8:$B$1021), 'Meter Readings &amp; Usage'!B665=""), "", 'Meter Readings &amp; Usage'!B665)</f>
        <v/>
      </c>
      <c r="BE670" s="75" t="str">
        <f>IF('Meter Readings &amp; Usage'!B666="", "", 'Meter Readings &amp; Usage'!B666)</f>
        <v/>
      </c>
    </row>
    <row r="671" spans="56:57" ht="15" hidden="1" customHeight="1" x14ac:dyDescent="0.25">
      <c r="BD671" s="72" t="str">
        <f>IF(OR('Meter Readings &amp; Usage'!B666=MAX('Meter Readings &amp; Usage'!$B$8:$B$1021), 'Meter Readings &amp; Usage'!B666=""), "", 'Meter Readings &amp; Usage'!B666)</f>
        <v/>
      </c>
      <c r="BE671" s="75" t="str">
        <f>IF('Meter Readings &amp; Usage'!B667="", "", 'Meter Readings &amp; Usage'!B667)</f>
        <v/>
      </c>
    </row>
    <row r="672" spans="56:57" ht="15" hidden="1" customHeight="1" x14ac:dyDescent="0.25">
      <c r="BD672" s="72" t="str">
        <f>IF(OR('Meter Readings &amp; Usage'!B667=MAX('Meter Readings &amp; Usage'!$B$8:$B$1021), 'Meter Readings &amp; Usage'!B667=""), "", 'Meter Readings &amp; Usage'!B667)</f>
        <v/>
      </c>
      <c r="BE672" s="75" t="str">
        <f>IF('Meter Readings &amp; Usage'!B668="", "", 'Meter Readings &amp; Usage'!B668)</f>
        <v/>
      </c>
    </row>
    <row r="673" spans="56:57" ht="15" hidden="1" customHeight="1" x14ac:dyDescent="0.25">
      <c r="BD673" s="72" t="str">
        <f>IF(OR('Meter Readings &amp; Usage'!B668=MAX('Meter Readings &amp; Usage'!$B$8:$B$1021), 'Meter Readings &amp; Usage'!B668=""), "", 'Meter Readings &amp; Usage'!B668)</f>
        <v/>
      </c>
      <c r="BE673" s="75" t="str">
        <f>IF('Meter Readings &amp; Usage'!B669="", "", 'Meter Readings &amp; Usage'!B669)</f>
        <v/>
      </c>
    </row>
    <row r="674" spans="56:57" ht="15" hidden="1" customHeight="1" x14ac:dyDescent="0.25">
      <c r="BD674" s="72" t="str">
        <f>IF(OR('Meter Readings &amp; Usage'!B669=MAX('Meter Readings &amp; Usage'!$B$8:$B$1021), 'Meter Readings &amp; Usage'!B669=""), "", 'Meter Readings &amp; Usage'!B669)</f>
        <v/>
      </c>
      <c r="BE674" s="75" t="str">
        <f>IF('Meter Readings &amp; Usage'!B670="", "", 'Meter Readings &amp; Usage'!B670)</f>
        <v/>
      </c>
    </row>
    <row r="675" spans="56:57" ht="15" hidden="1" customHeight="1" x14ac:dyDescent="0.25">
      <c r="BD675" s="72" t="str">
        <f>IF(OR('Meter Readings &amp; Usage'!B670=MAX('Meter Readings &amp; Usage'!$B$8:$B$1021), 'Meter Readings &amp; Usage'!B670=""), "", 'Meter Readings &amp; Usage'!B670)</f>
        <v/>
      </c>
      <c r="BE675" s="75" t="str">
        <f>IF('Meter Readings &amp; Usage'!B671="", "", 'Meter Readings &amp; Usage'!B671)</f>
        <v/>
      </c>
    </row>
    <row r="676" spans="56:57" ht="15" hidden="1" customHeight="1" x14ac:dyDescent="0.25">
      <c r="BD676" s="72" t="str">
        <f>IF(OR('Meter Readings &amp; Usage'!B671=MAX('Meter Readings &amp; Usage'!$B$8:$B$1021), 'Meter Readings &amp; Usage'!B671=""), "", 'Meter Readings &amp; Usage'!B671)</f>
        <v/>
      </c>
      <c r="BE676" s="75" t="str">
        <f>IF('Meter Readings &amp; Usage'!B672="", "", 'Meter Readings &amp; Usage'!B672)</f>
        <v/>
      </c>
    </row>
    <row r="677" spans="56:57" ht="15" hidden="1" customHeight="1" x14ac:dyDescent="0.25">
      <c r="BD677" s="72" t="str">
        <f>IF(OR('Meter Readings &amp; Usage'!B672=MAX('Meter Readings &amp; Usage'!$B$8:$B$1021), 'Meter Readings &amp; Usage'!B672=""), "", 'Meter Readings &amp; Usage'!B672)</f>
        <v/>
      </c>
      <c r="BE677" s="75" t="str">
        <f>IF('Meter Readings &amp; Usage'!B673="", "", 'Meter Readings &amp; Usage'!B673)</f>
        <v/>
      </c>
    </row>
    <row r="678" spans="56:57" ht="15" hidden="1" customHeight="1" x14ac:dyDescent="0.25">
      <c r="BD678" s="72" t="str">
        <f>IF(OR('Meter Readings &amp; Usage'!B673=MAX('Meter Readings &amp; Usage'!$B$8:$B$1021), 'Meter Readings &amp; Usage'!B673=""), "", 'Meter Readings &amp; Usage'!B673)</f>
        <v/>
      </c>
      <c r="BE678" s="75" t="str">
        <f>IF('Meter Readings &amp; Usage'!B674="", "", 'Meter Readings &amp; Usage'!B674)</f>
        <v/>
      </c>
    </row>
    <row r="679" spans="56:57" ht="15" hidden="1" customHeight="1" x14ac:dyDescent="0.25">
      <c r="BD679" s="72" t="str">
        <f>IF(OR('Meter Readings &amp; Usage'!B674=MAX('Meter Readings &amp; Usage'!$B$8:$B$1021), 'Meter Readings &amp; Usage'!B674=""), "", 'Meter Readings &amp; Usage'!B674)</f>
        <v/>
      </c>
      <c r="BE679" s="75" t="str">
        <f>IF('Meter Readings &amp; Usage'!B675="", "", 'Meter Readings &amp; Usage'!B675)</f>
        <v/>
      </c>
    </row>
    <row r="680" spans="56:57" ht="15" hidden="1" customHeight="1" x14ac:dyDescent="0.25">
      <c r="BD680" s="72" t="str">
        <f>IF(OR('Meter Readings &amp; Usage'!B675=MAX('Meter Readings &amp; Usage'!$B$8:$B$1021), 'Meter Readings &amp; Usage'!B675=""), "", 'Meter Readings &amp; Usage'!B675)</f>
        <v/>
      </c>
      <c r="BE680" s="75" t="str">
        <f>IF('Meter Readings &amp; Usage'!B676="", "", 'Meter Readings &amp; Usage'!B676)</f>
        <v/>
      </c>
    </row>
    <row r="681" spans="56:57" ht="15" hidden="1" customHeight="1" x14ac:dyDescent="0.25">
      <c r="BD681" s="72" t="str">
        <f>IF(OR('Meter Readings &amp; Usage'!B676=MAX('Meter Readings &amp; Usage'!$B$8:$B$1021), 'Meter Readings &amp; Usage'!B676=""), "", 'Meter Readings &amp; Usage'!B676)</f>
        <v/>
      </c>
      <c r="BE681" s="75" t="str">
        <f>IF('Meter Readings &amp; Usage'!B677="", "", 'Meter Readings &amp; Usage'!B677)</f>
        <v/>
      </c>
    </row>
    <row r="682" spans="56:57" ht="15" hidden="1" customHeight="1" x14ac:dyDescent="0.25">
      <c r="BD682" s="72" t="str">
        <f>IF(OR('Meter Readings &amp; Usage'!B677=MAX('Meter Readings &amp; Usage'!$B$8:$B$1021), 'Meter Readings &amp; Usage'!B677=""), "", 'Meter Readings &amp; Usage'!B677)</f>
        <v/>
      </c>
      <c r="BE682" s="75" t="str">
        <f>IF('Meter Readings &amp; Usage'!B678="", "", 'Meter Readings &amp; Usage'!B678)</f>
        <v/>
      </c>
    </row>
    <row r="683" spans="56:57" ht="15" hidden="1" customHeight="1" x14ac:dyDescent="0.25">
      <c r="BD683" s="72" t="str">
        <f>IF(OR('Meter Readings &amp; Usage'!B678=MAX('Meter Readings &amp; Usage'!$B$8:$B$1021), 'Meter Readings &amp; Usage'!B678=""), "", 'Meter Readings &amp; Usage'!B678)</f>
        <v/>
      </c>
      <c r="BE683" s="75" t="str">
        <f>IF('Meter Readings &amp; Usage'!B679="", "", 'Meter Readings &amp; Usage'!B679)</f>
        <v/>
      </c>
    </row>
    <row r="684" spans="56:57" ht="15" hidden="1" customHeight="1" x14ac:dyDescent="0.25">
      <c r="BD684" s="72" t="str">
        <f>IF(OR('Meter Readings &amp; Usage'!B679=MAX('Meter Readings &amp; Usage'!$B$8:$B$1021), 'Meter Readings &amp; Usage'!B679=""), "", 'Meter Readings &amp; Usage'!B679)</f>
        <v/>
      </c>
      <c r="BE684" s="75" t="str">
        <f>IF('Meter Readings &amp; Usage'!B680="", "", 'Meter Readings &amp; Usage'!B680)</f>
        <v/>
      </c>
    </row>
    <row r="685" spans="56:57" ht="15" hidden="1" customHeight="1" x14ac:dyDescent="0.25">
      <c r="BD685" s="72" t="str">
        <f>IF(OR('Meter Readings &amp; Usage'!B680=MAX('Meter Readings &amp; Usage'!$B$8:$B$1021), 'Meter Readings &amp; Usage'!B680=""), "", 'Meter Readings &amp; Usage'!B680)</f>
        <v/>
      </c>
      <c r="BE685" s="75" t="str">
        <f>IF('Meter Readings &amp; Usage'!B681="", "", 'Meter Readings &amp; Usage'!B681)</f>
        <v/>
      </c>
    </row>
    <row r="686" spans="56:57" ht="15" hidden="1" customHeight="1" x14ac:dyDescent="0.25">
      <c r="BD686" s="72" t="str">
        <f>IF(OR('Meter Readings &amp; Usage'!B681=MAX('Meter Readings &amp; Usage'!$B$8:$B$1021), 'Meter Readings &amp; Usage'!B681=""), "", 'Meter Readings &amp; Usage'!B681)</f>
        <v/>
      </c>
      <c r="BE686" s="75" t="str">
        <f>IF('Meter Readings &amp; Usage'!B682="", "", 'Meter Readings &amp; Usage'!B682)</f>
        <v/>
      </c>
    </row>
    <row r="687" spans="56:57" ht="15" hidden="1" customHeight="1" x14ac:dyDescent="0.25">
      <c r="BD687" s="72" t="str">
        <f>IF(OR('Meter Readings &amp; Usage'!B682=MAX('Meter Readings &amp; Usage'!$B$8:$B$1021), 'Meter Readings &amp; Usage'!B682=""), "", 'Meter Readings &amp; Usage'!B682)</f>
        <v/>
      </c>
      <c r="BE687" s="75" t="str">
        <f>IF('Meter Readings &amp; Usage'!B683="", "", 'Meter Readings &amp; Usage'!B683)</f>
        <v/>
      </c>
    </row>
    <row r="688" spans="56:57" ht="15" hidden="1" customHeight="1" x14ac:dyDescent="0.25">
      <c r="BD688" s="72" t="str">
        <f>IF(OR('Meter Readings &amp; Usage'!B683=MAX('Meter Readings &amp; Usage'!$B$8:$B$1021), 'Meter Readings &amp; Usage'!B683=""), "", 'Meter Readings &amp; Usage'!B683)</f>
        <v/>
      </c>
      <c r="BE688" s="75" t="str">
        <f>IF('Meter Readings &amp; Usage'!B684="", "", 'Meter Readings &amp; Usage'!B684)</f>
        <v/>
      </c>
    </row>
    <row r="689" spans="56:57" ht="15" hidden="1" customHeight="1" x14ac:dyDescent="0.25">
      <c r="BD689" s="72" t="str">
        <f>IF(OR('Meter Readings &amp; Usage'!B684=MAX('Meter Readings &amp; Usage'!$B$8:$B$1021), 'Meter Readings &amp; Usage'!B684=""), "", 'Meter Readings &amp; Usage'!B684)</f>
        <v/>
      </c>
      <c r="BE689" s="75" t="str">
        <f>IF('Meter Readings &amp; Usage'!B685="", "", 'Meter Readings &amp; Usage'!B685)</f>
        <v/>
      </c>
    </row>
    <row r="690" spans="56:57" ht="15" hidden="1" customHeight="1" x14ac:dyDescent="0.25">
      <c r="BD690" s="72" t="str">
        <f>IF(OR('Meter Readings &amp; Usage'!B685=MAX('Meter Readings &amp; Usage'!$B$8:$B$1021), 'Meter Readings &amp; Usage'!B685=""), "", 'Meter Readings &amp; Usage'!B685)</f>
        <v/>
      </c>
      <c r="BE690" s="75" t="str">
        <f>IF('Meter Readings &amp; Usage'!B686="", "", 'Meter Readings &amp; Usage'!B686)</f>
        <v/>
      </c>
    </row>
    <row r="691" spans="56:57" ht="15" hidden="1" customHeight="1" x14ac:dyDescent="0.25">
      <c r="BD691" s="72" t="str">
        <f>IF(OR('Meter Readings &amp; Usage'!B686=MAX('Meter Readings &amp; Usage'!$B$8:$B$1021), 'Meter Readings &amp; Usage'!B686=""), "", 'Meter Readings &amp; Usage'!B686)</f>
        <v/>
      </c>
      <c r="BE691" s="75" t="str">
        <f>IF('Meter Readings &amp; Usage'!B687="", "", 'Meter Readings &amp; Usage'!B687)</f>
        <v/>
      </c>
    </row>
    <row r="692" spans="56:57" ht="15" hidden="1" customHeight="1" x14ac:dyDescent="0.25">
      <c r="BD692" s="72" t="str">
        <f>IF(OR('Meter Readings &amp; Usage'!B687=MAX('Meter Readings &amp; Usage'!$B$8:$B$1021), 'Meter Readings &amp; Usage'!B687=""), "", 'Meter Readings &amp; Usage'!B687)</f>
        <v/>
      </c>
      <c r="BE692" s="75" t="str">
        <f>IF('Meter Readings &amp; Usage'!B688="", "", 'Meter Readings &amp; Usage'!B688)</f>
        <v/>
      </c>
    </row>
    <row r="693" spans="56:57" ht="15" hidden="1" customHeight="1" x14ac:dyDescent="0.25">
      <c r="BD693" s="72" t="str">
        <f>IF(OR('Meter Readings &amp; Usage'!B688=MAX('Meter Readings &amp; Usage'!$B$8:$B$1021), 'Meter Readings &amp; Usage'!B688=""), "", 'Meter Readings &amp; Usage'!B688)</f>
        <v/>
      </c>
      <c r="BE693" s="75" t="str">
        <f>IF('Meter Readings &amp; Usage'!B689="", "", 'Meter Readings &amp; Usage'!B689)</f>
        <v/>
      </c>
    </row>
    <row r="694" spans="56:57" ht="15" hidden="1" customHeight="1" x14ac:dyDescent="0.25">
      <c r="BD694" s="72" t="str">
        <f>IF(OR('Meter Readings &amp; Usage'!B689=MAX('Meter Readings &amp; Usage'!$B$8:$B$1021), 'Meter Readings &amp; Usage'!B689=""), "", 'Meter Readings &amp; Usage'!B689)</f>
        <v/>
      </c>
      <c r="BE694" s="75" t="str">
        <f>IF('Meter Readings &amp; Usage'!B690="", "", 'Meter Readings &amp; Usage'!B690)</f>
        <v/>
      </c>
    </row>
    <row r="695" spans="56:57" ht="15" hidden="1" customHeight="1" x14ac:dyDescent="0.25">
      <c r="BD695" s="72" t="str">
        <f>IF(OR('Meter Readings &amp; Usage'!B690=MAX('Meter Readings &amp; Usage'!$B$8:$B$1021), 'Meter Readings &amp; Usage'!B690=""), "", 'Meter Readings &amp; Usage'!B690)</f>
        <v/>
      </c>
      <c r="BE695" s="75" t="str">
        <f>IF('Meter Readings &amp; Usage'!B691="", "", 'Meter Readings &amp; Usage'!B691)</f>
        <v/>
      </c>
    </row>
    <row r="696" spans="56:57" ht="15" hidden="1" customHeight="1" x14ac:dyDescent="0.25">
      <c r="BD696" s="72" t="str">
        <f>IF(OR('Meter Readings &amp; Usage'!B691=MAX('Meter Readings &amp; Usage'!$B$8:$B$1021), 'Meter Readings &amp; Usage'!B691=""), "", 'Meter Readings &amp; Usage'!B691)</f>
        <v/>
      </c>
      <c r="BE696" s="75" t="str">
        <f>IF('Meter Readings &amp; Usage'!B692="", "", 'Meter Readings &amp; Usage'!B692)</f>
        <v/>
      </c>
    </row>
    <row r="697" spans="56:57" ht="15" hidden="1" customHeight="1" x14ac:dyDescent="0.25">
      <c r="BD697" s="72" t="str">
        <f>IF(OR('Meter Readings &amp; Usage'!B692=MAX('Meter Readings &amp; Usage'!$B$8:$B$1021), 'Meter Readings &amp; Usage'!B692=""), "", 'Meter Readings &amp; Usage'!B692)</f>
        <v/>
      </c>
      <c r="BE697" s="75" t="str">
        <f>IF('Meter Readings &amp; Usage'!B693="", "", 'Meter Readings &amp; Usage'!B693)</f>
        <v/>
      </c>
    </row>
    <row r="698" spans="56:57" ht="15" hidden="1" customHeight="1" x14ac:dyDescent="0.25">
      <c r="BD698" s="72" t="str">
        <f>IF(OR('Meter Readings &amp; Usage'!B693=MAX('Meter Readings &amp; Usage'!$B$8:$B$1021), 'Meter Readings &amp; Usage'!B693=""), "", 'Meter Readings &amp; Usage'!B693)</f>
        <v/>
      </c>
      <c r="BE698" s="75" t="str">
        <f>IF('Meter Readings &amp; Usage'!B694="", "", 'Meter Readings &amp; Usage'!B694)</f>
        <v/>
      </c>
    </row>
    <row r="699" spans="56:57" ht="15" hidden="1" customHeight="1" x14ac:dyDescent="0.25">
      <c r="BD699" s="72" t="str">
        <f>IF(OR('Meter Readings &amp; Usage'!B694=MAX('Meter Readings &amp; Usage'!$B$8:$B$1021), 'Meter Readings &amp; Usage'!B694=""), "", 'Meter Readings &amp; Usage'!B694)</f>
        <v/>
      </c>
      <c r="BE699" s="75" t="str">
        <f>IF('Meter Readings &amp; Usage'!B695="", "", 'Meter Readings &amp; Usage'!B695)</f>
        <v/>
      </c>
    </row>
    <row r="700" spans="56:57" ht="15" hidden="1" customHeight="1" x14ac:dyDescent="0.25">
      <c r="BD700" s="72" t="str">
        <f>IF(OR('Meter Readings &amp; Usage'!B695=MAX('Meter Readings &amp; Usage'!$B$8:$B$1021), 'Meter Readings &amp; Usage'!B695=""), "", 'Meter Readings &amp; Usage'!B695)</f>
        <v/>
      </c>
      <c r="BE700" s="75" t="str">
        <f>IF('Meter Readings &amp; Usage'!B696="", "", 'Meter Readings &amp; Usage'!B696)</f>
        <v/>
      </c>
    </row>
    <row r="701" spans="56:57" ht="15" hidden="1" customHeight="1" x14ac:dyDescent="0.25">
      <c r="BD701" s="72" t="str">
        <f>IF(OR('Meter Readings &amp; Usage'!B696=MAX('Meter Readings &amp; Usage'!$B$8:$B$1021), 'Meter Readings &amp; Usage'!B696=""), "", 'Meter Readings &amp; Usage'!B696)</f>
        <v/>
      </c>
      <c r="BE701" s="75" t="str">
        <f>IF('Meter Readings &amp; Usage'!B697="", "", 'Meter Readings &amp; Usage'!B697)</f>
        <v/>
      </c>
    </row>
    <row r="702" spans="56:57" ht="15" hidden="1" customHeight="1" x14ac:dyDescent="0.25">
      <c r="BD702" s="72" t="str">
        <f>IF(OR('Meter Readings &amp; Usage'!B697=MAX('Meter Readings &amp; Usage'!$B$8:$B$1021), 'Meter Readings &amp; Usage'!B697=""), "", 'Meter Readings &amp; Usage'!B697)</f>
        <v/>
      </c>
      <c r="BE702" s="75" t="str">
        <f>IF('Meter Readings &amp; Usage'!B698="", "", 'Meter Readings &amp; Usage'!B698)</f>
        <v/>
      </c>
    </row>
    <row r="703" spans="56:57" ht="15" hidden="1" customHeight="1" x14ac:dyDescent="0.25">
      <c r="BD703" s="72" t="str">
        <f>IF(OR('Meter Readings &amp; Usage'!B698=MAX('Meter Readings &amp; Usage'!$B$8:$B$1021), 'Meter Readings &amp; Usage'!B698=""), "", 'Meter Readings &amp; Usage'!B698)</f>
        <v/>
      </c>
      <c r="BE703" s="75" t="str">
        <f>IF('Meter Readings &amp; Usage'!B699="", "", 'Meter Readings &amp; Usage'!B699)</f>
        <v/>
      </c>
    </row>
    <row r="704" spans="56:57" ht="15" hidden="1" customHeight="1" x14ac:dyDescent="0.25">
      <c r="BD704" s="72" t="str">
        <f>IF(OR('Meter Readings &amp; Usage'!B699=MAX('Meter Readings &amp; Usage'!$B$8:$B$1021), 'Meter Readings &amp; Usage'!B699=""), "", 'Meter Readings &amp; Usage'!B699)</f>
        <v/>
      </c>
      <c r="BE704" s="75" t="str">
        <f>IF('Meter Readings &amp; Usage'!B700="", "", 'Meter Readings &amp; Usage'!B700)</f>
        <v/>
      </c>
    </row>
    <row r="705" spans="56:57" ht="15" hidden="1" customHeight="1" x14ac:dyDescent="0.25">
      <c r="BD705" s="72" t="str">
        <f>IF(OR('Meter Readings &amp; Usage'!B700=MAX('Meter Readings &amp; Usage'!$B$8:$B$1021), 'Meter Readings &amp; Usage'!B700=""), "", 'Meter Readings &amp; Usage'!B700)</f>
        <v/>
      </c>
      <c r="BE705" s="75" t="str">
        <f>IF('Meter Readings &amp; Usage'!B701="", "", 'Meter Readings &amp; Usage'!B701)</f>
        <v/>
      </c>
    </row>
    <row r="706" spans="56:57" ht="15" hidden="1" customHeight="1" x14ac:dyDescent="0.25">
      <c r="BD706" s="72" t="str">
        <f>IF(OR('Meter Readings &amp; Usage'!B701=MAX('Meter Readings &amp; Usage'!$B$8:$B$1021), 'Meter Readings &amp; Usage'!B701=""), "", 'Meter Readings &amp; Usage'!B701)</f>
        <v/>
      </c>
      <c r="BE706" s="75" t="str">
        <f>IF('Meter Readings &amp; Usage'!B702="", "", 'Meter Readings &amp; Usage'!B702)</f>
        <v/>
      </c>
    </row>
    <row r="707" spans="56:57" ht="15" hidden="1" customHeight="1" x14ac:dyDescent="0.25">
      <c r="BD707" s="72" t="str">
        <f>IF(OR('Meter Readings &amp; Usage'!B702=MAX('Meter Readings &amp; Usage'!$B$8:$B$1021), 'Meter Readings &amp; Usage'!B702=""), "", 'Meter Readings &amp; Usage'!B702)</f>
        <v/>
      </c>
      <c r="BE707" s="75" t="str">
        <f>IF('Meter Readings &amp; Usage'!B703="", "", 'Meter Readings &amp; Usage'!B703)</f>
        <v/>
      </c>
    </row>
    <row r="708" spans="56:57" ht="15" hidden="1" customHeight="1" x14ac:dyDescent="0.25">
      <c r="BD708" s="72" t="str">
        <f>IF(OR('Meter Readings &amp; Usage'!B703=MAX('Meter Readings &amp; Usage'!$B$8:$B$1021), 'Meter Readings &amp; Usage'!B703=""), "", 'Meter Readings &amp; Usage'!B703)</f>
        <v/>
      </c>
      <c r="BE708" s="75" t="str">
        <f>IF('Meter Readings &amp; Usage'!B704="", "", 'Meter Readings &amp; Usage'!B704)</f>
        <v/>
      </c>
    </row>
    <row r="709" spans="56:57" ht="15" hidden="1" customHeight="1" x14ac:dyDescent="0.25">
      <c r="BD709" s="72" t="str">
        <f>IF(OR('Meter Readings &amp; Usage'!B704=MAX('Meter Readings &amp; Usage'!$B$8:$B$1021), 'Meter Readings &amp; Usage'!B704=""), "", 'Meter Readings &amp; Usage'!B704)</f>
        <v/>
      </c>
      <c r="BE709" s="75" t="str">
        <f>IF('Meter Readings &amp; Usage'!B705="", "", 'Meter Readings &amp; Usage'!B705)</f>
        <v/>
      </c>
    </row>
    <row r="710" spans="56:57" ht="15" hidden="1" customHeight="1" x14ac:dyDescent="0.25">
      <c r="BD710" s="72" t="str">
        <f>IF(OR('Meter Readings &amp; Usage'!B705=MAX('Meter Readings &amp; Usage'!$B$8:$B$1021), 'Meter Readings &amp; Usage'!B705=""), "", 'Meter Readings &amp; Usage'!B705)</f>
        <v/>
      </c>
      <c r="BE710" s="75" t="str">
        <f>IF('Meter Readings &amp; Usage'!B706="", "", 'Meter Readings &amp; Usage'!B706)</f>
        <v/>
      </c>
    </row>
    <row r="711" spans="56:57" ht="15" hidden="1" customHeight="1" x14ac:dyDescent="0.25">
      <c r="BD711" s="72" t="str">
        <f>IF(OR('Meter Readings &amp; Usage'!B706=MAX('Meter Readings &amp; Usage'!$B$8:$B$1021), 'Meter Readings &amp; Usage'!B706=""), "", 'Meter Readings &amp; Usage'!B706)</f>
        <v/>
      </c>
      <c r="BE711" s="75" t="str">
        <f>IF('Meter Readings &amp; Usage'!B707="", "", 'Meter Readings &amp; Usage'!B707)</f>
        <v/>
      </c>
    </row>
    <row r="712" spans="56:57" ht="15" hidden="1" customHeight="1" x14ac:dyDescent="0.25">
      <c r="BD712" s="72" t="str">
        <f>IF(OR('Meter Readings &amp; Usage'!B707=MAX('Meter Readings &amp; Usage'!$B$8:$B$1021), 'Meter Readings &amp; Usage'!B707=""), "", 'Meter Readings &amp; Usage'!B707)</f>
        <v/>
      </c>
      <c r="BE712" s="75" t="str">
        <f>IF('Meter Readings &amp; Usage'!B708="", "", 'Meter Readings &amp; Usage'!B708)</f>
        <v/>
      </c>
    </row>
    <row r="713" spans="56:57" ht="15" hidden="1" customHeight="1" x14ac:dyDescent="0.25">
      <c r="BD713" s="72" t="str">
        <f>IF(OR('Meter Readings &amp; Usage'!B708=MAX('Meter Readings &amp; Usage'!$B$8:$B$1021), 'Meter Readings &amp; Usage'!B708=""), "", 'Meter Readings &amp; Usage'!B708)</f>
        <v/>
      </c>
      <c r="BE713" s="75" t="str">
        <f>IF('Meter Readings &amp; Usage'!B709="", "", 'Meter Readings &amp; Usage'!B709)</f>
        <v/>
      </c>
    </row>
    <row r="714" spans="56:57" ht="15" hidden="1" customHeight="1" x14ac:dyDescent="0.25">
      <c r="BD714" s="72" t="str">
        <f>IF(OR('Meter Readings &amp; Usage'!B709=MAX('Meter Readings &amp; Usage'!$B$8:$B$1021), 'Meter Readings &amp; Usage'!B709=""), "", 'Meter Readings &amp; Usage'!B709)</f>
        <v/>
      </c>
      <c r="BE714" s="75" t="str">
        <f>IF('Meter Readings &amp; Usage'!B710="", "", 'Meter Readings &amp; Usage'!B710)</f>
        <v/>
      </c>
    </row>
    <row r="715" spans="56:57" ht="15" hidden="1" customHeight="1" x14ac:dyDescent="0.25">
      <c r="BD715" s="72" t="str">
        <f>IF(OR('Meter Readings &amp; Usage'!B710=MAX('Meter Readings &amp; Usage'!$B$8:$B$1021), 'Meter Readings &amp; Usage'!B710=""), "", 'Meter Readings &amp; Usage'!B710)</f>
        <v/>
      </c>
      <c r="BE715" s="75" t="str">
        <f>IF('Meter Readings &amp; Usage'!B711="", "", 'Meter Readings &amp; Usage'!B711)</f>
        <v/>
      </c>
    </row>
    <row r="716" spans="56:57" ht="15" hidden="1" customHeight="1" x14ac:dyDescent="0.25">
      <c r="BD716" s="72" t="str">
        <f>IF(OR('Meter Readings &amp; Usage'!B711=MAX('Meter Readings &amp; Usage'!$B$8:$B$1021), 'Meter Readings &amp; Usage'!B711=""), "", 'Meter Readings &amp; Usage'!B711)</f>
        <v/>
      </c>
      <c r="BE716" s="75" t="str">
        <f>IF('Meter Readings &amp; Usage'!B712="", "", 'Meter Readings &amp; Usage'!B712)</f>
        <v/>
      </c>
    </row>
    <row r="717" spans="56:57" ht="15" hidden="1" customHeight="1" x14ac:dyDescent="0.25">
      <c r="BD717" s="72" t="str">
        <f>IF(OR('Meter Readings &amp; Usage'!B712=MAX('Meter Readings &amp; Usage'!$B$8:$B$1021), 'Meter Readings &amp; Usage'!B712=""), "", 'Meter Readings &amp; Usage'!B712)</f>
        <v/>
      </c>
      <c r="BE717" s="75" t="str">
        <f>IF('Meter Readings &amp; Usage'!B713="", "", 'Meter Readings &amp; Usage'!B713)</f>
        <v/>
      </c>
    </row>
    <row r="718" spans="56:57" ht="15" hidden="1" customHeight="1" x14ac:dyDescent="0.25">
      <c r="BD718" s="72" t="str">
        <f>IF(OR('Meter Readings &amp; Usage'!B713=MAX('Meter Readings &amp; Usage'!$B$8:$B$1021), 'Meter Readings &amp; Usage'!B713=""), "", 'Meter Readings &amp; Usage'!B713)</f>
        <v/>
      </c>
      <c r="BE718" s="75" t="str">
        <f>IF('Meter Readings &amp; Usage'!B714="", "", 'Meter Readings &amp; Usage'!B714)</f>
        <v/>
      </c>
    </row>
    <row r="719" spans="56:57" ht="15" hidden="1" customHeight="1" x14ac:dyDescent="0.25">
      <c r="BD719" s="72" t="str">
        <f>IF(OR('Meter Readings &amp; Usage'!B714=MAX('Meter Readings &amp; Usage'!$B$8:$B$1021), 'Meter Readings &amp; Usage'!B714=""), "", 'Meter Readings &amp; Usage'!B714)</f>
        <v/>
      </c>
      <c r="BE719" s="75" t="str">
        <f>IF('Meter Readings &amp; Usage'!B715="", "", 'Meter Readings &amp; Usage'!B715)</f>
        <v/>
      </c>
    </row>
    <row r="720" spans="56:57" ht="15" hidden="1" customHeight="1" x14ac:dyDescent="0.25">
      <c r="BD720" s="72" t="str">
        <f>IF(OR('Meter Readings &amp; Usage'!B715=MAX('Meter Readings &amp; Usage'!$B$8:$B$1021), 'Meter Readings &amp; Usage'!B715=""), "", 'Meter Readings &amp; Usage'!B715)</f>
        <v/>
      </c>
      <c r="BE720" s="75" t="str">
        <f>IF('Meter Readings &amp; Usage'!B716="", "", 'Meter Readings &amp; Usage'!B716)</f>
        <v/>
      </c>
    </row>
    <row r="721" spans="56:57" ht="15" hidden="1" customHeight="1" x14ac:dyDescent="0.25">
      <c r="BD721" s="72" t="str">
        <f>IF(OR('Meter Readings &amp; Usage'!B716=MAX('Meter Readings &amp; Usage'!$B$8:$B$1021), 'Meter Readings &amp; Usage'!B716=""), "", 'Meter Readings &amp; Usage'!B716)</f>
        <v/>
      </c>
      <c r="BE721" s="75" t="str">
        <f>IF('Meter Readings &amp; Usage'!B717="", "", 'Meter Readings &amp; Usage'!B717)</f>
        <v/>
      </c>
    </row>
    <row r="722" spans="56:57" ht="15" hidden="1" customHeight="1" x14ac:dyDescent="0.25">
      <c r="BD722" s="72" t="str">
        <f>IF(OR('Meter Readings &amp; Usage'!B717=MAX('Meter Readings &amp; Usage'!$B$8:$B$1021), 'Meter Readings &amp; Usage'!B717=""), "", 'Meter Readings &amp; Usage'!B717)</f>
        <v/>
      </c>
      <c r="BE722" s="75" t="str">
        <f>IF('Meter Readings &amp; Usage'!B718="", "", 'Meter Readings &amp; Usage'!B718)</f>
        <v/>
      </c>
    </row>
    <row r="723" spans="56:57" ht="15" hidden="1" customHeight="1" x14ac:dyDescent="0.25">
      <c r="BD723" s="72" t="str">
        <f>IF(OR('Meter Readings &amp; Usage'!B718=MAX('Meter Readings &amp; Usage'!$B$8:$B$1021), 'Meter Readings &amp; Usage'!B718=""), "", 'Meter Readings &amp; Usage'!B718)</f>
        <v/>
      </c>
      <c r="BE723" s="75" t="str">
        <f>IF('Meter Readings &amp; Usage'!B719="", "", 'Meter Readings &amp; Usage'!B719)</f>
        <v/>
      </c>
    </row>
    <row r="724" spans="56:57" ht="15" hidden="1" customHeight="1" x14ac:dyDescent="0.25">
      <c r="BD724" s="72" t="str">
        <f>IF(OR('Meter Readings &amp; Usage'!B719=MAX('Meter Readings &amp; Usage'!$B$8:$B$1021), 'Meter Readings &amp; Usage'!B719=""), "", 'Meter Readings &amp; Usage'!B719)</f>
        <v/>
      </c>
      <c r="BE724" s="75" t="str">
        <f>IF('Meter Readings &amp; Usage'!B720="", "", 'Meter Readings &amp; Usage'!B720)</f>
        <v/>
      </c>
    </row>
    <row r="725" spans="56:57" ht="15" hidden="1" customHeight="1" x14ac:dyDescent="0.25">
      <c r="BD725" s="72" t="str">
        <f>IF(OR('Meter Readings &amp; Usage'!B720=MAX('Meter Readings &amp; Usage'!$B$8:$B$1021), 'Meter Readings &amp; Usage'!B720=""), "", 'Meter Readings &amp; Usage'!B720)</f>
        <v/>
      </c>
      <c r="BE725" s="75" t="str">
        <f>IF('Meter Readings &amp; Usage'!B721="", "", 'Meter Readings &amp; Usage'!B721)</f>
        <v/>
      </c>
    </row>
    <row r="726" spans="56:57" ht="15" hidden="1" customHeight="1" x14ac:dyDescent="0.25">
      <c r="BD726" s="72" t="str">
        <f>IF(OR('Meter Readings &amp; Usage'!B721=MAX('Meter Readings &amp; Usage'!$B$8:$B$1021), 'Meter Readings &amp; Usage'!B721=""), "", 'Meter Readings &amp; Usage'!B721)</f>
        <v/>
      </c>
      <c r="BE726" s="75" t="str">
        <f>IF('Meter Readings &amp; Usage'!B722="", "", 'Meter Readings &amp; Usage'!B722)</f>
        <v/>
      </c>
    </row>
    <row r="727" spans="56:57" ht="15" hidden="1" customHeight="1" x14ac:dyDescent="0.25">
      <c r="BD727" s="72" t="str">
        <f>IF(OR('Meter Readings &amp; Usage'!B722=MAX('Meter Readings &amp; Usage'!$B$8:$B$1021), 'Meter Readings &amp; Usage'!B722=""), "", 'Meter Readings &amp; Usage'!B722)</f>
        <v/>
      </c>
      <c r="BE727" s="75" t="str">
        <f>IF('Meter Readings &amp; Usage'!B723="", "", 'Meter Readings &amp; Usage'!B723)</f>
        <v/>
      </c>
    </row>
    <row r="728" spans="56:57" ht="15" hidden="1" customHeight="1" x14ac:dyDescent="0.25">
      <c r="BD728" s="72" t="str">
        <f>IF(OR('Meter Readings &amp; Usage'!B723=MAX('Meter Readings &amp; Usage'!$B$8:$B$1021), 'Meter Readings &amp; Usage'!B723=""), "", 'Meter Readings &amp; Usage'!B723)</f>
        <v/>
      </c>
      <c r="BE728" s="75" t="str">
        <f>IF('Meter Readings &amp; Usage'!B724="", "", 'Meter Readings &amp; Usage'!B724)</f>
        <v/>
      </c>
    </row>
    <row r="729" spans="56:57" ht="15" hidden="1" customHeight="1" x14ac:dyDescent="0.25">
      <c r="BD729" s="72" t="str">
        <f>IF(OR('Meter Readings &amp; Usage'!B724=MAX('Meter Readings &amp; Usage'!$B$8:$B$1021), 'Meter Readings &amp; Usage'!B724=""), "", 'Meter Readings &amp; Usage'!B724)</f>
        <v/>
      </c>
      <c r="BE729" s="75" t="str">
        <f>IF('Meter Readings &amp; Usage'!B725="", "", 'Meter Readings &amp; Usage'!B725)</f>
        <v/>
      </c>
    </row>
    <row r="730" spans="56:57" ht="15" hidden="1" customHeight="1" x14ac:dyDescent="0.25">
      <c r="BD730" s="72" t="str">
        <f>IF(OR('Meter Readings &amp; Usage'!B725=MAX('Meter Readings &amp; Usage'!$B$8:$B$1021), 'Meter Readings &amp; Usage'!B725=""), "", 'Meter Readings &amp; Usage'!B725)</f>
        <v/>
      </c>
      <c r="BE730" s="75" t="str">
        <f>IF('Meter Readings &amp; Usage'!B726="", "", 'Meter Readings &amp; Usage'!B726)</f>
        <v/>
      </c>
    </row>
    <row r="731" spans="56:57" ht="15" hidden="1" customHeight="1" x14ac:dyDescent="0.25">
      <c r="BD731" s="72" t="str">
        <f>IF(OR('Meter Readings &amp; Usage'!B726=MAX('Meter Readings &amp; Usage'!$B$8:$B$1021), 'Meter Readings &amp; Usage'!B726=""), "", 'Meter Readings &amp; Usage'!B726)</f>
        <v/>
      </c>
      <c r="BE731" s="75" t="str">
        <f>IF('Meter Readings &amp; Usage'!B727="", "", 'Meter Readings &amp; Usage'!B727)</f>
        <v/>
      </c>
    </row>
    <row r="732" spans="56:57" ht="15" hidden="1" customHeight="1" x14ac:dyDescent="0.25">
      <c r="BD732" s="72" t="str">
        <f>IF(OR('Meter Readings &amp; Usage'!B727=MAX('Meter Readings &amp; Usage'!$B$8:$B$1021), 'Meter Readings &amp; Usage'!B727=""), "", 'Meter Readings &amp; Usage'!B727)</f>
        <v/>
      </c>
      <c r="BE732" s="75" t="str">
        <f>IF('Meter Readings &amp; Usage'!B728="", "", 'Meter Readings &amp; Usage'!B728)</f>
        <v/>
      </c>
    </row>
    <row r="733" spans="56:57" ht="15" hidden="1" customHeight="1" x14ac:dyDescent="0.25">
      <c r="BD733" s="72" t="str">
        <f>IF(OR('Meter Readings &amp; Usage'!B728=MAX('Meter Readings &amp; Usage'!$B$8:$B$1021), 'Meter Readings &amp; Usage'!B728=""), "", 'Meter Readings &amp; Usage'!B728)</f>
        <v/>
      </c>
      <c r="BE733" s="75" t="str">
        <f>IF('Meter Readings &amp; Usage'!B729="", "", 'Meter Readings &amp; Usage'!B729)</f>
        <v/>
      </c>
    </row>
    <row r="734" spans="56:57" ht="15" hidden="1" customHeight="1" x14ac:dyDescent="0.25">
      <c r="BD734" s="72" t="str">
        <f>IF(OR('Meter Readings &amp; Usage'!B729=MAX('Meter Readings &amp; Usage'!$B$8:$B$1021), 'Meter Readings &amp; Usage'!B729=""), "", 'Meter Readings &amp; Usage'!B729)</f>
        <v/>
      </c>
      <c r="BE734" s="75" t="str">
        <f>IF('Meter Readings &amp; Usage'!B730="", "", 'Meter Readings &amp; Usage'!B730)</f>
        <v/>
      </c>
    </row>
    <row r="735" spans="56:57" ht="15" hidden="1" customHeight="1" x14ac:dyDescent="0.25">
      <c r="BD735" s="72" t="str">
        <f>IF(OR('Meter Readings &amp; Usage'!B730=MAX('Meter Readings &amp; Usage'!$B$8:$B$1021), 'Meter Readings &amp; Usage'!B730=""), "", 'Meter Readings &amp; Usage'!B730)</f>
        <v/>
      </c>
      <c r="BE735" s="75" t="str">
        <f>IF('Meter Readings &amp; Usage'!B731="", "", 'Meter Readings &amp; Usage'!B731)</f>
        <v/>
      </c>
    </row>
    <row r="736" spans="56:57" ht="15" hidden="1" customHeight="1" x14ac:dyDescent="0.25">
      <c r="BD736" s="72" t="str">
        <f>IF(OR('Meter Readings &amp; Usage'!B731=MAX('Meter Readings &amp; Usage'!$B$8:$B$1021), 'Meter Readings &amp; Usage'!B731=""), "", 'Meter Readings &amp; Usage'!B731)</f>
        <v/>
      </c>
      <c r="BE736" s="75" t="str">
        <f>IF('Meter Readings &amp; Usage'!B732="", "", 'Meter Readings &amp; Usage'!B732)</f>
        <v/>
      </c>
    </row>
    <row r="737" spans="56:57" ht="15" hidden="1" customHeight="1" x14ac:dyDescent="0.25">
      <c r="BD737" s="72" t="str">
        <f>IF(OR('Meter Readings &amp; Usage'!B732=MAX('Meter Readings &amp; Usage'!$B$8:$B$1021), 'Meter Readings &amp; Usage'!B732=""), "", 'Meter Readings &amp; Usage'!B732)</f>
        <v/>
      </c>
      <c r="BE737" s="75" t="str">
        <f>IF('Meter Readings &amp; Usage'!B733="", "", 'Meter Readings &amp; Usage'!B733)</f>
        <v/>
      </c>
    </row>
    <row r="738" spans="56:57" ht="15" hidden="1" customHeight="1" x14ac:dyDescent="0.25">
      <c r="BD738" s="72" t="str">
        <f>IF(OR('Meter Readings &amp; Usage'!B733=MAX('Meter Readings &amp; Usage'!$B$8:$B$1021), 'Meter Readings &amp; Usage'!B733=""), "", 'Meter Readings &amp; Usage'!B733)</f>
        <v/>
      </c>
      <c r="BE738" s="75" t="str">
        <f>IF('Meter Readings &amp; Usage'!B734="", "", 'Meter Readings &amp; Usage'!B734)</f>
        <v/>
      </c>
    </row>
    <row r="739" spans="56:57" ht="15" hidden="1" customHeight="1" x14ac:dyDescent="0.25">
      <c r="BD739" s="72" t="str">
        <f>IF(OR('Meter Readings &amp; Usage'!B734=MAX('Meter Readings &amp; Usage'!$B$8:$B$1021), 'Meter Readings &amp; Usage'!B734=""), "", 'Meter Readings &amp; Usage'!B734)</f>
        <v/>
      </c>
      <c r="BE739" s="75" t="str">
        <f>IF('Meter Readings &amp; Usage'!B735="", "", 'Meter Readings &amp; Usage'!B735)</f>
        <v/>
      </c>
    </row>
    <row r="740" spans="56:57" ht="15" hidden="1" customHeight="1" x14ac:dyDescent="0.25">
      <c r="BD740" s="72" t="str">
        <f>IF(OR('Meter Readings &amp; Usage'!B735=MAX('Meter Readings &amp; Usage'!$B$8:$B$1021), 'Meter Readings &amp; Usage'!B735=""), "", 'Meter Readings &amp; Usage'!B735)</f>
        <v/>
      </c>
      <c r="BE740" s="75" t="str">
        <f>IF('Meter Readings &amp; Usage'!B736="", "", 'Meter Readings &amp; Usage'!B736)</f>
        <v/>
      </c>
    </row>
    <row r="741" spans="56:57" ht="15" hidden="1" customHeight="1" x14ac:dyDescent="0.25">
      <c r="BD741" s="72" t="str">
        <f>IF(OR('Meter Readings &amp; Usage'!B736=MAX('Meter Readings &amp; Usage'!$B$8:$B$1021), 'Meter Readings &amp; Usage'!B736=""), "", 'Meter Readings &amp; Usage'!B736)</f>
        <v/>
      </c>
      <c r="BE741" s="75" t="str">
        <f>IF('Meter Readings &amp; Usage'!B737="", "", 'Meter Readings &amp; Usage'!B737)</f>
        <v/>
      </c>
    </row>
    <row r="742" spans="56:57" ht="15" hidden="1" customHeight="1" x14ac:dyDescent="0.25">
      <c r="BD742" s="72" t="str">
        <f>IF(OR('Meter Readings &amp; Usage'!B737=MAX('Meter Readings &amp; Usage'!$B$8:$B$1021), 'Meter Readings &amp; Usage'!B737=""), "", 'Meter Readings &amp; Usage'!B737)</f>
        <v/>
      </c>
      <c r="BE742" s="75" t="str">
        <f>IF('Meter Readings &amp; Usage'!B738="", "", 'Meter Readings &amp; Usage'!B738)</f>
        <v/>
      </c>
    </row>
    <row r="743" spans="56:57" ht="15" hidden="1" customHeight="1" x14ac:dyDescent="0.25">
      <c r="BD743" s="72" t="str">
        <f>IF(OR('Meter Readings &amp; Usage'!B738=MAX('Meter Readings &amp; Usage'!$B$8:$B$1021), 'Meter Readings &amp; Usage'!B738=""), "", 'Meter Readings &amp; Usage'!B738)</f>
        <v/>
      </c>
      <c r="BE743" s="75" t="str">
        <f>IF('Meter Readings &amp; Usage'!B739="", "", 'Meter Readings &amp; Usage'!B739)</f>
        <v/>
      </c>
    </row>
    <row r="744" spans="56:57" ht="15" hidden="1" customHeight="1" x14ac:dyDescent="0.25">
      <c r="BD744" s="72" t="str">
        <f>IF(OR('Meter Readings &amp; Usage'!B739=MAX('Meter Readings &amp; Usage'!$B$8:$B$1021), 'Meter Readings &amp; Usage'!B739=""), "", 'Meter Readings &amp; Usage'!B739)</f>
        <v/>
      </c>
      <c r="BE744" s="75" t="str">
        <f>IF('Meter Readings &amp; Usage'!B740="", "", 'Meter Readings &amp; Usage'!B740)</f>
        <v/>
      </c>
    </row>
    <row r="745" spans="56:57" ht="15" hidden="1" customHeight="1" x14ac:dyDescent="0.25">
      <c r="BD745" s="72" t="str">
        <f>IF(OR('Meter Readings &amp; Usage'!B740=MAX('Meter Readings &amp; Usage'!$B$8:$B$1021), 'Meter Readings &amp; Usage'!B740=""), "", 'Meter Readings &amp; Usage'!B740)</f>
        <v/>
      </c>
      <c r="BE745" s="75" t="str">
        <f>IF('Meter Readings &amp; Usage'!B741="", "", 'Meter Readings &amp; Usage'!B741)</f>
        <v/>
      </c>
    </row>
    <row r="746" spans="56:57" ht="15" hidden="1" customHeight="1" x14ac:dyDescent="0.25">
      <c r="BD746" s="72" t="str">
        <f>IF(OR('Meter Readings &amp; Usage'!B741=MAX('Meter Readings &amp; Usage'!$B$8:$B$1021), 'Meter Readings &amp; Usage'!B741=""), "", 'Meter Readings &amp; Usage'!B741)</f>
        <v/>
      </c>
      <c r="BE746" s="75" t="str">
        <f>IF('Meter Readings &amp; Usage'!B742="", "", 'Meter Readings &amp; Usage'!B742)</f>
        <v/>
      </c>
    </row>
    <row r="747" spans="56:57" ht="15" hidden="1" customHeight="1" x14ac:dyDescent="0.25">
      <c r="BD747" s="72" t="str">
        <f>IF(OR('Meter Readings &amp; Usage'!B742=MAX('Meter Readings &amp; Usage'!$B$8:$B$1021), 'Meter Readings &amp; Usage'!B742=""), "", 'Meter Readings &amp; Usage'!B742)</f>
        <v/>
      </c>
      <c r="BE747" s="75" t="str">
        <f>IF('Meter Readings &amp; Usage'!B743="", "", 'Meter Readings &amp; Usage'!B743)</f>
        <v/>
      </c>
    </row>
    <row r="748" spans="56:57" ht="15" hidden="1" customHeight="1" x14ac:dyDescent="0.25">
      <c r="BD748" s="72" t="str">
        <f>IF(OR('Meter Readings &amp; Usage'!B743=MAX('Meter Readings &amp; Usage'!$B$8:$B$1021), 'Meter Readings &amp; Usage'!B743=""), "", 'Meter Readings &amp; Usage'!B743)</f>
        <v/>
      </c>
      <c r="BE748" s="75" t="str">
        <f>IF('Meter Readings &amp; Usage'!B744="", "", 'Meter Readings &amp; Usage'!B744)</f>
        <v/>
      </c>
    </row>
    <row r="749" spans="56:57" ht="15" hidden="1" customHeight="1" x14ac:dyDescent="0.25">
      <c r="BD749" s="72" t="str">
        <f>IF(OR('Meter Readings &amp; Usage'!B744=MAX('Meter Readings &amp; Usage'!$B$8:$B$1021), 'Meter Readings &amp; Usage'!B744=""), "", 'Meter Readings &amp; Usage'!B744)</f>
        <v/>
      </c>
      <c r="BE749" s="75" t="str">
        <f>IF('Meter Readings &amp; Usage'!B745="", "", 'Meter Readings &amp; Usage'!B745)</f>
        <v/>
      </c>
    </row>
    <row r="750" spans="56:57" ht="15" hidden="1" customHeight="1" x14ac:dyDescent="0.25">
      <c r="BD750" s="72" t="str">
        <f>IF(OR('Meter Readings &amp; Usage'!B745=MAX('Meter Readings &amp; Usage'!$B$8:$B$1021), 'Meter Readings &amp; Usage'!B745=""), "", 'Meter Readings &amp; Usage'!B745)</f>
        <v/>
      </c>
      <c r="BE750" s="75" t="str">
        <f>IF('Meter Readings &amp; Usage'!B746="", "", 'Meter Readings &amp; Usage'!B746)</f>
        <v/>
      </c>
    </row>
    <row r="751" spans="56:57" ht="15" hidden="1" customHeight="1" x14ac:dyDescent="0.25">
      <c r="BD751" s="72" t="str">
        <f>IF(OR('Meter Readings &amp; Usage'!B746=MAX('Meter Readings &amp; Usage'!$B$8:$B$1021), 'Meter Readings &amp; Usage'!B746=""), "", 'Meter Readings &amp; Usage'!B746)</f>
        <v/>
      </c>
      <c r="BE751" s="75" t="str">
        <f>IF('Meter Readings &amp; Usage'!B747="", "", 'Meter Readings &amp; Usage'!B747)</f>
        <v/>
      </c>
    </row>
    <row r="752" spans="56:57" ht="15" hidden="1" customHeight="1" x14ac:dyDescent="0.25">
      <c r="BD752" s="72" t="str">
        <f>IF(OR('Meter Readings &amp; Usage'!B747=MAX('Meter Readings &amp; Usage'!$B$8:$B$1021), 'Meter Readings &amp; Usage'!B747=""), "", 'Meter Readings &amp; Usage'!B747)</f>
        <v/>
      </c>
      <c r="BE752" s="75" t="str">
        <f>IF('Meter Readings &amp; Usage'!B748="", "", 'Meter Readings &amp; Usage'!B748)</f>
        <v/>
      </c>
    </row>
    <row r="753" spans="56:57" ht="15" hidden="1" customHeight="1" x14ac:dyDescent="0.25">
      <c r="BD753" s="72" t="str">
        <f>IF(OR('Meter Readings &amp; Usage'!B748=MAX('Meter Readings &amp; Usage'!$B$8:$B$1021), 'Meter Readings &amp; Usage'!B748=""), "", 'Meter Readings &amp; Usage'!B748)</f>
        <v/>
      </c>
      <c r="BE753" s="75" t="str">
        <f>IF('Meter Readings &amp; Usage'!B749="", "", 'Meter Readings &amp; Usage'!B749)</f>
        <v/>
      </c>
    </row>
    <row r="754" spans="56:57" ht="15" hidden="1" customHeight="1" x14ac:dyDescent="0.25">
      <c r="BD754" s="72" t="str">
        <f>IF(OR('Meter Readings &amp; Usage'!B749=MAX('Meter Readings &amp; Usage'!$B$8:$B$1021), 'Meter Readings &amp; Usage'!B749=""), "", 'Meter Readings &amp; Usage'!B749)</f>
        <v/>
      </c>
      <c r="BE754" s="75" t="str">
        <f>IF('Meter Readings &amp; Usage'!B750="", "", 'Meter Readings &amp; Usage'!B750)</f>
        <v/>
      </c>
    </row>
    <row r="755" spans="56:57" ht="15" hidden="1" customHeight="1" x14ac:dyDescent="0.25">
      <c r="BD755" s="72" t="str">
        <f>IF(OR('Meter Readings &amp; Usage'!B750=MAX('Meter Readings &amp; Usage'!$B$8:$B$1021), 'Meter Readings &amp; Usage'!B750=""), "", 'Meter Readings &amp; Usage'!B750)</f>
        <v/>
      </c>
      <c r="BE755" s="75" t="str">
        <f>IF('Meter Readings &amp; Usage'!B751="", "", 'Meter Readings &amp; Usage'!B751)</f>
        <v/>
      </c>
    </row>
    <row r="756" spans="56:57" ht="15" hidden="1" customHeight="1" x14ac:dyDescent="0.25">
      <c r="BD756" s="72" t="str">
        <f>IF(OR('Meter Readings &amp; Usage'!B751=MAX('Meter Readings &amp; Usage'!$B$8:$B$1021), 'Meter Readings &amp; Usage'!B751=""), "", 'Meter Readings &amp; Usage'!B751)</f>
        <v/>
      </c>
      <c r="BE756" s="75" t="str">
        <f>IF('Meter Readings &amp; Usage'!B752="", "", 'Meter Readings &amp; Usage'!B752)</f>
        <v/>
      </c>
    </row>
    <row r="757" spans="56:57" ht="15" hidden="1" customHeight="1" x14ac:dyDescent="0.25">
      <c r="BD757" s="72" t="str">
        <f>IF(OR('Meter Readings &amp; Usage'!B752=MAX('Meter Readings &amp; Usage'!$B$8:$B$1021), 'Meter Readings &amp; Usage'!B752=""), "", 'Meter Readings &amp; Usage'!B752)</f>
        <v/>
      </c>
      <c r="BE757" s="75" t="str">
        <f>IF('Meter Readings &amp; Usage'!B753="", "", 'Meter Readings &amp; Usage'!B753)</f>
        <v/>
      </c>
    </row>
    <row r="758" spans="56:57" ht="15" hidden="1" customHeight="1" x14ac:dyDescent="0.25">
      <c r="BD758" s="72" t="str">
        <f>IF(OR('Meter Readings &amp; Usage'!B753=MAX('Meter Readings &amp; Usage'!$B$8:$B$1021), 'Meter Readings &amp; Usage'!B753=""), "", 'Meter Readings &amp; Usage'!B753)</f>
        <v/>
      </c>
      <c r="BE758" s="75" t="str">
        <f>IF('Meter Readings &amp; Usage'!B754="", "", 'Meter Readings &amp; Usage'!B754)</f>
        <v/>
      </c>
    </row>
    <row r="759" spans="56:57" ht="15" hidden="1" customHeight="1" x14ac:dyDescent="0.25">
      <c r="BD759" s="72" t="str">
        <f>IF(OR('Meter Readings &amp; Usage'!B754=MAX('Meter Readings &amp; Usage'!$B$8:$B$1021), 'Meter Readings &amp; Usage'!B754=""), "", 'Meter Readings &amp; Usage'!B754)</f>
        <v/>
      </c>
      <c r="BE759" s="75" t="str">
        <f>IF('Meter Readings &amp; Usage'!B755="", "", 'Meter Readings &amp; Usage'!B755)</f>
        <v/>
      </c>
    </row>
    <row r="760" spans="56:57" ht="15" hidden="1" customHeight="1" x14ac:dyDescent="0.25">
      <c r="BD760" s="72" t="str">
        <f>IF(OR('Meter Readings &amp; Usage'!B755=MAX('Meter Readings &amp; Usage'!$B$8:$B$1021), 'Meter Readings &amp; Usage'!B755=""), "", 'Meter Readings &amp; Usage'!B755)</f>
        <v/>
      </c>
      <c r="BE760" s="75" t="str">
        <f>IF('Meter Readings &amp; Usage'!B756="", "", 'Meter Readings &amp; Usage'!B756)</f>
        <v/>
      </c>
    </row>
    <row r="761" spans="56:57" ht="15" hidden="1" customHeight="1" x14ac:dyDescent="0.25">
      <c r="BD761" s="72" t="str">
        <f>IF(OR('Meter Readings &amp; Usage'!B756=MAX('Meter Readings &amp; Usage'!$B$8:$B$1021), 'Meter Readings &amp; Usage'!B756=""), "", 'Meter Readings &amp; Usage'!B756)</f>
        <v/>
      </c>
      <c r="BE761" s="75" t="str">
        <f>IF('Meter Readings &amp; Usage'!B757="", "", 'Meter Readings &amp; Usage'!B757)</f>
        <v/>
      </c>
    </row>
    <row r="762" spans="56:57" ht="15" hidden="1" customHeight="1" x14ac:dyDescent="0.25">
      <c r="BD762" s="72" t="str">
        <f>IF(OR('Meter Readings &amp; Usage'!B757=MAX('Meter Readings &amp; Usage'!$B$8:$B$1021), 'Meter Readings &amp; Usage'!B757=""), "", 'Meter Readings &amp; Usage'!B757)</f>
        <v/>
      </c>
      <c r="BE762" s="75" t="str">
        <f>IF('Meter Readings &amp; Usage'!B758="", "", 'Meter Readings &amp; Usage'!B758)</f>
        <v/>
      </c>
    </row>
    <row r="763" spans="56:57" ht="15" hidden="1" customHeight="1" x14ac:dyDescent="0.25">
      <c r="BD763" s="72" t="str">
        <f>IF(OR('Meter Readings &amp; Usage'!B758=MAX('Meter Readings &amp; Usage'!$B$8:$B$1021), 'Meter Readings &amp; Usage'!B758=""), "", 'Meter Readings &amp; Usage'!B758)</f>
        <v/>
      </c>
      <c r="BE763" s="75" t="str">
        <f>IF('Meter Readings &amp; Usage'!B759="", "", 'Meter Readings &amp; Usage'!B759)</f>
        <v/>
      </c>
    </row>
    <row r="764" spans="56:57" ht="15" hidden="1" customHeight="1" x14ac:dyDescent="0.25">
      <c r="BD764" s="72" t="str">
        <f>IF(OR('Meter Readings &amp; Usage'!B759=MAX('Meter Readings &amp; Usage'!$B$8:$B$1021), 'Meter Readings &amp; Usage'!B759=""), "", 'Meter Readings &amp; Usage'!B759)</f>
        <v/>
      </c>
      <c r="BE764" s="75" t="str">
        <f>IF('Meter Readings &amp; Usage'!B760="", "", 'Meter Readings &amp; Usage'!B760)</f>
        <v/>
      </c>
    </row>
    <row r="765" spans="56:57" ht="15" hidden="1" customHeight="1" x14ac:dyDescent="0.25">
      <c r="BD765" s="72" t="str">
        <f>IF(OR('Meter Readings &amp; Usage'!B760=MAX('Meter Readings &amp; Usage'!$B$8:$B$1021), 'Meter Readings &amp; Usage'!B760=""), "", 'Meter Readings &amp; Usage'!B760)</f>
        <v/>
      </c>
      <c r="BE765" s="75" t="str">
        <f>IF('Meter Readings &amp; Usage'!B761="", "", 'Meter Readings &amp; Usage'!B761)</f>
        <v/>
      </c>
    </row>
    <row r="766" spans="56:57" ht="15" hidden="1" customHeight="1" x14ac:dyDescent="0.25">
      <c r="BD766" s="72" t="str">
        <f>IF(OR('Meter Readings &amp; Usage'!B761=MAX('Meter Readings &amp; Usage'!$B$8:$B$1021), 'Meter Readings &amp; Usage'!B761=""), "", 'Meter Readings &amp; Usage'!B761)</f>
        <v/>
      </c>
      <c r="BE766" s="75" t="str">
        <f>IF('Meter Readings &amp; Usage'!B762="", "", 'Meter Readings &amp; Usage'!B762)</f>
        <v/>
      </c>
    </row>
    <row r="767" spans="56:57" ht="15" hidden="1" customHeight="1" x14ac:dyDescent="0.25">
      <c r="BD767" s="72" t="str">
        <f>IF(OR('Meter Readings &amp; Usage'!B762=MAX('Meter Readings &amp; Usage'!$B$8:$B$1021), 'Meter Readings &amp; Usage'!B762=""), "", 'Meter Readings &amp; Usage'!B762)</f>
        <v/>
      </c>
      <c r="BE767" s="75" t="str">
        <f>IF('Meter Readings &amp; Usage'!B763="", "", 'Meter Readings &amp; Usage'!B763)</f>
        <v/>
      </c>
    </row>
    <row r="768" spans="56:57" ht="15" hidden="1" customHeight="1" x14ac:dyDescent="0.25">
      <c r="BD768" s="72" t="str">
        <f>IF(OR('Meter Readings &amp; Usage'!B763=MAX('Meter Readings &amp; Usage'!$B$8:$B$1021), 'Meter Readings &amp; Usage'!B763=""), "", 'Meter Readings &amp; Usage'!B763)</f>
        <v/>
      </c>
      <c r="BE768" s="75" t="str">
        <f>IF('Meter Readings &amp; Usage'!B764="", "", 'Meter Readings &amp; Usage'!B764)</f>
        <v/>
      </c>
    </row>
    <row r="769" spans="56:57" ht="15" hidden="1" customHeight="1" x14ac:dyDescent="0.25">
      <c r="BD769" s="72" t="str">
        <f>IF(OR('Meter Readings &amp; Usage'!B764=MAX('Meter Readings &amp; Usage'!$B$8:$B$1021), 'Meter Readings &amp; Usage'!B764=""), "", 'Meter Readings &amp; Usage'!B764)</f>
        <v/>
      </c>
      <c r="BE769" s="75" t="str">
        <f>IF('Meter Readings &amp; Usage'!B765="", "", 'Meter Readings &amp; Usage'!B765)</f>
        <v/>
      </c>
    </row>
    <row r="770" spans="56:57" ht="15" hidden="1" customHeight="1" x14ac:dyDescent="0.25">
      <c r="BD770" s="72" t="str">
        <f>IF(OR('Meter Readings &amp; Usage'!B765=MAX('Meter Readings &amp; Usage'!$B$8:$B$1021), 'Meter Readings &amp; Usage'!B765=""), "", 'Meter Readings &amp; Usage'!B765)</f>
        <v/>
      </c>
      <c r="BE770" s="75" t="str">
        <f>IF('Meter Readings &amp; Usage'!B766="", "", 'Meter Readings &amp; Usage'!B766)</f>
        <v/>
      </c>
    </row>
    <row r="771" spans="56:57" ht="15" hidden="1" customHeight="1" x14ac:dyDescent="0.25">
      <c r="BD771" s="72" t="str">
        <f>IF(OR('Meter Readings &amp; Usage'!B766=MAX('Meter Readings &amp; Usage'!$B$8:$B$1021), 'Meter Readings &amp; Usage'!B766=""), "", 'Meter Readings &amp; Usage'!B766)</f>
        <v/>
      </c>
      <c r="BE771" s="75" t="str">
        <f>IF('Meter Readings &amp; Usage'!B767="", "", 'Meter Readings &amp; Usage'!B767)</f>
        <v/>
      </c>
    </row>
    <row r="772" spans="56:57" ht="15" hidden="1" customHeight="1" x14ac:dyDescent="0.25">
      <c r="BD772" s="72" t="str">
        <f>IF(OR('Meter Readings &amp; Usage'!B767=MAX('Meter Readings &amp; Usage'!$B$8:$B$1021), 'Meter Readings &amp; Usage'!B767=""), "", 'Meter Readings &amp; Usage'!B767)</f>
        <v/>
      </c>
      <c r="BE772" s="75" t="str">
        <f>IF('Meter Readings &amp; Usage'!B768="", "", 'Meter Readings &amp; Usage'!B768)</f>
        <v/>
      </c>
    </row>
    <row r="773" spans="56:57" ht="15" hidden="1" customHeight="1" x14ac:dyDescent="0.25">
      <c r="BD773" s="72" t="str">
        <f>IF(OR('Meter Readings &amp; Usage'!B768=MAX('Meter Readings &amp; Usage'!$B$8:$B$1021), 'Meter Readings &amp; Usage'!B768=""), "", 'Meter Readings &amp; Usage'!B768)</f>
        <v/>
      </c>
      <c r="BE773" s="75" t="str">
        <f>IF('Meter Readings &amp; Usage'!B769="", "", 'Meter Readings &amp; Usage'!B769)</f>
        <v/>
      </c>
    </row>
    <row r="774" spans="56:57" ht="15" hidden="1" customHeight="1" x14ac:dyDescent="0.25">
      <c r="BD774" s="72" t="str">
        <f>IF(OR('Meter Readings &amp; Usage'!B769=MAX('Meter Readings &amp; Usage'!$B$8:$B$1021), 'Meter Readings &amp; Usage'!B769=""), "", 'Meter Readings &amp; Usage'!B769)</f>
        <v/>
      </c>
      <c r="BE774" s="75" t="str">
        <f>IF('Meter Readings &amp; Usage'!B770="", "", 'Meter Readings &amp; Usage'!B770)</f>
        <v/>
      </c>
    </row>
    <row r="775" spans="56:57" ht="15" hidden="1" customHeight="1" x14ac:dyDescent="0.25">
      <c r="BD775" s="72" t="str">
        <f>IF(OR('Meter Readings &amp; Usage'!B770=MAX('Meter Readings &amp; Usage'!$B$8:$B$1021), 'Meter Readings &amp; Usage'!B770=""), "", 'Meter Readings &amp; Usage'!B770)</f>
        <v/>
      </c>
      <c r="BE775" s="75" t="str">
        <f>IF('Meter Readings &amp; Usage'!B771="", "", 'Meter Readings &amp; Usage'!B771)</f>
        <v/>
      </c>
    </row>
    <row r="776" spans="56:57" ht="15" hidden="1" customHeight="1" x14ac:dyDescent="0.25">
      <c r="BD776" s="72" t="str">
        <f>IF(OR('Meter Readings &amp; Usage'!B771=MAX('Meter Readings &amp; Usage'!$B$8:$B$1021), 'Meter Readings &amp; Usage'!B771=""), "", 'Meter Readings &amp; Usage'!B771)</f>
        <v/>
      </c>
      <c r="BE776" s="75" t="str">
        <f>IF('Meter Readings &amp; Usage'!B772="", "", 'Meter Readings &amp; Usage'!B772)</f>
        <v/>
      </c>
    </row>
    <row r="777" spans="56:57" ht="15" hidden="1" customHeight="1" x14ac:dyDescent="0.25">
      <c r="BD777" s="72" t="str">
        <f>IF(OR('Meter Readings &amp; Usage'!B772=MAX('Meter Readings &amp; Usage'!$B$8:$B$1021), 'Meter Readings &amp; Usage'!B772=""), "", 'Meter Readings &amp; Usage'!B772)</f>
        <v/>
      </c>
      <c r="BE777" s="75" t="str">
        <f>IF('Meter Readings &amp; Usage'!B773="", "", 'Meter Readings &amp; Usage'!B773)</f>
        <v/>
      </c>
    </row>
    <row r="778" spans="56:57" ht="15" hidden="1" customHeight="1" x14ac:dyDescent="0.25">
      <c r="BD778" s="72" t="str">
        <f>IF(OR('Meter Readings &amp; Usage'!B773=MAX('Meter Readings &amp; Usage'!$B$8:$B$1021), 'Meter Readings &amp; Usage'!B773=""), "", 'Meter Readings &amp; Usage'!B773)</f>
        <v/>
      </c>
      <c r="BE778" s="75" t="str">
        <f>IF('Meter Readings &amp; Usage'!B774="", "", 'Meter Readings &amp; Usage'!B774)</f>
        <v/>
      </c>
    </row>
    <row r="779" spans="56:57" ht="15" hidden="1" customHeight="1" x14ac:dyDescent="0.25">
      <c r="BD779" s="72" t="str">
        <f>IF(OR('Meter Readings &amp; Usage'!B774=MAX('Meter Readings &amp; Usage'!$B$8:$B$1021), 'Meter Readings &amp; Usage'!B774=""), "", 'Meter Readings &amp; Usage'!B774)</f>
        <v/>
      </c>
      <c r="BE779" s="75" t="str">
        <f>IF('Meter Readings &amp; Usage'!B775="", "", 'Meter Readings &amp; Usage'!B775)</f>
        <v/>
      </c>
    </row>
    <row r="780" spans="56:57" ht="15" hidden="1" customHeight="1" x14ac:dyDescent="0.25">
      <c r="BD780" s="72" t="str">
        <f>IF(OR('Meter Readings &amp; Usage'!B775=MAX('Meter Readings &amp; Usage'!$B$8:$B$1021), 'Meter Readings &amp; Usage'!B775=""), "", 'Meter Readings &amp; Usage'!B775)</f>
        <v/>
      </c>
      <c r="BE780" s="75" t="str">
        <f>IF('Meter Readings &amp; Usage'!B776="", "", 'Meter Readings &amp; Usage'!B776)</f>
        <v/>
      </c>
    </row>
    <row r="781" spans="56:57" ht="15" hidden="1" customHeight="1" x14ac:dyDescent="0.25">
      <c r="BD781" s="72" t="str">
        <f>IF(OR('Meter Readings &amp; Usage'!B776=MAX('Meter Readings &amp; Usage'!$B$8:$B$1021), 'Meter Readings &amp; Usage'!B776=""), "", 'Meter Readings &amp; Usage'!B776)</f>
        <v/>
      </c>
      <c r="BE781" s="75" t="str">
        <f>IF('Meter Readings &amp; Usage'!B777="", "", 'Meter Readings &amp; Usage'!B777)</f>
        <v/>
      </c>
    </row>
    <row r="782" spans="56:57" ht="15" hidden="1" customHeight="1" x14ac:dyDescent="0.25">
      <c r="BD782" s="72" t="str">
        <f>IF(OR('Meter Readings &amp; Usage'!B777=MAX('Meter Readings &amp; Usage'!$B$8:$B$1021), 'Meter Readings &amp; Usage'!B777=""), "", 'Meter Readings &amp; Usage'!B777)</f>
        <v/>
      </c>
      <c r="BE782" s="75" t="str">
        <f>IF('Meter Readings &amp; Usage'!B778="", "", 'Meter Readings &amp; Usage'!B778)</f>
        <v/>
      </c>
    </row>
    <row r="783" spans="56:57" ht="15" hidden="1" customHeight="1" x14ac:dyDescent="0.25">
      <c r="BD783" s="72" t="str">
        <f>IF(OR('Meter Readings &amp; Usage'!B778=MAX('Meter Readings &amp; Usage'!$B$8:$B$1021), 'Meter Readings &amp; Usage'!B778=""), "", 'Meter Readings &amp; Usage'!B778)</f>
        <v/>
      </c>
      <c r="BE783" s="75" t="str">
        <f>IF('Meter Readings &amp; Usage'!B779="", "", 'Meter Readings &amp; Usage'!B779)</f>
        <v/>
      </c>
    </row>
    <row r="784" spans="56:57" ht="15" hidden="1" customHeight="1" x14ac:dyDescent="0.25">
      <c r="BD784" s="72" t="str">
        <f>IF(OR('Meter Readings &amp; Usage'!B779=MAX('Meter Readings &amp; Usage'!$B$8:$B$1021), 'Meter Readings &amp; Usage'!B779=""), "", 'Meter Readings &amp; Usage'!B779)</f>
        <v/>
      </c>
      <c r="BE784" s="75" t="str">
        <f>IF('Meter Readings &amp; Usage'!B780="", "", 'Meter Readings &amp; Usage'!B780)</f>
        <v/>
      </c>
    </row>
    <row r="785" spans="56:57" ht="15" hidden="1" customHeight="1" x14ac:dyDescent="0.25">
      <c r="BD785" s="72" t="str">
        <f>IF(OR('Meter Readings &amp; Usage'!B780=MAX('Meter Readings &amp; Usage'!$B$8:$B$1021), 'Meter Readings &amp; Usage'!B780=""), "", 'Meter Readings &amp; Usage'!B780)</f>
        <v/>
      </c>
      <c r="BE785" s="75" t="str">
        <f>IF('Meter Readings &amp; Usage'!B781="", "", 'Meter Readings &amp; Usage'!B781)</f>
        <v/>
      </c>
    </row>
    <row r="786" spans="56:57" ht="15" hidden="1" customHeight="1" x14ac:dyDescent="0.25">
      <c r="BD786" s="72" t="str">
        <f>IF(OR('Meter Readings &amp; Usage'!B781=MAX('Meter Readings &amp; Usage'!$B$8:$B$1021), 'Meter Readings &amp; Usage'!B781=""), "", 'Meter Readings &amp; Usage'!B781)</f>
        <v/>
      </c>
      <c r="BE786" s="75" t="str">
        <f>IF('Meter Readings &amp; Usage'!B782="", "", 'Meter Readings &amp; Usage'!B782)</f>
        <v/>
      </c>
    </row>
    <row r="787" spans="56:57" ht="15" hidden="1" customHeight="1" x14ac:dyDescent="0.25">
      <c r="BD787" s="72" t="str">
        <f>IF(OR('Meter Readings &amp; Usage'!B782=MAX('Meter Readings &amp; Usage'!$B$8:$B$1021), 'Meter Readings &amp; Usage'!B782=""), "", 'Meter Readings &amp; Usage'!B782)</f>
        <v/>
      </c>
      <c r="BE787" s="75" t="str">
        <f>IF('Meter Readings &amp; Usage'!B783="", "", 'Meter Readings &amp; Usage'!B783)</f>
        <v/>
      </c>
    </row>
    <row r="788" spans="56:57" ht="15" hidden="1" customHeight="1" x14ac:dyDescent="0.25">
      <c r="BD788" s="72" t="str">
        <f>IF(OR('Meter Readings &amp; Usage'!B783=MAX('Meter Readings &amp; Usage'!$B$8:$B$1021), 'Meter Readings &amp; Usage'!B783=""), "", 'Meter Readings &amp; Usage'!B783)</f>
        <v/>
      </c>
      <c r="BE788" s="75" t="str">
        <f>IF('Meter Readings &amp; Usage'!B784="", "", 'Meter Readings &amp; Usage'!B784)</f>
        <v/>
      </c>
    </row>
    <row r="789" spans="56:57" ht="15" hidden="1" customHeight="1" x14ac:dyDescent="0.25">
      <c r="BD789" s="72" t="str">
        <f>IF(OR('Meter Readings &amp; Usage'!B784=MAX('Meter Readings &amp; Usage'!$B$8:$B$1021), 'Meter Readings &amp; Usage'!B784=""), "", 'Meter Readings &amp; Usage'!B784)</f>
        <v/>
      </c>
      <c r="BE789" s="75" t="str">
        <f>IF('Meter Readings &amp; Usage'!B785="", "", 'Meter Readings &amp; Usage'!B785)</f>
        <v/>
      </c>
    </row>
    <row r="790" spans="56:57" ht="15" hidden="1" customHeight="1" x14ac:dyDescent="0.25">
      <c r="BD790" s="72" t="str">
        <f>IF(OR('Meter Readings &amp; Usage'!B785=MAX('Meter Readings &amp; Usage'!$B$8:$B$1021), 'Meter Readings &amp; Usage'!B785=""), "", 'Meter Readings &amp; Usage'!B785)</f>
        <v/>
      </c>
      <c r="BE790" s="75" t="str">
        <f>IF('Meter Readings &amp; Usage'!B786="", "", 'Meter Readings &amp; Usage'!B786)</f>
        <v/>
      </c>
    </row>
    <row r="791" spans="56:57" ht="15" hidden="1" customHeight="1" x14ac:dyDescent="0.25">
      <c r="BD791" s="72" t="str">
        <f>IF(OR('Meter Readings &amp; Usage'!B786=MAX('Meter Readings &amp; Usage'!$B$8:$B$1021), 'Meter Readings &amp; Usage'!B786=""), "", 'Meter Readings &amp; Usage'!B786)</f>
        <v/>
      </c>
      <c r="BE791" s="75" t="str">
        <f>IF('Meter Readings &amp; Usage'!B787="", "", 'Meter Readings &amp; Usage'!B787)</f>
        <v/>
      </c>
    </row>
    <row r="792" spans="56:57" ht="15" hidden="1" customHeight="1" x14ac:dyDescent="0.25">
      <c r="BD792" s="72" t="str">
        <f>IF(OR('Meter Readings &amp; Usage'!B787=MAX('Meter Readings &amp; Usage'!$B$8:$B$1021), 'Meter Readings &amp; Usage'!B787=""), "", 'Meter Readings &amp; Usage'!B787)</f>
        <v/>
      </c>
      <c r="BE792" s="75" t="str">
        <f>IF('Meter Readings &amp; Usage'!B788="", "", 'Meter Readings &amp; Usage'!B788)</f>
        <v/>
      </c>
    </row>
    <row r="793" spans="56:57" ht="15" hidden="1" customHeight="1" x14ac:dyDescent="0.25">
      <c r="BD793" s="72" t="str">
        <f>IF(OR('Meter Readings &amp; Usage'!B788=MAX('Meter Readings &amp; Usage'!$B$8:$B$1021), 'Meter Readings &amp; Usage'!B788=""), "", 'Meter Readings &amp; Usage'!B788)</f>
        <v/>
      </c>
      <c r="BE793" s="75" t="str">
        <f>IF('Meter Readings &amp; Usage'!B789="", "", 'Meter Readings &amp; Usage'!B789)</f>
        <v/>
      </c>
    </row>
    <row r="794" spans="56:57" ht="15" hidden="1" customHeight="1" x14ac:dyDescent="0.25">
      <c r="BD794" s="72" t="str">
        <f>IF(OR('Meter Readings &amp; Usage'!B789=MAX('Meter Readings &amp; Usage'!$B$8:$B$1021), 'Meter Readings &amp; Usage'!B789=""), "", 'Meter Readings &amp; Usage'!B789)</f>
        <v/>
      </c>
      <c r="BE794" s="75" t="str">
        <f>IF('Meter Readings &amp; Usage'!B790="", "", 'Meter Readings &amp; Usage'!B790)</f>
        <v/>
      </c>
    </row>
    <row r="795" spans="56:57" ht="15" hidden="1" customHeight="1" x14ac:dyDescent="0.25">
      <c r="BD795" s="72" t="str">
        <f>IF(OR('Meter Readings &amp; Usage'!B790=MAX('Meter Readings &amp; Usage'!$B$8:$B$1021), 'Meter Readings &amp; Usage'!B790=""), "", 'Meter Readings &amp; Usage'!B790)</f>
        <v/>
      </c>
      <c r="BE795" s="75" t="str">
        <f>IF('Meter Readings &amp; Usage'!B791="", "", 'Meter Readings &amp; Usage'!B791)</f>
        <v/>
      </c>
    </row>
    <row r="796" spans="56:57" ht="15" hidden="1" customHeight="1" x14ac:dyDescent="0.25">
      <c r="BD796" s="72" t="str">
        <f>IF(OR('Meter Readings &amp; Usage'!B791=MAX('Meter Readings &amp; Usage'!$B$8:$B$1021), 'Meter Readings &amp; Usage'!B791=""), "", 'Meter Readings &amp; Usage'!B791)</f>
        <v/>
      </c>
      <c r="BE796" s="75" t="str">
        <f>IF('Meter Readings &amp; Usage'!B792="", "", 'Meter Readings &amp; Usage'!B792)</f>
        <v/>
      </c>
    </row>
    <row r="797" spans="56:57" ht="15" hidden="1" customHeight="1" x14ac:dyDescent="0.25">
      <c r="BD797" s="72" t="str">
        <f>IF(OR('Meter Readings &amp; Usage'!B792=MAX('Meter Readings &amp; Usage'!$B$8:$B$1021), 'Meter Readings &amp; Usage'!B792=""), "", 'Meter Readings &amp; Usage'!B792)</f>
        <v/>
      </c>
      <c r="BE797" s="75" t="str">
        <f>IF('Meter Readings &amp; Usage'!B793="", "", 'Meter Readings &amp; Usage'!B793)</f>
        <v/>
      </c>
    </row>
    <row r="798" spans="56:57" ht="15" hidden="1" customHeight="1" x14ac:dyDescent="0.25">
      <c r="BD798" s="72" t="str">
        <f>IF(OR('Meter Readings &amp; Usage'!B793=MAX('Meter Readings &amp; Usage'!$B$8:$B$1021), 'Meter Readings &amp; Usage'!B793=""), "", 'Meter Readings &amp; Usage'!B793)</f>
        <v/>
      </c>
      <c r="BE798" s="75" t="str">
        <f>IF('Meter Readings &amp; Usage'!B794="", "", 'Meter Readings &amp; Usage'!B794)</f>
        <v/>
      </c>
    </row>
    <row r="799" spans="56:57" ht="15" hidden="1" customHeight="1" x14ac:dyDescent="0.25">
      <c r="BD799" s="72" t="str">
        <f>IF(OR('Meter Readings &amp; Usage'!B794=MAX('Meter Readings &amp; Usage'!$B$8:$B$1021), 'Meter Readings &amp; Usage'!B794=""), "", 'Meter Readings &amp; Usage'!B794)</f>
        <v/>
      </c>
      <c r="BE799" s="75" t="str">
        <f>IF('Meter Readings &amp; Usage'!B795="", "", 'Meter Readings &amp; Usage'!B795)</f>
        <v/>
      </c>
    </row>
    <row r="800" spans="56:57" ht="15" hidden="1" customHeight="1" x14ac:dyDescent="0.25">
      <c r="BD800" s="72" t="str">
        <f>IF(OR('Meter Readings &amp; Usage'!B795=MAX('Meter Readings &amp; Usage'!$B$8:$B$1021), 'Meter Readings &amp; Usage'!B795=""), "", 'Meter Readings &amp; Usage'!B795)</f>
        <v/>
      </c>
      <c r="BE800" s="75" t="str">
        <f>IF('Meter Readings &amp; Usage'!B796="", "", 'Meter Readings &amp; Usage'!B796)</f>
        <v/>
      </c>
    </row>
    <row r="801" spans="56:57" ht="15" hidden="1" customHeight="1" x14ac:dyDescent="0.25">
      <c r="BD801" s="72" t="str">
        <f>IF(OR('Meter Readings &amp; Usage'!B796=MAX('Meter Readings &amp; Usage'!$B$8:$B$1021), 'Meter Readings &amp; Usage'!B796=""), "", 'Meter Readings &amp; Usage'!B796)</f>
        <v/>
      </c>
      <c r="BE801" s="75" t="str">
        <f>IF('Meter Readings &amp; Usage'!B797="", "", 'Meter Readings &amp; Usage'!B797)</f>
        <v/>
      </c>
    </row>
    <row r="802" spans="56:57" ht="15" hidden="1" customHeight="1" x14ac:dyDescent="0.25">
      <c r="BD802" s="72" t="str">
        <f>IF(OR('Meter Readings &amp; Usage'!B797=MAX('Meter Readings &amp; Usage'!$B$8:$B$1021), 'Meter Readings &amp; Usage'!B797=""), "", 'Meter Readings &amp; Usage'!B797)</f>
        <v/>
      </c>
      <c r="BE802" s="75" t="str">
        <f>IF('Meter Readings &amp; Usage'!B798="", "", 'Meter Readings &amp; Usage'!B798)</f>
        <v/>
      </c>
    </row>
    <row r="803" spans="56:57" ht="15" hidden="1" customHeight="1" x14ac:dyDescent="0.25">
      <c r="BD803" s="72" t="str">
        <f>IF(OR('Meter Readings &amp; Usage'!B798=MAX('Meter Readings &amp; Usage'!$B$8:$B$1021), 'Meter Readings &amp; Usage'!B798=""), "", 'Meter Readings &amp; Usage'!B798)</f>
        <v/>
      </c>
      <c r="BE803" s="75" t="str">
        <f>IF('Meter Readings &amp; Usage'!B799="", "", 'Meter Readings &amp; Usage'!B799)</f>
        <v/>
      </c>
    </row>
    <row r="804" spans="56:57" ht="15" hidden="1" customHeight="1" x14ac:dyDescent="0.25">
      <c r="BD804" s="72" t="str">
        <f>IF(OR('Meter Readings &amp; Usage'!B799=MAX('Meter Readings &amp; Usage'!$B$8:$B$1021), 'Meter Readings &amp; Usage'!B799=""), "", 'Meter Readings &amp; Usage'!B799)</f>
        <v/>
      </c>
      <c r="BE804" s="75" t="str">
        <f>IF('Meter Readings &amp; Usage'!B800="", "", 'Meter Readings &amp; Usage'!B800)</f>
        <v/>
      </c>
    </row>
    <row r="805" spans="56:57" ht="15" hidden="1" customHeight="1" x14ac:dyDescent="0.25">
      <c r="BD805" s="72" t="str">
        <f>IF(OR('Meter Readings &amp; Usage'!B800=MAX('Meter Readings &amp; Usage'!$B$8:$B$1021), 'Meter Readings &amp; Usage'!B800=""), "", 'Meter Readings &amp; Usage'!B800)</f>
        <v/>
      </c>
      <c r="BE805" s="75" t="str">
        <f>IF('Meter Readings &amp; Usage'!B801="", "", 'Meter Readings &amp; Usage'!B801)</f>
        <v/>
      </c>
    </row>
    <row r="806" spans="56:57" ht="15" hidden="1" customHeight="1" x14ac:dyDescent="0.25">
      <c r="BD806" s="72" t="str">
        <f>IF(OR('Meter Readings &amp; Usage'!B801=MAX('Meter Readings &amp; Usage'!$B$8:$B$1021), 'Meter Readings &amp; Usage'!B801=""), "", 'Meter Readings &amp; Usage'!B801)</f>
        <v/>
      </c>
      <c r="BE806" s="75" t="str">
        <f>IF('Meter Readings &amp; Usage'!B802="", "", 'Meter Readings &amp; Usage'!B802)</f>
        <v/>
      </c>
    </row>
    <row r="807" spans="56:57" ht="15" hidden="1" customHeight="1" x14ac:dyDescent="0.25">
      <c r="BD807" s="72" t="str">
        <f>IF(OR('Meter Readings &amp; Usage'!B802=MAX('Meter Readings &amp; Usage'!$B$8:$B$1021), 'Meter Readings &amp; Usage'!B802=""), "", 'Meter Readings &amp; Usage'!B802)</f>
        <v/>
      </c>
      <c r="BE807" s="75" t="str">
        <f>IF('Meter Readings &amp; Usage'!B803="", "", 'Meter Readings &amp; Usage'!B803)</f>
        <v/>
      </c>
    </row>
    <row r="808" spans="56:57" ht="15" hidden="1" customHeight="1" x14ac:dyDescent="0.25">
      <c r="BD808" s="72" t="str">
        <f>IF(OR('Meter Readings &amp; Usage'!B803=MAX('Meter Readings &amp; Usage'!$B$8:$B$1021), 'Meter Readings &amp; Usage'!B803=""), "", 'Meter Readings &amp; Usage'!B803)</f>
        <v/>
      </c>
      <c r="BE808" s="75" t="str">
        <f>IF('Meter Readings &amp; Usage'!B804="", "", 'Meter Readings &amp; Usage'!B804)</f>
        <v/>
      </c>
    </row>
    <row r="809" spans="56:57" ht="15" hidden="1" customHeight="1" x14ac:dyDescent="0.25">
      <c r="BD809" s="72" t="str">
        <f>IF(OR('Meter Readings &amp; Usage'!B804=MAX('Meter Readings &amp; Usage'!$B$8:$B$1021), 'Meter Readings &amp; Usage'!B804=""), "", 'Meter Readings &amp; Usage'!B804)</f>
        <v/>
      </c>
      <c r="BE809" s="75" t="str">
        <f>IF('Meter Readings &amp; Usage'!B805="", "", 'Meter Readings &amp; Usage'!B805)</f>
        <v/>
      </c>
    </row>
    <row r="810" spans="56:57" ht="15" hidden="1" customHeight="1" x14ac:dyDescent="0.25">
      <c r="BD810" s="72" t="str">
        <f>IF(OR('Meter Readings &amp; Usage'!B805=MAX('Meter Readings &amp; Usage'!$B$8:$B$1021), 'Meter Readings &amp; Usage'!B805=""), "", 'Meter Readings &amp; Usage'!B805)</f>
        <v/>
      </c>
      <c r="BE810" s="75" t="str">
        <f>IF('Meter Readings &amp; Usage'!B806="", "", 'Meter Readings &amp; Usage'!B806)</f>
        <v/>
      </c>
    </row>
    <row r="811" spans="56:57" ht="15" hidden="1" customHeight="1" x14ac:dyDescent="0.25">
      <c r="BD811" s="72" t="str">
        <f>IF(OR('Meter Readings &amp; Usage'!B806=MAX('Meter Readings &amp; Usage'!$B$8:$B$1021), 'Meter Readings &amp; Usage'!B806=""), "", 'Meter Readings &amp; Usage'!B806)</f>
        <v/>
      </c>
      <c r="BE811" s="75" t="str">
        <f>IF('Meter Readings &amp; Usage'!B807="", "", 'Meter Readings &amp; Usage'!B807)</f>
        <v/>
      </c>
    </row>
    <row r="812" spans="56:57" ht="15" hidden="1" customHeight="1" x14ac:dyDescent="0.25">
      <c r="BD812" s="72" t="str">
        <f>IF(OR('Meter Readings &amp; Usage'!B807=MAX('Meter Readings &amp; Usage'!$B$8:$B$1021), 'Meter Readings &amp; Usage'!B807=""), "", 'Meter Readings &amp; Usage'!B807)</f>
        <v/>
      </c>
      <c r="BE812" s="75" t="str">
        <f>IF('Meter Readings &amp; Usage'!B808="", "", 'Meter Readings &amp; Usage'!B808)</f>
        <v/>
      </c>
    </row>
    <row r="813" spans="56:57" ht="15" hidden="1" customHeight="1" x14ac:dyDescent="0.25">
      <c r="BD813" s="72" t="str">
        <f>IF(OR('Meter Readings &amp; Usage'!B808=MAX('Meter Readings &amp; Usage'!$B$8:$B$1021), 'Meter Readings &amp; Usage'!B808=""), "", 'Meter Readings &amp; Usage'!B808)</f>
        <v/>
      </c>
      <c r="BE813" s="75" t="str">
        <f>IF('Meter Readings &amp; Usage'!B809="", "", 'Meter Readings &amp; Usage'!B809)</f>
        <v/>
      </c>
    </row>
    <row r="814" spans="56:57" ht="15" hidden="1" customHeight="1" x14ac:dyDescent="0.25">
      <c r="BD814" s="72" t="str">
        <f>IF(OR('Meter Readings &amp; Usage'!B809=MAX('Meter Readings &amp; Usage'!$B$8:$B$1021), 'Meter Readings &amp; Usage'!B809=""), "", 'Meter Readings &amp; Usage'!B809)</f>
        <v/>
      </c>
      <c r="BE814" s="75" t="str">
        <f>IF('Meter Readings &amp; Usage'!B810="", "", 'Meter Readings &amp; Usage'!B810)</f>
        <v/>
      </c>
    </row>
    <row r="815" spans="56:57" ht="15" hidden="1" customHeight="1" x14ac:dyDescent="0.25">
      <c r="BD815" s="72" t="str">
        <f>IF(OR('Meter Readings &amp; Usage'!B810=MAX('Meter Readings &amp; Usage'!$B$8:$B$1021), 'Meter Readings &amp; Usage'!B810=""), "", 'Meter Readings &amp; Usage'!B810)</f>
        <v/>
      </c>
      <c r="BE815" s="75" t="str">
        <f>IF('Meter Readings &amp; Usage'!B811="", "", 'Meter Readings &amp; Usage'!B811)</f>
        <v/>
      </c>
    </row>
    <row r="816" spans="56:57" ht="15" hidden="1" customHeight="1" x14ac:dyDescent="0.25">
      <c r="BD816" s="72" t="str">
        <f>IF(OR('Meter Readings &amp; Usage'!B811=MAX('Meter Readings &amp; Usage'!$B$8:$B$1021), 'Meter Readings &amp; Usage'!B811=""), "", 'Meter Readings &amp; Usage'!B811)</f>
        <v/>
      </c>
      <c r="BE816" s="75" t="str">
        <f>IF('Meter Readings &amp; Usage'!B812="", "", 'Meter Readings &amp; Usage'!B812)</f>
        <v/>
      </c>
    </row>
    <row r="817" spans="56:57" ht="15" hidden="1" customHeight="1" x14ac:dyDescent="0.25">
      <c r="BD817" s="72" t="str">
        <f>IF(OR('Meter Readings &amp; Usage'!B812=MAX('Meter Readings &amp; Usage'!$B$8:$B$1021), 'Meter Readings &amp; Usage'!B812=""), "", 'Meter Readings &amp; Usage'!B812)</f>
        <v/>
      </c>
      <c r="BE817" s="75" t="str">
        <f>IF('Meter Readings &amp; Usage'!B813="", "", 'Meter Readings &amp; Usage'!B813)</f>
        <v/>
      </c>
    </row>
    <row r="818" spans="56:57" ht="15" hidden="1" customHeight="1" x14ac:dyDescent="0.25">
      <c r="BD818" s="72" t="str">
        <f>IF(OR('Meter Readings &amp; Usage'!B813=MAX('Meter Readings &amp; Usage'!$B$8:$B$1021), 'Meter Readings &amp; Usage'!B813=""), "", 'Meter Readings &amp; Usage'!B813)</f>
        <v/>
      </c>
      <c r="BE818" s="75" t="str">
        <f>IF('Meter Readings &amp; Usage'!B814="", "", 'Meter Readings &amp; Usage'!B814)</f>
        <v/>
      </c>
    </row>
    <row r="819" spans="56:57" ht="15" hidden="1" customHeight="1" x14ac:dyDescent="0.25">
      <c r="BD819" s="72" t="str">
        <f>IF(OR('Meter Readings &amp; Usage'!B814=MAX('Meter Readings &amp; Usage'!$B$8:$B$1021), 'Meter Readings &amp; Usage'!B814=""), "", 'Meter Readings &amp; Usage'!B814)</f>
        <v/>
      </c>
      <c r="BE819" s="75" t="str">
        <f>IF('Meter Readings &amp; Usage'!B815="", "", 'Meter Readings &amp; Usage'!B815)</f>
        <v/>
      </c>
    </row>
    <row r="820" spans="56:57" ht="15" hidden="1" customHeight="1" x14ac:dyDescent="0.25">
      <c r="BD820" s="72" t="str">
        <f>IF(OR('Meter Readings &amp; Usage'!B815=MAX('Meter Readings &amp; Usage'!$B$8:$B$1021), 'Meter Readings &amp; Usage'!B815=""), "", 'Meter Readings &amp; Usage'!B815)</f>
        <v/>
      </c>
      <c r="BE820" s="75" t="str">
        <f>IF('Meter Readings &amp; Usage'!B816="", "", 'Meter Readings &amp; Usage'!B816)</f>
        <v/>
      </c>
    </row>
    <row r="821" spans="56:57" ht="15" hidden="1" customHeight="1" x14ac:dyDescent="0.25">
      <c r="BD821" s="72" t="str">
        <f>IF(OR('Meter Readings &amp; Usage'!B816=MAX('Meter Readings &amp; Usage'!$B$8:$B$1021), 'Meter Readings &amp; Usage'!B816=""), "", 'Meter Readings &amp; Usage'!B816)</f>
        <v/>
      </c>
      <c r="BE821" s="75" t="str">
        <f>IF('Meter Readings &amp; Usage'!B817="", "", 'Meter Readings &amp; Usage'!B817)</f>
        <v/>
      </c>
    </row>
    <row r="822" spans="56:57" ht="15" hidden="1" customHeight="1" x14ac:dyDescent="0.25">
      <c r="BD822" s="72" t="str">
        <f>IF(OR('Meter Readings &amp; Usage'!B817=MAX('Meter Readings &amp; Usage'!$B$8:$B$1021), 'Meter Readings &amp; Usage'!B817=""), "", 'Meter Readings &amp; Usage'!B817)</f>
        <v/>
      </c>
      <c r="BE822" s="75" t="str">
        <f>IF('Meter Readings &amp; Usage'!B818="", "", 'Meter Readings &amp; Usage'!B818)</f>
        <v/>
      </c>
    </row>
    <row r="823" spans="56:57" ht="15" hidden="1" customHeight="1" x14ac:dyDescent="0.25">
      <c r="BD823" s="72" t="str">
        <f>IF(OR('Meter Readings &amp; Usage'!B818=MAX('Meter Readings &amp; Usage'!$B$8:$B$1021), 'Meter Readings &amp; Usage'!B818=""), "", 'Meter Readings &amp; Usage'!B818)</f>
        <v/>
      </c>
      <c r="BE823" s="75" t="str">
        <f>IF('Meter Readings &amp; Usage'!B819="", "", 'Meter Readings &amp; Usage'!B819)</f>
        <v/>
      </c>
    </row>
    <row r="824" spans="56:57" ht="15" hidden="1" customHeight="1" x14ac:dyDescent="0.25">
      <c r="BD824" s="72" t="str">
        <f>IF(OR('Meter Readings &amp; Usage'!B819=MAX('Meter Readings &amp; Usage'!$B$8:$B$1021), 'Meter Readings &amp; Usage'!B819=""), "", 'Meter Readings &amp; Usage'!B819)</f>
        <v/>
      </c>
      <c r="BE824" s="75" t="str">
        <f>IF('Meter Readings &amp; Usage'!B820="", "", 'Meter Readings &amp; Usage'!B820)</f>
        <v/>
      </c>
    </row>
    <row r="825" spans="56:57" ht="15" hidden="1" customHeight="1" x14ac:dyDescent="0.25">
      <c r="BD825" s="72" t="str">
        <f>IF(OR('Meter Readings &amp; Usage'!B820=MAX('Meter Readings &amp; Usage'!$B$8:$B$1021), 'Meter Readings &amp; Usage'!B820=""), "", 'Meter Readings &amp; Usage'!B820)</f>
        <v/>
      </c>
      <c r="BE825" s="75" t="str">
        <f>IF('Meter Readings &amp; Usage'!B821="", "", 'Meter Readings &amp; Usage'!B821)</f>
        <v/>
      </c>
    </row>
    <row r="826" spans="56:57" ht="15" hidden="1" customHeight="1" x14ac:dyDescent="0.25">
      <c r="BD826" s="72" t="str">
        <f>IF(OR('Meter Readings &amp; Usage'!B821=MAX('Meter Readings &amp; Usage'!$B$8:$B$1021), 'Meter Readings &amp; Usage'!B821=""), "", 'Meter Readings &amp; Usage'!B821)</f>
        <v/>
      </c>
      <c r="BE826" s="75" t="str">
        <f>IF('Meter Readings &amp; Usage'!B822="", "", 'Meter Readings &amp; Usage'!B822)</f>
        <v/>
      </c>
    </row>
    <row r="827" spans="56:57" ht="15" hidden="1" customHeight="1" x14ac:dyDescent="0.25">
      <c r="BD827" s="72" t="str">
        <f>IF(OR('Meter Readings &amp; Usage'!B822=MAX('Meter Readings &amp; Usage'!$B$8:$B$1021), 'Meter Readings &amp; Usage'!B822=""), "", 'Meter Readings &amp; Usage'!B822)</f>
        <v/>
      </c>
      <c r="BE827" s="75" t="str">
        <f>IF('Meter Readings &amp; Usage'!B823="", "", 'Meter Readings &amp; Usage'!B823)</f>
        <v/>
      </c>
    </row>
    <row r="828" spans="56:57" ht="15" hidden="1" customHeight="1" x14ac:dyDescent="0.25">
      <c r="BD828" s="72" t="str">
        <f>IF(OR('Meter Readings &amp; Usage'!B823=MAX('Meter Readings &amp; Usage'!$B$8:$B$1021), 'Meter Readings &amp; Usage'!B823=""), "", 'Meter Readings &amp; Usage'!B823)</f>
        <v/>
      </c>
      <c r="BE828" s="75" t="str">
        <f>IF('Meter Readings &amp; Usage'!B824="", "", 'Meter Readings &amp; Usage'!B824)</f>
        <v/>
      </c>
    </row>
    <row r="829" spans="56:57" ht="15" hidden="1" customHeight="1" x14ac:dyDescent="0.25">
      <c r="BD829" s="72" t="str">
        <f>IF(OR('Meter Readings &amp; Usage'!B824=MAX('Meter Readings &amp; Usage'!$B$8:$B$1021), 'Meter Readings &amp; Usage'!B824=""), "", 'Meter Readings &amp; Usage'!B824)</f>
        <v/>
      </c>
      <c r="BE829" s="75" t="str">
        <f>IF('Meter Readings &amp; Usage'!B825="", "", 'Meter Readings &amp; Usage'!B825)</f>
        <v/>
      </c>
    </row>
    <row r="830" spans="56:57" ht="15" hidden="1" customHeight="1" x14ac:dyDescent="0.25">
      <c r="BD830" s="72" t="str">
        <f>IF(OR('Meter Readings &amp; Usage'!B825=MAX('Meter Readings &amp; Usage'!$B$8:$B$1021), 'Meter Readings &amp; Usage'!B825=""), "", 'Meter Readings &amp; Usage'!B825)</f>
        <v/>
      </c>
      <c r="BE830" s="75" t="str">
        <f>IF('Meter Readings &amp; Usage'!B826="", "", 'Meter Readings &amp; Usage'!B826)</f>
        <v/>
      </c>
    </row>
    <row r="831" spans="56:57" ht="15" hidden="1" customHeight="1" x14ac:dyDescent="0.25">
      <c r="BD831" s="72" t="str">
        <f>IF(OR('Meter Readings &amp; Usage'!B826=MAX('Meter Readings &amp; Usage'!$B$8:$B$1021), 'Meter Readings &amp; Usage'!B826=""), "", 'Meter Readings &amp; Usage'!B826)</f>
        <v/>
      </c>
      <c r="BE831" s="75" t="str">
        <f>IF('Meter Readings &amp; Usage'!B827="", "", 'Meter Readings &amp; Usage'!B827)</f>
        <v/>
      </c>
    </row>
    <row r="832" spans="56:57" ht="15" hidden="1" customHeight="1" x14ac:dyDescent="0.25">
      <c r="BD832" s="72" t="str">
        <f>IF(OR('Meter Readings &amp; Usage'!B827=MAX('Meter Readings &amp; Usage'!$B$8:$B$1021), 'Meter Readings &amp; Usage'!B827=""), "", 'Meter Readings &amp; Usage'!B827)</f>
        <v/>
      </c>
      <c r="BE832" s="75" t="str">
        <f>IF('Meter Readings &amp; Usage'!B828="", "", 'Meter Readings &amp; Usage'!B828)</f>
        <v/>
      </c>
    </row>
    <row r="833" spans="56:57" ht="15" hidden="1" customHeight="1" x14ac:dyDescent="0.25">
      <c r="BD833" s="72" t="str">
        <f>IF(OR('Meter Readings &amp; Usage'!B828=MAX('Meter Readings &amp; Usage'!$B$8:$B$1021), 'Meter Readings &amp; Usage'!B828=""), "", 'Meter Readings &amp; Usage'!B828)</f>
        <v/>
      </c>
      <c r="BE833" s="75" t="str">
        <f>IF('Meter Readings &amp; Usage'!B829="", "", 'Meter Readings &amp; Usage'!B829)</f>
        <v/>
      </c>
    </row>
    <row r="834" spans="56:57" ht="15" hidden="1" customHeight="1" x14ac:dyDescent="0.25">
      <c r="BD834" s="72" t="str">
        <f>IF(OR('Meter Readings &amp; Usage'!B829=MAX('Meter Readings &amp; Usage'!$B$8:$B$1021), 'Meter Readings &amp; Usage'!B829=""), "", 'Meter Readings &amp; Usage'!B829)</f>
        <v/>
      </c>
      <c r="BE834" s="75" t="str">
        <f>IF('Meter Readings &amp; Usage'!B830="", "", 'Meter Readings &amp; Usage'!B830)</f>
        <v/>
      </c>
    </row>
    <row r="835" spans="56:57" ht="15" hidden="1" customHeight="1" x14ac:dyDescent="0.25">
      <c r="BD835" s="72" t="str">
        <f>IF(OR('Meter Readings &amp; Usage'!B830=MAX('Meter Readings &amp; Usage'!$B$8:$B$1021), 'Meter Readings &amp; Usage'!B830=""), "", 'Meter Readings &amp; Usage'!B830)</f>
        <v/>
      </c>
      <c r="BE835" s="75" t="str">
        <f>IF('Meter Readings &amp; Usage'!B831="", "", 'Meter Readings &amp; Usage'!B831)</f>
        <v/>
      </c>
    </row>
    <row r="836" spans="56:57" ht="15" hidden="1" customHeight="1" x14ac:dyDescent="0.25">
      <c r="BD836" s="72" t="str">
        <f>IF(OR('Meter Readings &amp; Usage'!B831=MAX('Meter Readings &amp; Usage'!$B$8:$B$1021), 'Meter Readings &amp; Usage'!B831=""), "", 'Meter Readings &amp; Usage'!B831)</f>
        <v/>
      </c>
      <c r="BE836" s="75" t="str">
        <f>IF('Meter Readings &amp; Usage'!B832="", "", 'Meter Readings &amp; Usage'!B832)</f>
        <v/>
      </c>
    </row>
    <row r="837" spans="56:57" ht="15" hidden="1" customHeight="1" x14ac:dyDescent="0.25">
      <c r="BD837" s="72" t="str">
        <f>IF(OR('Meter Readings &amp; Usage'!B832=MAX('Meter Readings &amp; Usage'!$B$8:$B$1021), 'Meter Readings &amp; Usage'!B832=""), "", 'Meter Readings &amp; Usage'!B832)</f>
        <v/>
      </c>
      <c r="BE837" s="75" t="str">
        <f>IF('Meter Readings &amp; Usage'!B833="", "", 'Meter Readings &amp; Usage'!B833)</f>
        <v/>
      </c>
    </row>
    <row r="838" spans="56:57" ht="15" hidden="1" customHeight="1" x14ac:dyDescent="0.25">
      <c r="BD838" s="72" t="str">
        <f>IF(OR('Meter Readings &amp; Usage'!B833=MAX('Meter Readings &amp; Usage'!$B$8:$B$1021), 'Meter Readings &amp; Usage'!B833=""), "", 'Meter Readings &amp; Usage'!B833)</f>
        <v/>
      </c>
      <c r="BE838" s="75" t="str">
        <f>IF('Meter Readings &amp; Usage'!B834="", "", 'Meter Readings &amp; Usage'!B834)</f>
        <v/>
      </c>
    </row>
    <row r="839" spans="56:57" ht="15" hidden="1" customHeight="1" x14ac:dyDescent="0.25">
      <c r="BD839" s="72" t="str">
        <f>IF(OR('Meter Readings &amp; Usage'!B834=MAX('Meter Readings &amp; Usage'!$B$8:$B$1021), 'Meter Readings &amp; Usage'!B834=""), "", 'Meter Readings &amp; Usage'!B834)</f>
        <v/>
      </c>
      <c r="BE839" s="75" t="str">
        <f>IF('Meter Readings &amp; Usage'!B835="", "", 'Meter Readings &amp; Usage'!B835)</f>
        <v/>
      </c>
    </row>
    <row r="840" spans="56:57" ht="15" hidden="1" customHeight="1" x14ac:dyDescent="0.25">
      <c r="BD840" s="72" t="str">
        <f>IF(OR('Meter Readings &amp; Usage'!B835=MAX('Meter Readings &amp; Usage'!$B$8:$B$1021), 'Meter Readings &amp; Usage'!B835=""), "", 'Meter Readings &amp; Usage'!B835)</f>
        <v/>
      </c>
      <c r="BE840" s="75" t="str">
        <f>IF('Meter Readings &amp; Usage'!B836="", "", 'Meter Readings &amp; Usage'!B836)</f>
        <v/>
      </c>
    </row>
    <row r="841" spans="56:57" ht="15" hidden="1" customHeight="1" x14ac:dyDescent="0.25">
      <c r="BD841" s="72" t="str">
        <f>IF(OR('Meter Readings &amp; Usage'!B836=MAX('Meter Readings &amp; Usage'!$B$8:$B$1021), 'Meter Readings &amp; Usage'!B836=""), "", 'Meter Readings &amp; Usage'!B836)</f>
        <v/>
      </c>
      <c r="BE841" s="75" t="str">
        <f>IF('Meter Readings &amp; Usage'!B837="", "", 'Meter Readings &amp; Usage'!B837)</f>
        <v/>
      </c>
    </row>
    <row r="842" spans="56:57" ht="15" hidden="1" customHeight="1" x14ac:dyDescent="0.25">
      <c r="BD842" s="72" t="str">
        <f>IF(OR('Meter Readings &amp; Usage'!B837=MAX('Meter Readings &amp; Usage'!$B$8:$B$1021), 'Meter Readings &amp; Usage'!B837=""), "", 'Meter Readings &amp; Usage'!B837)</f>
        <v/>
      </c>
      <c r="BE842" s="75" t="str">
        <f>IF('Meter Readings &amp; Usage'!B838="", "", 'Meter Readings &amp; Usage'!B838)</f>
        <v/>
      </c>
    </row>
    <row r="843" spans="56:57" ht="15" hidden="1" customHeight="1" x14ac:dyDescent="0.25">
      <c r="BD843" s="72" t="str">
        <f>IF(OR('Meter Readings &amp; Usage'!B838=MAX('Meter Readings &amp; Usage'!$B$8:$B$1021), 'Meter Readings &amp; Usage'!B838=""), "", 'Meter Readings &amp; Usage'!B838)</f>
        <v/>
      </c>
      <c r="BE843" s="75" t="str">
        <f>IF('Meter Readings &amp; Usage'!B839="", "", 'Meter Readings &amp; Usage'!B839)</f>
        <v/>
      </c>
    </row>
    <row r="844" spans="56:57" ht="15" hidden="1" customHeight="1" x14ac:dyDescent="0.25">
      <c r="BD844" s="72" t="str">
        <f>IF(OR('Meter Readings &amp; Usage'!B839=MAX('Meter Readings &amp; Usage'!$B$8:$B$1021), 'Meter Readings &amp; Usage'!B839=""), "", 'Meter Readings &amp; Usage'!B839)</f>
        <v/>
      </c>
      <c r="BE844" s="75" t="str">
        <f>IF('Meter Readings &amp; Usage'!B840="", "", 'Meter Readings &amp; Usage'!B840)</f>
        <v/>
      </c>
    </row>
    <row r="845" spans="56:57" ht="15" hidden="1" customHeight="1" x14ac:dyDescent="0.25">
      <c r="BD845" s="72" t="str">
        <f>IF(OR('Meter Readings &amp; Usage'!B840=MAX('Meter Readings &amp; Usage'!$B$8:$B$1021), 'Meter Readings &amp; Usage'!B840=""), "", 'Meter Readings &amp; Usage'!B840)</f>
        <v/>
      </c>
      <c r="BE845" s="75" t="str">
        <f>IF('Meter Readings &amp; Usage'!B841="", "", 'Meter Readings &amp; Usage'!B841)</f>
        <v/>
      </c>
    </row>
    <row r="846" spans="56:57" ht="15" hidden="1" customHeight="1" x14ac:dyDescent="0.25">
      <c r="BD846" s="72" t="str">
        <f>IF(OR('Meter Readings &amp; Usage'!B841=MAX('Meter Readings &amp; Usage'!$B$8:$B$1021), 'Meter Readings &amp; Usage'!B841=""), "", 'Meter Readings &amp; Usage'!B841)</f>
        <v/>
      </c>
      <c r="BE846" s="75" t="str">
        <f>IF('Meter Readings &amp; Usage'!B842="", "", 'Meter Readings &amp; Usage'!B842)</f>
        <v/>
      </c>
    </row>
    <row r="847" spans="56:57" ht="15" hidden="1" customHeight="1" x14ac:dyDescent="0.25">
      <c r="BD847" s="72" t="str">
        <f>IF(OR('Meter Readings &amp; Usage'!B842=MAX('Meter Readings &amp; Usage'!$B$8:$B$1021), 'Meter Readings &amp; Usage'!B842=""), "", 'Meter Readings &amp; Usage'!B842)</f>
        <v/>
      </c>
      <c r="BE847" s="75" t="str">
        <f>IF('Meter Readings &amp; Usage'!B843="", "", 'Meter Readings &amp; Usage'!B843)</f>
        <v/>
      </c>
    </row>
    <row r="848" spans="56:57" ht="15" hidden="1" customHeight="1" x14ac:dyDescent="0.25">
      <c r="BD848" s="72" t="str">
        <f>IF(OR('Meter Readings &amp; Usage'!B843=MAX('Meter Readings &amp; Usage'!$B$8:$B$1021), 'Meter Readings &amp; Usage'!B843=""), "", 'Meter Readings &amp; Usage'!B843)</f>
        <v/>
      </c>
      <c r="BE848" s="75" t="str">
        <f>IF('Meter Readings &amp; Usage'!B844="", "", 'Meter Readings &amp; Usage'!B844)</f>
        <v/>
      </c>
    </row>
    <row r="849" spans="56:57" ht="15" hidden="1" customHeight="1" x14ac:dyDescent="0.25">
      <c r="BD849" s="72" t="str">
        <f>IF(OR('Meter Readings &amp; Usage'!B844=MAX('Meter Readings &amp; Usage'!$B$8:$B$1021), 'Meter Readings &amp; Usage'!B844=""), "", 'Meter Readings &amp; Usage'!B844)</f>
        <v/>
      </c>
      <c r="BE849" s="75" t="str">
        <f>IF('Meter Readings &amp; Usage'!B845="", "", 'Meter Readings &amp; Usage'!B845)</f>
        <v/>
      </c>
    </row>
    <row r="850" spans="56:57" ht="15" hidden="1" customHeight="1" x14ac:dyDescent="0.25">
      <c r="BD850" s="72" t="str">
        <f>IF(OR('Meter Readings &amp; Usage'!B845=MAX('Meter Readings &amp; Usage'!$B$8:$B$1021), 'Meter Readings &amp; Usage'!B845=""), "", 'Meter Readings &amp; Usage'!B845)</f>
        <v/>
      </c>
      <c r="BE850" s="75" t="str">
        <f>IF('Meter Readings &amp; Usage'!B846="", "", 'Meter Readings &amp; Usage'!B846)</f>
        <v/>
      </c>
    </row>
    <row r="851" spans="56:57" ht="15" hidden="1" customHeight="1" x14ac:dyDescent="0.25">
      <c r="BD851" s="72" t="str">
        <f>IF(OR('Meter Readings &amp; Usage'!B846=MAX('Meter Readings &amp; Usage'!$B$8:$B$1021), 'Meter Readings &amp; Usage'!B846=""), "", 'Meter Readings &amp; Usage'!B846)</f>
        <v/>
      </c>
      <c r="BE851" s="75" t="str">
        <f>IF('Meter Readings &amp; Usage'!B847="", "", 'Meter Readings &amp; Usage'!B847)</f>
        <v/>
      </c>
    </row>
    <row r="852" spans="56:57" ht="15" hidden="1" customHeight="1" x14ac:dyDescent="0.25">
      <c r="BD852" s="72" t="str">
        <f>IF(OR('Meter Readings &amp; Usage'!B847=MAX('Meter Readings &amp; Usage'!$B$8:$B$1021), 'Meter Readings &amp; Usage'!B847=""), "", 'Meter Readings &amp; Usage'!B847)</f>
        <v/>
      </c>
      <c r="BE852" s="75" t="str">
        <f>IF('Meter Readings &amp; Usage'!B848="", "", 'Meter Readings &amp; Usage'!B848)</f>
        <v/>
      </c>
    </row>
    <row r="853" spans="56:57" ht="15" hidden="1" customHeight="1" x14ac:dyDescent="0.25">
      <c r="BD853" s="72" t="str">
        <f>IF(OR('Meter Readings &amp; Usage'!B848=MAX('Meter Readings &amp; Usage'!$B$8:$B$1021), 'Meter Readings &amp; Usage'!B848=""), "", 'Meter Readings &amp; Usage'!B848)</f>
        <v/>
      </c>
      <c r="BE853" s="75" t="str">
        <f>IF('Meter Readings &amp; Usage'!B849="", "", 'Meter Readings &amp; Usage'!B849)</f>
        <v/>
      </c>
    </row>
    <row r="854" spans="56:57" ht="15" hidden="1" customHeight="1" x14ac:dyDescent="0.25">
      <c r="BD854" s="72" t="str">
        <f>IF(OR('Meter Readings &amp; Usage'!B849=MAX('Meter Readings &amp; Usage'!$B$8:$B$1021), 'Meter Readings &amp; Usage'!B849=""), "", 'Meter Readings &amp; Usage'!B849)</f>
        <v/>
      </c>
      <c r="BE854" s="75" t="str">
        <f>IF('Meter Readings &amp; Usage'!B850="", "", 'Meter Readings &amp; Usage'!B850)</f>
        <v/>
      </c>
    </row>
    <row r="855" spans="56:57" ht="15" hidden="1" customHeight="1" x14ac:dyDescent="0.25">
      <c r="BD855" s="72" t="str">
        <f>IF(OR('Meter Readings &amp; Usage'!B850=MAX('Meter Readings &amp; Usage'!$B$8:$B$1021), 'Meter Readings &amp; Usage'!B850=""), "", 'Meter Readings &amp; Usage'!B850)</f>
        <v/>
      </c>
      <c r="BE855" s="75" t="str">
        <f>IF('Meter Readings &amp; Usage'!B851="", "", 'Meter Readings &amp; Usage'!B851)</f>
        <v/>
      </c>
    </row>
    <row r="856" spans="56:57" ht="15" hidden="1" customHeight="1" x14ac:dyDescent="0.25">
      <c r="BD856" s="72" t="str">
        <f>IF(OR('Meter Readings &amp; Usage'!B851=MAX('Meter Readings &amp; Usage'!$B$8:$B$1021), 'Meter Readings &amp; Usage'!B851=""), "", 'Meter Readings &amp; Usage'!B851)</f>
        <v/>
      </c>
      <c r="BE856" s="75" t="str">
        <f>IF('Meter Readings &amp; Usage'!B852="", "", 'Meter Readings &amp; Usage'!B852)</f>
        <v/>
      </c>
    </row>
    <row r="857" spans="56:57" ht="15" hidden="1" customHeight="1" x14ac:dyDescent="0.25">
      <c r="BD857" s="72" t="str">
        <f>IF(OR('Meter Readings &amp; Usage'!B852=MAX('Meter Readings &amp; Usage'!$B$8:$B$1021), 'Meter Readings &amp; Usage'!B852=""), "", 'Meter Readings &amp; Usage'!B852)</f>
        <v/>
      </c>
      <c r="BE857" s="75" t="str">
        <f>IF('Meter Readings &amp; Usage'!B853="", "", 'Meter Readings &amp; Usage'!B853)</f>
        <v/>
      </c>
    </row>
    <row r="858" spans="56:57" ht="15" hidden="1" customHeight="1" x14ac:dyDescent="0.25">
      <c r="BD858" s="72" t="str">
        <f>IF(OR('Meter Readings &amp; Usage'!B853=MAX('Meter Readings &amp; Usage'!$B$8:$B$1021), 'Meter Readings &amp; Usage'!B853=""), "", 'Meter Readings &amp; Usage'!B853)</f>
        <v/>
      </c>
      <c r="BE858" s="75" t="str">
        <f>IF('Meter Readings &amp; Usage'!B854="", "", 'Meter Readings &amp; Usage'!B854)</f>
        <v/>
      </c>
    </row>
    <row r="859" spans="56:57" ht="15" hidden="1" customHeight="1" x14ac:dyDescent="0.25">
      <c r="BD859" s="72" t="str">
        <f>IF(OR('Meter Readings &amp; Usage'!B854=MAX('Meter Readings &amp; Usage'!$B$8:$B$1021), 'Meter Readings &amp; Usage'!B854=""), "", 'Meter Readings &amp; Usage'!B854)</f>
        <v/>
      </c>
      <c r="BE859" s="75" t="str">
        <f>IF('Meter Readings &amp; Usage'!B855="", "", 'Meter Readings &amp; Usage'!B855)</f>
        <v/>
      </c>
    </row>
    <row r="860" spans="56:57" ht="15" hidden="1" customHeight="1" x14ac:dyDescent="0.25">
      <c r="BD860" s="72" t="str">
        <f>IF(OR('Meter Readings &amp; Usage'!B855=MAX('Meter Readings &amp; Usage'!$B$8:$B$1021), 'Meter Readings &amp; Usage'!B855=""), "", 'Meter Readings &amp; Usage'!B855)</f>
        <v/>
      </c>
      <c r="BE860" s="75" t="str">
        <f>IF('Meter Readings &amp; Usage'!B856="", "", 'Meter Readings &amp; Usage'!B856)</f>
        <v/>
      </c>
    </row>
    <row r="861" spans="56:57" ht="15" hidden="1" customHeight="1" x14ac:dyDescent="0.25">
      <c r="BD861" s="72" t="str">
        <f>IF(OR('Meter Readings &amp; Usage'!B856=MAX('Meter Readings &amp; Usage'!$B$8:$B$1021), 'Meter Readings &amp; Usage'!B856=""), "", 'Meter Readings &amp; Usage'!B856)</f>
        <v/>
      </c>
      <c r="BE861" s="75" t="str">
        <f>IF('Meter Readings &amp; Usage'!B857="", "", 'Meter Readings &amp; Usage'!B857)</f>
        <v/>
      </c>
    </row>
    <row r="862" spans="56:57" ht="15" hidden="1" customHeight="1" x14ac:dyDescent="0.25">
      <c r="BD862" s="72" t="str">
        <f>IF(OR('Meter Readings &amp; Usage'!B857=MAX('Meter Readings &amp; Usage'!$B$8:$B$1021), 'Meter Readings &amp; Usage'!B857=""), "", 'Meter Readings &amp; Usage'!B857)</f>
        <v/>
      </c>
      <c r="BE862" s="75" t="str">
        <f>IF('Meter Readings &amp; Usage'!B858="", "", 'Meter Readings &amp; Usage'!B858)</f>
        <v/>
      </c>
    </row>
    <row r="863" spans="56:57" ht="15" hidden="1" customHeight="1" x14ac:dyDescent="0.25">
      <c r="BD863" s="72" t="str">
        <f>IF(OR('Meter Readings &amp; Usage'!B858=MAX('Meter Readings &amp; Usage'!$B$8:$B$1021), 'Meter Readings &amp; Usage'!B858=""), "", 'Meter Readings &amp; Usage'!B858)</f>
        <v/>
      </c>
      <c r="BE863" s="75" t="str">
        <f>IF('Meter Readings &amp; Usage'!B859="", "", 'Meter Readings &amp; Usage'!B859)</f>
        <v/>
      </c>
    </row>
    <row r="864" spans="56:57" ht="15" hidden="1" customHeight="1" x14ac:dyDescent="0.25">
      <c r="BD864" s="72" t="str">
        <f>IF(OR('Meter Readings &amp; Usage'!B859=MAX('Meter Readings &amp; Usage'!$B$8:$B$1021), 'Meter Readings &amp; Usage'!B859=""), "", 'Meter Readings &amp; Usage'!B859)</f>
        <v/>
      </c>
      <c r="BE864" s="75" t="str">
        <f>IF('Meter Readings &amp; Usage'!B860="", "", 'Meter Readings &amp; Usage'!B860)</f>
        <v/>
      </c>
    </row>
    <row r="865" spans="56:57" ht="15" hidden="1" customHeight="1" x14ac:dyDescent="0.25">
      <c r="BD865" s="72" t="str">
        <f>IF(OR('Meter Readings &amp; Usage'!B860=MAX('Meter Readings &amp; Usage'!$B$8:$B$1021), 'Meter Readings &amp; Usage'!B860=""), "", 'Meter Readings &amp; Usage'!B860)</f>
        <v/>
      </c>
      <c r="BE865" s="75" t="str">
        <f>IF('Meter Readings &amp; Usage'!B861="", "", 'Meter Readings &amp; Usage'!B861)</f>
        <v/>
      </c>
    </row>
    <row r="866" spans="56:57" ht="15" hidden="1" customHeight="1" x14ac:dyDescent="0.25">
      <c r="BD866" s="72" t="str">
        <f>IF(OR('Meter Readings &amp; Usage'!B861=MAX('Meter Readings &amp; Usage'!$B$8:$B$1021), 'Meter Readings &amp; Usage'!B861=""), "", 'Meter Readings &amp; Usage'!B861)</f>
        <v/>
      </c>
      <c r="BE866" s="75" t="str">
        <f>IF('Meter Readings &amp; Usage'!B862="", "", 'Meter Readings &amp; Usage'!B862)</f>
        <v/>
      </c>
    </row>
    <row r="867" spans="56:57" ht="15" hidden="1" customHeight="1" x14ac:dyDescent="0.25">
      <c r="BD867" s="72" t="str">
        <f>IF(OR('Meter Readings &amp; Usage'!B862=MAX('Meter Readings &amp; Usage'!$B$8:$B$1021), 'Meter Readings &amp; Usage'!B862=""), "", 'Meter Readings &amp; Usage'!B862)</f>
        <v/>
      </c>
      <c r="BE867" s="75" t="str">
        <f>IF('Meter Readings &amp; Usage'!B863="", "", 'Meter Readings &amp; Usage'!B863)</f>
        <v/>
      </c>
    </row>
    <row r="868" spans="56:57" ht="15" hidden="1" customHeight="1" x14ac:dyDescent="0.25">
      <c r="BD868" s="72" t="str">
        <f>IF(OR('Meter Readings &amp; Usage'!B863=MAX('Meter Readings &amp; Usage'!$B$8:$B$1021), 'Meter Readings &amp; Usage'!B863=""), "", 'Meter Readings &amp; Usage'!B863)</f>
        <v/>
      </c>
      <c r="BE868" s="75" t="str">
        <f>IF('Meter Readings &amp; Usage'!B864="", "", 'Meter Readings &amp; Usage'!B864)</f>
        <v/>
      </c>
    </row>
    <row r="869" spans="56:57" ht="15" hidden="1" customHeight="1" x14ac:dyDescent="0.25">
      <c r="BD869" s="72" t="str">
        <f>IF(OR('Meter Readings &amp; Usage'!B864=MAX('Meter Readings &amp; Usage'!$B$8:$B$1021), 'Meter Readings &amp; Usage'!B864=""), "", 'Meter Readings &amp; Usage'!B864)</f>
        <v/>
      </c>
      <c r="BE869" s="75" t="str">
        <f>IF('Meter Readings &amp; Usage'!B865="", "", 'Meter Readings &amp; Usage'!B865)</f>
        <v/>
      </c>
    </row>
    <row r="870" spans="56:57" ht="15" hidden="1" customHeight="1" x14ac:dyDescent="0.25">
      <c r="BD870" s="72" t="str">
        <f>IF(OR('Meter Readings &amp; Usage'!B865=MAX('Meter Readings &amp; Usage'!$B$8:$B$1021), 'Meter Readings &amp; Usage'!B865=""), "", 'Meter Readings &amp; Usage'!B865)</f>
        <v/>
      </c>
      <c r="BE870" s="75" t="str">
        <f>IF('Meter Readings &amp; Usage'!B866="", "", 'Meter Readings &amp; Usage'!B866)</f>
        <v/>
      </c>
    </row>
    <row r="871" spans="56:57" ht="15" hidden="1" customHeight="1" x14ac:dyDescent="0.25">
      <c r="BD871" s="72" t="str">
        <f>IF(OR('Meter Readings &amp; Usage'!B866=MAX('Meter Readings &amp; Usage'!$B$8:$B$1021), 'Meter Readings &amp; Usage'!B866=""), "", 'Meter Readings &amp; Usage'!B866)</f>
        <v/>
      </c>
      <c r="BE871" s="75" t="str">
        <f>IF('Meter Readings &amp; Usage'!B867="", "", 'Meter Readings &amp; Usage'!B867)</f>
        <v/>
      </c>
    </row>
    <row r="872" spans="56:57" ht="15" hidden="1" customHeight="1" x14ac:dyDescent="0.25">
      <c r="BD872" s="72" t="str">
        <f>IF(OR('Meter Readings &amp; Usage'!B867=MAX('Meter Readings &amp; Usage'!$B$8:$B$1021), 'Meter Readings &amp; Usage'!B867=""), "", 'Meter Readings &amp; Usage'!B867)</f>
        <v/>
      </c>
      <c r="BE872" s="75" t="str">
        <f>IF('Meter Readings &amp; Usage'!B868="", "", 'Meter Readings &amp; Usage'!B868)</f>
        <v/>
      </c>
    </row>
    <row r="873" spans="56:57" ht="15" hidden="1" customHeight="1" x14ac:dyDescent="0.25">
      <c r="BD873" s="72" t="str">
        <f>IF(OR('Meter Readings &amp; Usage'!B868=MAX('Meter Readings &amp; Usage'!$B$8:$B$1021), 'Meter Readings &amp; Usage'!B868=""), "", 'Meter Readings &amp; Usage'!B868)</f>
        <v/>
      </c>
      <c r="BE873" s="75" t="str">
        <f>IF('Meter Readings &amp; Usage'!B869="", "", 'Meter Readings &amp; Usage'!B869)</f>
        <v/>
      </c>
    </row>
    <row r="874" spans="56:57" ht="15" hidden="1" customHeight="1" x14ac:dyDescent="0.25">
      <c r="BD874" s="72" t="str">
        <f>IF(OR('Meter Readings &amp; Usage'!B869=MAX('Meter Readings &amp; Usage'!$B$8:$B$1021), 'Meter Readings &amp; Usage'!B869=""), "", 'Meter Readings &amp; Usage'!B869)</f>
        <v/>
      </c>
      <c r="BE874" s="75" t="str">
        <f>IF('Meter Readings &amp; Usage'!B870="", "", 'Meter Readings &amp; Usage'!B870)</f>
        <v/>
      </c>
    </row>
    <row r="875" spans="56:57" ht="15" hidden="1" customHeight="1" x14ac:dyDescent="0.25">
      <c r="BD875" s="72" t="str">
        <f>IF(OR('Meter Readings &amp; Usage'!B870=MAX('Meter Readings &amp; Usage'!$B$8:$B$1021), 'Meter Readings &amp; Usage'!B870=""), "", 'Meter Readings &amp; Usage'!B870)</f>
        <v/>
      </c>
      <c r="BE875" s="75" t="str">
        <f>IF('Meter Readings &amp; Usage'!B871="", "", 'Meter Readings &amp; Usage'!B871)</f>
        <v/>
      </c>
    </row>
    <row r="876" spans="56:57" ht="15" hidden="1" customHeight="1" x14ac:dyDescent="0.25">
      <c r="BD876" s="72" t="str">
        <f>IF(OR('Meter Readings &amp; Usage'!B871=MAX('Meter Readings &amp; Usage'!$B$8:$B$1021), 'Meter Readings &amp; Usage'!B871=""), "", 'Meter Readings &amp; Usage'!B871)</f>
        <v/>
      </c>
      <c r="BE876" s="75" t="str">
        <f>IF('Meter Readings &amp; Usage'!B872="", "", 'Meter Readings &amp; Usage'!B872)</f>
        <v/>
      </c>
    </row>
    <row r="877" spans="56:57" ht="15" hidden="1" customHeight="1" x14ac:dyDescent="0.25">
      <c r="BD877" s="72" t="str">
        <f>IF(OR('Meter Readings &amp; Usage'!B872=MAX('Meter Readings &amp; Usage'!$B$8:$B$1021), 'Meter Readings &amp; Usage'!B872=""), "", 'Meter Readings &amp; Usage'!B872)</f>
        <v/>
      </c>
      <c r="BE877" s="75" t="str">
        <f>IF('Meter Readings &amp; Usage'!B873="", "", 'Meter Readings &amp; Usage'!B873)</f>
        <v/>
      </c>
    </row>
    <row r="878" spans="56:57" ht="15" hidden="1" customHeight="1" x14ac:dyDescent="0.25">
      <c r="BD878" s="72" t="str">
        <f>IF(OR('Meter Readings &amp; Usage'!B873=MAX('Meter Readings &amp; Usage'!$B$8:$B$1021), 'Meter Readings &amp; Usage'!B873=""), "", 'Meter Readings &amp; Usage'!B873)</f>
        <v/>
      </c>
      <c r="BE878" s="75" t="str">
        <f>IF('Meter Readings &amp; Usage'!B874="", "", 'Meter Readings &amp; Usage'!B874)</f>
        <v/>
      </c>
    </row>
    <row r="879" spans="56:57" ht="15" hidden="1" customHeight="1" x14ac:dyDescent="0.25">
      <c r="BD879" s="72" t="str">
        <f>IF(OR('Meter Readings &amp; Usage'!B874=MAX('Meter Readings &amp; Usage'!$B$8:$B$1021), 'Meter Readings &amp; Usage'!B874=""), "", 'Meter Readings &amp; Usage'!B874)</f>
        <v/>
      </c>
      <c r="BE879" s="75" t="str">
        <f>IF('Meter Readings &amp; Usage'!B875="", "", 'Meter Readings &amp; Usage'!B875)</f>
        <v/>
      </c>
    </row>
    <row r="880" spans="56:57" ht="15" hidden="1" customHeight="1" x14ac:dyDescent="0.25">
      <c r="BD880" s="72" t="str">
        <f>IF(OR('Meter Readings &amp; Usage'!B875=MAX('Meter Readings &amp; Usage'!$B$8:$B$1021), 'Meter Readings &amp; Usage'!B875=""), "", 'Meter Readings &amp; Usage'!B875)</f>
        <v/>
      </c>
      <c r="BE880" s="75" t="str">
        <f>IF('Meter Readings &amp; Usage'!B876="", "", 'Meter Readings &amp; Usage'!B876)</f>
        <v/>
      </c>
    </row>
    <row r="881" spans="56:57" ht="15" hidden="1" customHeight="1" x14ac:dyDescent="0.25">
      <c r="BD881" s="72" t="str">
        <f>IF(OR('Meter Readings &amp; Usage'!B876=MAX('Meter Readings &amp; Usage'!$B$8:$B$1021), 'Meter Readings &amp; Usage'!B876=""), "", 'Meter Readings &amp; Usage'!B876)</f>
        <v/>
      </c>
      <c r="BE881" s="75" t="str">
        <f>IF('Meter Readings &amp; Usage'!B877="", "", 'Meter Readings &amp; Usage'!B877)</f>
        <v/>
      </c>
    </row>
    <row r="882" spans="56:57" ht="15" hidden="1" customHeight="1" x14ac:dyDescent="0.25">
      <c r="BD882" s="72" t="str">
        <f>IF(OR('Meter Readings &amp; Usage'!B877=MAX('Meter Readings &amp; Usage'!$B$8:$B$1021), 'Meter Readings &amp; Usage'!B877=""), "", 'Meter Readings &amp; Usage'!B877)</f>
        <v/>
      </c>
      <c r="BE882" s="75" t="str">
        <f>IF('Meter Readings &amp; Usage'!B878="", "", 'Meter Readings &amp; Usage'!B878)</f>
        <v/>
      </c>
    </row>
    <row r="883" spans="56:57" ht="15" hidden="1" customHeight="1" x14ac:dyDescent="0.25">
      <c r="BD883" s="72" t="str">
        <f>IF(OR('Meter Readings &amp; Usage'!B878=MAX('Meter Readings &amp; Usage'!$B$8:$B$1021), 'Meter Readings &amp; Usage'!B878=""), "", 'Meter Readings &amp; Usage'!B878)</f>
        <v/>
      </c>
      <c r="BE883" s="75" t="str">
        <f>IF('Meter Readings &amp; Usage'!B879="", "", 'Meter Readings &amp; Usage'!B879)</f>
        <v/>
      </c>
    </row>
    <row r="884" spans="56:57" ht="15" hidden="1" customHeight="1" x14ac:dyDescent="0.25">
      <c r="BD884" s="72" t="str">
        <f>IF(OR('Meter Readings &amp; Usage'!B879=MAX('Meter Readings &amp; Usage'!$B$8:$B$1021), 'Meter Readings &amp; Usage'!B879=""), "", 'Meter Readings &amp; Usage'!B879)</f>
        <v/>
      </c>
      <c r="BE884" s="75" t="str">
        <f>IF('Meter Readings &amp; Usage'!B880="", "", 'Meter Readings &amp; Usage'!B880)</f>
        <v/>
      </c>
    </row>
    <row r="885" spans="56:57" ht="15" hidden="1" customHeight="1" x14ac:dyDescent="0.25">
      <c r="BD885" s="72" t="str">
        <f>IF(OR('Meter Readings &amp; Usage'!B880=MAX('Meter Readings &amp; Usage'!$B$8:$B$1021), 'Meter Readings &amp; Usage'!B880=""), "", 'Meter Readings &amp; Usage'!B880)</f>
        <v/>
      </c>
      <c r="BE885" s="75" t="str">
        <f>IF('Meter Readings &amp; Usage'!B881="", "", 'Meter Readings &amp; Usage'!B881)</f>
        <v/>
      </c>
    </row>
    <row r="886" spans="56:57" ht="15" hidden="1" customHeight="1" x14ac:dyDescent="0.25">
      <c r="BD886" s="72" t="str">
        <f>IF(OR('Meter Readings &amp; Usage'!B881=MAX('Meter Readings &amp; Usage'!$B$8:$B$1021), 'Meter Readings &amp; Usage'!B881=""), "", 'Meter Readings &amp; Usage'!B881)</f>
        <v/>
      </c>
      <c r="BE886" s="75" t="str">
        <f>IF('Meter Readings &amp; Usage'!B882="", "", 'Meter Readings &amp; Usage'!B882)</f>
        <v/>
      </c>
    </row>
    <row r="887" spans="56:57" ht="15" hidden="1" customHeight="1" x14ac:dyDescent="0.25">
      <c r="BD887" s="72" t="str">
        <f>IF(OR('Meter Readings &amp; Usage'!B882=MAX('Meter Readings &amp; Usage'!$B$8:$B$1021), 'Meter Readings &amp; Usage'!B882=""), "", 'Meter Readings &amp; Usage'!B882)</f>
        <v/>
      </c>
      <c r="BE887" s="75" t="str">
        <f>IF('Meter Readings &amp; Usage'!B883="", "", 'Meter Readings &amp; Usage'!B883)</f>
        <v/>
      </c>
    </row>
    <row r="888" spans="56:57" ht="15" hidden="1" customHeight="1" x14ac:dyDescent="0.25">
      <c r="BD888" s="72" t="str">
        <f>IF(OR('Meter Readings &amp; Usage'!B883=MAX('Meter Readings &amp; Usage'!$B$8:$B$1021), 'Meter Readings &amp; Usage'!B883=""), "", 'Meter Readings &amp; Usage'!B883)</f>
        <v/>
      </c>
      <c r="BE888" s="75" t="str">
        <f>IF('Meter Readings &amp; Usage'!B884="", "", 'Meter Readings &amp; Usage'!B884)</f>
        <v/>
      </c>
    </row>
    <row r="889" spans="56:57" ht="15" hidden="1" customHeight="1" x14ac:dyDescent="0.25">
      <c r="BD889" s="72" t="str">
        <f>IF(OR('Meter Readings &amp; Usage'!B884=MAX('Meter Readings &amp; Usage'!$B$8:$B$1021), 'Meter Readings &amp; Usage'!B884=""), "", 'Meter Readings &amp; Usage'!B884)</f>
        <v/>
      </c>
      <c r="BE889" s="75" t="str">
        <f>IF('Meter Readings &amp; Usage'!B885="", "", 'Meter Readings &amp; Usage'!B885)</f>
        <v/>
      </c>
    </row>
    <row r="890" spans="56:57" ht="15" hidden="1" customHeight="1" x14ac:dyDescent="0.25">
      <c r="BD890" s="72" t="str">
        <f>IF(OR('Meter Readings &amp; Usage'!B885=MAX('Meter Readings &amp; Usage'!$B$8:$B$1021), 'Meter Readings &amp; Usage'!B885=""), "", 'Meter Readings &amp; Usage'!B885)</f>
        <v/>
      </c>
      <c r="BE890" s="75" t="str">
        <f>IF('Meter Readings &amp; Usage'!B886="", "", 'Meter Readings &amp; Usage'!B886)</f>
        <v/>
      </c>
    </row>
    <row r="891" spans="56:57" ht="15" hidden="1" customHeight="1" x14ac:dyDescent="0.25">
      <c r="BD891" s="72" t="str">
        <f>IF(OR('Meter Readings &amp; Usage'!B886=MAX('Meter Readings &amp; Usage'!$B$8:$B$1021), 'Meter Readings &amp; Usage'!B886=""), "", 'Meter Readings &amp; Usage'!B886)</f>
        <v/>
      </c>
      <c r="BE891" s="75" t="str">
        <f>IF('Meter Readings &amp; Usage'!B887="", "", 'Meter Readings &amp; Usage'!B887)</f>
        <v/>
      </c>
    </row>
    <row r="892" spans="56:57" ht="15" hidden="1" customHeight="1" x14ac:dyDescent="0.25">
      <c r="BD892" s="72" t="str">
        <f>IF(OR('Meter Readings &amp; Usage'!B887=MAX('Meter Readings &amp; Usage'!$B$8:$B$1021), 'Meter Readings &amp; Usage'!B887=""), "", 'Meter Readings &amp; Usage'!B887)</f>
        <v/>
      </c>
      <c r="BE892" s="75" t="str">
        <f>IF('Meter Readings &amp; Usage'!B888="", "", 'Meter Readings &amp; Usage'!B888)</f>
        <v/>
      </c>
    </row>
    <row r="893" spans="56:57" ht="15" hidden="1" customHeight="1" x14ac:dyDescent="0.25">
      <c r="BD893" s="72" t="str">
        <f>IF(OR('Meter Readings &amp; Usage'!B888=MAX('Meter Readings &amp; Usage'!$B$8:$B$1021), 'Meter Readings &amp; Usage'!B888=""), "", 'Meter Readings &amp; Usage'!B888)</f>
        <v/>
      </c>
      <c r="BE893" s="75" t="str">
        <f>IF('Meter Readings &amp; Usage'!B889="", "", 'Meter Readings &amp; Usage'!B889)</f>
        <v/>
      </c>
    </row>
    <row r="894" spans="56:57" ht="15" hidden="1" customHeight="1" x14ac:dyDescent="0.25">
      <c r="BD894" s="72" t="str">
        <f>IF(OR('Meter Readings &amp; Usage'!B889=MAX('Meter Readings &amp; Usage'!$B$8:$B$1021), 'Meter Readings &amp; Usage'!B889=""), "", 'Meter Readings &amp; Usage'!B889)</f>
        <v/>
      </c>
      <c r="BE894" s="75" t="str">
        <f>IF('Meter Readings &amp; Usage'!B890="", "", 'Meter Readings &amp; Usage'!B890)</f>
        <v/>
      </c>
    </row>
    <row r="895" spans="56:57" ht="15" hidden="1" customHeight="1" x14ac:dyDescent="0.25">
      <c r="BD895" s="72" t="str">
        <f>IF(OR('Meter Readings &amp; Usage'!B890=MAX('Meter Readings &amp; Usage'!$B$8:$B$1021), 'Meter Readings &amp; Usage'!B890=""), "", 'Meter Readings &amp; Usage'!B890)</f>
        <v/>
      </c>
      <c r="BE895" s="75" t="str">
        <f>IF('Meter Readings &amp; Usage'!B891="", "", 'Meter Readings &amp; Usage'!B891)</f>
        <v/>
      </c>
    </row>
    <row r="896" spans="56:57" ht="15" hidden="1" customHeight="1" x14ac:dyDescent="0.25">
      <c r="BD896" s="72" t="str">
        <f>IF(OR('Meter Readings &amp; Usage'!B891=MAX('Meter Readings &amp; Usage'!$B$8:$B$1021), 'Meter Readings &amp; Usage'!B891=""), "", 'Meter Readings &amp; Usage'!B891)</f>
        <v/>
      </c>
      <c r="BE896" s="75" t="str">
        <f>IF('Meter Readings &amp; Usage'!B892="", "", 'Meter Readings &amp; Usage'!B892)</f>
        <v/>
      </c>
    </row>
    <row r="897" spans="56:57" ht="15" hidden="1" customHeight="1" x14ac:dyDescent="0.25">
      <c r="BD897" s="72" t="str">
        <f>IF(OR('Meter Readings &amp; Usage'!B892=MAX('Meter Readings &amp; Usage'!$B$8:$B$1021), 'Meter Readings &amp; Usage'!B892=""), "", 'Meter Readings &amp; Usage'!B892)</f>
        <v/>
      </c>
      <c r="BE897" s="75" t="str">
        <f>IF('Meter Readings &amp; Usage'!B893="", "", 'Meter Readings &amp; Usage'!B893)</f>
        <v/>
      </c>
    </row>
    <row r="898" spans="56:57" ht="15" hidden="1" customHeight="1" x14ac:dyDescent="0.25">
      <c r="BD898" s="72" t="str">
        <f>IF(OR('Meter Readings &amp; Usage'!B893=MAX('Meter Readings &amp; Usage'!$B$8:$B$1021), 'Meter Readings &amp; Usage'!B893=""), "", 'Meter Readings &amp; Usage'!B893)</f>
        <v/>
      </c>
      <c r="BE898" s="75" t="str">
        <f>IF('Meter Readings &amp; Usage'!B894="", "", 'Meter Readings &amp; Usage'!B894)</f>
        <v/>
      </c>
    </row>
    <row r="899" spans="56:57" ht="15" hidden="1" customHeight="1" x14ac:dyDescent="0.25">
      <c r="BD899" s="72" t="str">
        <f>IF(OR('Meter Readings &amp; Usage'!B894=MAX('Meter Readings &amp; Usage'!$B$8:$B$1021), 'Meter Readings &amp; Usage'!B894=""), "", 'Meter Readings &amp; Usage'!B894)</f>
        <v/>
      </c>
      <c r="BE899" s="75" t="str">
        <f>IF('Meter Readings &amp; Usage'!B895="", "", 'Meter Readings &amp; Usage'!B895)</f>
        <v/>
      </c>
    </row>
    <row r="900" spans="56:57" ht="15" hidden="1" customHeight="1" x14ac:dyDescent="0.25">
      <c r="BD900" s="72" t="str">
        <f>IF(OR('Meter Readings &amp; Usage'!B895=MAX('Meter Readings &amp; Usage'!$B$8:$B$1021), 'Meter Readings &amp; Usage'!B895=""), "", 'Meter Readings &amp; Usage'!B895)</f>
        <v/>
      </c>
      <c r="BE900" s="75" t="str">
        <f>IF('Meter Readings &amp; Usage'!B896="", "", 'Meter Readings &amp; Usage'!B896)</f>
        <v/>
      </c>
    </row>
    <row r="901" spans="56:57" ht="15" hidden="1" customHeight="1" x14ac:dyDescent="0.25">
      <c r="BD901" s="72" t="str">
        <f>IF(OR('Meter Readings &amp; Usage'!B896=MAX('Meter Readings &amp; Usage'!$B$8:$B$1021), 'Meter Readings &amp; Usage'!B896=""), "", 'Meter Readings &amp; Usage'!B896)</f>
        <v/>
      </c>
      <c r="BE901" s="75" t="str">
        <f>IF('Meter Readings &amp; Usage'!B897="", "", 'Meter Readings &amp; Usage'!B897)</f>
        <v/>
      </c>
    </row>
    <row r="902" spans="56:57" ht="15" hidden="1" customHeight="1" x14ac:dyDescent="0.25">
      <c r="BD902" s="72" t="str">
        <f>IF(OR('Meter Readings &amp; Usage'!B897=MAX('Meter Readings &amp; Usage'!$B$8:$B$1021), 'Meter Readings &amp; Usage'!B897=""), "", 'Meter Readings &amp; Usage'!B897)</f>
        <v/>
      </c>
      <c r="BE902" s="75" t="str">
        <f>IF('Meter Readings &amp; Usage'!B898="", "", 'Meter Readings &amp; Usage'!B898)</f>
        <v/>
      </c>
    </row>
    <row r="903" spans="56:57" ht="15" hidden="1" customHeight="1" x14ac:dyDescent="0.25">
      <c r="BD903" s="72" t="str">
        <f>IF(OR('Meter Readings &amp; Usage'!B898=MAX('Meter Readings &amp; Usage'!$B$8:$B$1021), 'Meter Readings &amp; Usage'!B898=""), "", 'Meter Readings &amp; Usage'!B898)</f>
        <v/>
      </c>
      <c r="BE903" s="75" t="str">
        <f>IF('Meter Readings &amp; Usage'!B899="", "", 'Meter Readings &amp; Usage'!B899)</f>
        <v/>
      </c>
    </row>
    <row r="904" spans="56:57" ht="15" hidden="1" customHeight="1" x14ac:dyDescent="0.25">
      <c r="BD904" s="72" t="str">
        <f>IF(OR('Meter Readings &amp; Usage'!B899=MAX('Meter Readings &amp; Usage'!$B$8:$B$1021), 'Meter Readings &amp; Usage'!B899=""), "", 'Meter Readings &amp; Usage'!B899)</f>
        <v/>
      </c>
      <c r="BE904" s="75" t="str">
        <f>IF('Meter Readings &amp; Usage'!B900="", "", 'Meter Readings &amp; Usage'!B900)</f>
        <v/>
      </c>
    </row>
    <row r="905" spans="56:57" ht="15" hidden="1" customHeight="1" x14ac:dyDescent="0.25">
      <c r="BD905" s="72" t="str">
        <f>IF(OR('Meter Readings &amp; Usage'!B900=MAX('Meter Readings &amp; Usage'!$B$8:$B$1021), 'Meter Readings &amp; Usage'!B900=""), "", 'Meter Readings &amp; Usage'!B900)</f>
        <v/>
      </c>
      <c r="BE905" s="75" t="str">
        <f>IF('Meter Readings &amp; Usage'!B901="", "", 'Meter Readings &amp; Usage'!B901)</f>
        <v/>
      </c>
    </row>
    <row r="906" spans="56:57" ht="15" hidden="1" customHeight="1" x14ac:dyDescent="0.25">
      <c r="BD906" s="72" t="str">
        <f>IF(OR('Meter Readings &amp; Usage'!B901=MAX('Meter Readings &amp; Usage'!$B$8:$B$1021), 'Meter Readings &amp; Usage'!B901=""), "", 'Meter Readings &amp; Usage'!B901)</f>
        <v/>
      </c>
      <c r="BE906" s="75" t="str">
        <f>IF('Meter Readings &amp; Usage'!B902="", "", 'Meter Readings &amp; Usage'!B902)</f>
        <v/>
      </c>
    </row>
    <row r="907" spans="56:57" ht="15" hidden="1" customHeight="1" x14ac:dyDescent="0.25">
      <c r="BD907" s="72" t="str">
        <f>IF(OR('Meter Readings &amp; Usage'!B902=MAX('Meter Readings &amp; Usage'!$B$8:$B$1021), 'Meter Readings &amp; Usage'!B902=""), "", 'Meter Readings &amp; Usage'!B902)</f>
        <v/>
      </c>
      <c r="BE907" s="75" t="str">
        <f>IF('Meter Readings &amp; Usage'!B903="", "", 'Meter Readings &amp; Usage'!B903)</f>
        <v/>
      </c>
    </row>
    <row r="908" spans="56:57" ht="15" hidden="1" customHeight="1" x14ac:dyDescent="0.25">
      <c r="BD908" s="72" t="str">
        <f>IF(OR('Meter Readings &amp; Usage'!B903=MAX('Meter Readings &amp; Usage'!$B$8:$B$1021), 'Meter Readings &amp; Usage'!B903=""), "", 'Meter Readings &amp; Usage'!B903)</f>
        <v/>
      </c>
      <c r="BE908" s="75" t="str">
        <f>IF('Meter Readings &amp; Usage'!B904="", "", 'Meter Readings &amp; Usage'!B904)</f>
        <v/>
      </c>
    </row>
    <row r="909" spans="56:57" ht="15" hidden="1" customHeight="1" x14ac:dyDescent="0.25">
      <c r="BD909" s="72" t="str">
        <f>IF(OR('Meter Readings &amp; Usage'!B904=MAX('Meter Readings &amp; Usage'!$B$8:$B$1021), 'Meter Readings &amp; Usage'!B904=""), "", 'Meter Readings &amp; Usage'!B904)</f>
        <v/>
      </c>
      <c r="BE909" s="75" t="str">
        <f>IF('Meter Readings &amp; Usage'!B905="", "", 'Meter Readings &amp; Usage'!B905)</f>
        <v/>
      </c>
    </row>
    <row r="910" spans="56:57" ht="15" hidden="1" customHeight="1" x14ac:dyDescent="0.25">
      <c r="BD910" s="72" t="str">
        <f>IF(OR('Meter Readings &amp; Usage'!B905=MAX('Meter Readings &amp; Usage'!$B$8:$B$1021), 'Meter Readings &amp; Usage'!B905=""), "", 'Meter Readings &amp; Usage'!B905)</f>
        <v/>
      </c>
      <c r="BE910" s="75" t="str">
        <f>IF('Meter Readings &amp; Usage'!B906="", "", 'Meter Readings &amp; Usage'!B906)</f>
        <v/>
      </c>
    </row>
    <row r="911" spans="56:57" ht="15" hidden="1" customHeight="1" x14ac:dyDescent="0.25">
      <c r="BD911" s="72" t="str">
        <f>IF(OR('Meter Readings &amp; Usage'!B906=MAX('Meter Readings &amp; Usage'!$B$8:$B$1021), 'Meter Readings &amp; Usage'!B906=""), "", 'Meter Readings &amp; Usage'!B906)</f>
        <v/>
      </c>
      <c r="BE911" s="75" t="str">
        <f>IF('Meter Readings &amp; Usage'!B907="", "", 'Meter Readings &amp; Usage'!B907)</f>
        <v/>
      </c>
    </row>
    <row r="912" spans="56:57" ht="15" hidden="1" customHeight="1" x14ac:dyDescent="0.25">
      <c r="BD912" s="72" t="str">
        <f>IF(OR('Meter Readings &amp; Usage'!B907=MAX('Meter Readings &amp; Usage'!$B$8:$B$1021), 'Meter Readings &amp; Usage'!B907=""), "", 'Meter Readings &amp; Usage'!B907)</f>
        <v/>
      </c>
      <c r="BE912" s="75" t="str">
        <f>IF('Meter Readings &amp; Usage'!B908="", "", 'Meter Readings &amp; Usage'!B908)</f>
        <v/>
      </c>
    </row>
    <row r="913" spans="56:57" ht="15" hidden="1" customHeight="1" x14ac:dyDescent="0.25">
      <c r="BD913" s="72" t="str">
        <f>IF(OR('Meter Readings &amp; Usage'!B908=MAX('Meter Readings &amp; Usage'!$B$8:$B$1021), 'Meter Readings &amp; Usage'!B908=""), "", 'Meter Readings &amp; Usage'!B908)</f>
        <v/>
      </c>
      <c r="BE913" s="75" t="str">
        <f>IF('Meter Readings &amp; Usage'!B909="", "", 'Meter Readings &amp; Usage'!B909)</f>
        <v/>
      </c>
    </row>
    <row r="914" spans="56:57" ht="15" hidden="1" customHeight="1" x14ac:dyDescent="0.25">
      <c r="BD914" s="72" t="str">
        <f>IF(OR('Meter Readings &amp; Usage'!B909=MAX('Meter Readings &amp; Usage'!$B$8:$B$1021), 'Meter Readings &amp; Usage'!B909=""), "", 'Meter Readings &amp; Usage'!B909)</f>
        <v/>
      </c>
      <c r="BE914" s="75" t="str">
        <f>IF('Meter Readings &amp; Usage'!B910="", "", 'Meter Readings &amp; Usage'!B910)</f>
        <v/>
      </c>
    </row>
    <row r="915" spans="56:57" ht="15" hidden="1" customHeight="1" x14ac:dyDescent="0.25">
      <c r="BD915" s="72" t="str">
        <f>IF(OR('Meter Readings &amp; Usage'!B910=MAX('Meter Readings &amp; Usage'!$B$8:$B$1021), 'Meter Readings &amp; Usage'!B910=""), "", 'Meter Readings &amp; Usage'!B910)</f>
        <v/>
      </c>
      <c r="BE915" s="75" t="str">
        <f>IF('Meter Readings &amp; Usage'!B911="", "", 'Meter Readings &amp; Usage'!B911)</f>
        <v/>
      </c>
    </row>
    <row r="916" spans="56:57" ht="15" hidden="1" customHeight="1" x14ac:dyDescent="0.25">
      <c r="BD916" s="72" t="str">
        <f>IF(OR('Meter Readings &amp; Usage'!B911=MAX('Meter Readings &amp; Usage'!$B$8:$B$1021), 'Meter Readings &amp; Usage'!B911=""), "", 'Meter Readings &amp; Usage'!B911)</f>
        <v/>
      </c>
      <c r="BE916" s="75" t="str">
        <f>IF('Meter Readings &amp; Usage'!B912="", "", 'Meter Readings &amp; Usage'!B912)</f>
        <v/>
      </c>
    </row>
    <row r="917" spans="56:57" ht="15" hidden="1" customHeight="1" x14ac:dyDescent="0.25">
      <c r="BD917" s="72" t="str">
        <f>IF(OR('Meter Readings &amp; Usage'!B912=MAX('Meter Readings &amp; Usage'!$B$8:$B$1021), 'Meter Readings &amp; Usage'!B912=""), "", 'Meter Readings &amp; Usage'!B912)</f>
        <v/>
      </c>
      <c r="BE917" s="75" t="str">
        <f>IF('Meter Readings &amp; Usage'!B913="", "", 'Meter Readings &amp; Usage'!B913)</f>
        <v/>
      </c>
    </row>
    <row r="918" spans="56:57" ht="15" hidden="1" customHeight="1" x14ac:dyDescent="0.25">
      <c r="BD918" s="72" t="str">
        <f>IF(OR('Meter Readings &amp; Usage'!B913=MAX('Meter Readings &amp; Usage'!$B$8:$B$1021), 'Meter Readings &amp; Usage'!B913=""), "", 'Meter Readings &amp; Usage'!B913)</f>
        <v/>
      </c>
      <c r="BE918" s="75" t="str">
        <f>IF('Meter Readings &amp; Usage'!B914="", "", 'Meter Readings &amp; Usage'!B914)</f>
        <v/>
      </c>
    </row>
    <row r="919" spans="56:57" ht="15" hidden="1" customHeight="1" x14ac:dyDescent="0.25">
      <c r="BD919" s="72" t="str">
        <f>IF(OR('Meter Readings &amp; Usage'!B914=MAX('Meter Readings &amp; Usage'!$B$8:$B$1021), 'Meter Readings &amp; Usage'!B914=""), "", 'Meter Readings &amp; Usage'!B914)</f>
        <v/>
      </c>
      <c r="BE919" s="75" t="str">
        <f>IF('Meter Readings &amp; Usage'!B915="", "", 'Meter Readings &amp; Usage'!B915)</f>
        <v/>
      </c>
    </row>
    <row r="920" spans="56:57" ht="15" hidden="1" customHeight="1" x14ac:dyDescent="0.25">
      <c r="BD920" s="72" t="str">
        <f>IF(OR('Meter Readings &amp; Usage'!B915=MAX('Meter Readings &amp; Usage'!$B$8:$B$1021), 'Meter Readings &amp; Usage'!B915=""), "", 'Meter Readings &amp; Usage'!B915)</f>
        <v/>
      </c>
      <c r="BE920" s="75" t="str">
        <f>IF('Meter Readings &amp; Usage'!B916="", "", 'Meter Readings &amp; Usage'!B916)</f>
        <v/>
      </c>
    </row>
    <row r="921" spans="56:57" ht="15" hidden="1" customHeight="1" x14ac:dyDescent="0.25">
      <c r="BD921" s="72" t="str">
        <f>IF(OR('Meter Readings &amp; Usage'!B916=MAX('Meter Readings &amp; Usage'!$B$8:$B$1021), 'Meter Readings &amp; Usage'!B916=""), "", 'Meter Readings &amp; Usage'!B916)</f>
        <v/>
      </c>
      <c r="BE921" s="75" t="str">
        <f>IF('Meter Readings &amp; Usage'!B917="", "", 'Meter Readings &amp; Usage'!B917)</f>
        <v/>
      </c>
    </row>
    <row r="922" spans="56:57" ht="15" hidden="1" customHeight="1" x14ac:dyDescent="0.25">
      <c r="BD922" s="72" t="str">
        <f>IF(OR('Meter Readings &amp; Usage'!B917=MAX('Meter Readings &amp; Usage'!$B$8:$B$1021), 'Meter Readings &amp; Usage'!B917=""), "", 'Meter Readings &amp; Usage'!B917)</f>
        <v/>
      </c>
      <c r="BE922" s="75" t="str">
        <f>IF('Meter Readings &amp; Usage'!B918="", "", 'Meter Readings &amp; Usage'!B918)</f>
        <v/>
      </c>
    </row>
    <row r="923" spans="56:57" ht="15" hidden="1" customHeight="1" x14ac:dyDescent="0.25">
      <c r="BD923" s="72" t="str">
        <f>IF(OR('Meter Readings &amp; Usage'!B918=MAX('Meter Readings &amp; Usage'!$B$8:$B$1021), 'Meter Readings &amp; Usage'!B918=""), "", 'Meter Readings &amp; Usage'!B918)</f>
        <v/>
      </c>
      <c r="BE923" s="75" t="str">
        <f>IF('Meter Readings &amp; Usage'!B919="", "", 'Meter Readings &amp; Usage'!B919)</f>
        <v/>
      </c>
    </row>
    <row r="924" spans="56:57" ht="15" hidden="1" customHeight="1" x14ac:dyDescent="0.25">
      <c r="BD924" s="72" t="str">
        <f>IF(OR('Meter Readings &amp; Usage'!B919=MAX('Meter Readings &amp; Usage'!$B$8:$B$1021), 'Meter Readings &amp; Usage'!B919=""), "", 'Meter Readings &amp; Usage'!B919)</f>
        <v/>
      </c>
      <c r="BE924" s="75" t="str">
        <f>IF('Meter Readings &amp; Usage'!B920="", "", 'Meter Readings &amp; Usage'!B920)</f>
        <v/>
      </c>
    </row>
    <row r="925" spans="56:57" ht="15" hidden="1" customHeight="1" x14ac:dyDescent="0.25">
      <c r="BD925" s="72" t="str">
        <f>IF(OR('Meter Readings &amp; Usage'!B920=MAX('Meter Readings &amp; Usage'!$B$8:$B$1021), 'Meter Readings &amp; Usage'!B920=""), "", 'Meter Readings &amp; Usage'!B920)</f>
        <v/>
      </c>
      <c r="BE925" s="75" t="str">
        <f>IF('Meter Readings &amp; Usage'!B921="", "", 'Meter Readings &amp; Usage'!B921)</f>
        <v/>
      </c>
    </row>
    <row r="926" spans="56:57" ht="15" hidden="1" customHeight="1" x14ac:dyDescent="0.25">
      <c r="BD926" s="72" t="str">
        <f>IF(OR('Meter Readings &amp; Usage'!B921=MAX('Meter Readings &amp; Usage'!$B$8:$B$1021), 'Meter Readings &amp; Usage'!B921=""), "", 'Meter Readings &amp; Usage'!B921)</f>
        <v/>
      </c>
      <c r="BE926" s="75" t="str">
        <f>IF('Meter Readings &amp; Usage'!B922="", "", 'Meter Readings &amp; Usage'!B922)</f>
        <v/>
      </c>
    </row>
    <row r="927" spans="56:57" ht="15" hidden="1" customHeight="1" x14ac:dyDescent="0.25">
      <c r="BD927" s="72" t="str">
        <f>IF(OR('Meter Readings &amp; Usage'!B922=MAX('Meter Readings &amp; Usage'!$B$8:$B$1021), 'Meter Readings &amp; Usage'!B922=""), "", 'Meter Readings &amp; Usage'!B922)</f>
        <v/>
      </c>
      <c r="BE927" s="75" t="str">
        <f>IF('Meter Readings &amp; Usage'!B923="", "", 'Meter Readings &amp; Usage'!B923)</f>
        <v/>
      </c>
    </row>
    <row r="928" spans="56:57" ht="15" hidden="1" customHeight="1" x14ac:dyDescent="0.25">
      <c r="BD928" s="72" t="str">
        <f>IF(OR('Meter Readings &amp; Usage'!B923=MAX('Meter Readings &amp; Usage'!$B$8:$B$1021), 'Meter Readings &amp; Usage'!B923=""), "", 'Meter Readings &amp; Usage'!B923)</f>
        <v/>
      </c>
      <c r="BE928" s="75" t="str">
        <f>IF('Meter Readings &amp; Usage'!B924="", "", 'Meter Readings &amp; Usage'!B924)</f>
        <v/>
      </c>
    </row>
    <row r="929" spans="56:57" ht="15" hidden="1" customHeight="1" x14ac:dyDescent="0.25">
      <c r="BD929" s="72" t="str">
        <f>IF(OR('Meter Readings &amp; Usage'!B924=MAX('Meter Readings &amp; Usage'!$B$8:$B$1021), 'Meter Readings &amp; Usage'!B924=""), "", 'Meter Readings &amp; Usage'!B924)</f>
        <v/>
      </c>
      <c r="BE929" s="75" t="str">
        <f>IF('Meter Readings &amp; Usage'!B925="", "", 'Meter Readings &amp; Usage'!B925)</f>
        <v/>
      </c>
    </row>
    <row r="930" spans="56:57" ht="15" hidden="1" customHeight="1" x14ac:dyDescent="0.25">
      <c r="BD930" s="72" t="str">
        <f>IF(OR('Meter Readings &amp; Usage'!B925=MAX('Meter Readings &amp; Usage'!$B$8:$B$1021), 'Meter Readings &amp; Usage'!B925=""), "", 'Meter Readings &amp; Usage'!B925)</f>
        <v/>
      </c>
      <c r="BE930" s="75" t="str">
        <f>IF('Meter Readings &amp; Usage'!B926="", "", 'Meter Readings &amp; Usage'!B926)</f>
        <v/>
      </c>
    </row>
    <row r="931" spans="56:57" ht="15" hidden="1" customHeight="1" x14ac:dyDescent="0.25">
      <c r="BD931" s="72" t="str">
        <f>IF(OR('Meter Readings &amp; Usage'!B926=MAX('Meter Readings &amp; Usage'!$B$8:$B$1021), 'Meter Readings &amp; Usage'!B926=""), "", 'Meter Readings &amp; Usage'!B926)</f>
        <v/>
      </c>
      <c r="BE931" s="75" t="str">
        <f>IF('Meter Readings &amp; Usage'!B927="", "", 'Meter Readings &amp; Usage'!B927)</f>
        <v/>
      </c>
    </row>
    <row r="932" spans="56:57" ht="15" hidden="1" customHeight="1" x14ac:dyDescent="0.25">
      <c r="BD932" s="72" t="str">
        <f>IF(OR('Meter Readings &amp; Usage'!B927=MAX('Meter Readings &amp; Usage'!$B$8:$B$1021), 'Meter Readings &amp; Usage'!B927=""), "", 'Meter Readings &amp; Usage'!B927)</f>
        <v/>
      </c>
      <c r="BE932" s="75" t="str">
        <f>IF('Meter Readings &amp; Usage'!B928="", "", 'Meter Readings &amp; Usage'!B928)</f>
        <v/>
      </c>
    </row>
    <row r="933" spans="56:57" ht="15" hidden="1" customHeight="1" x14ac:dyDescent="0.25">
      <c r="BD933" s="72" t="str">
        <f>IF(OR('Meter Readings &amp; Usage'!B928=MAX('Meter Readings &amp; Usage'!$B$8:$B$1021), 'Meter Readings &amp; Usage'!B928=""), "", 'Meter Readings &amp; Usage'!B928)</f>
        <v/>
      </c>
      <c r="BE933" s="75" t="str">
        <f>IF('Meter Readings &amp; Usage'!B929="", "", 'Meter Readings &amp; Usage'!B929)</f>
        <v/>
      </c>
    </row>
    <row r="934" spans="56:57" ht="15" hidden="1" customHeight="1" x14ac:dyDescent="0.25">
      <c r="BD934" s="72" t="str">
        <f>IF(OR('Meter Readings &amp; Usage'!B929=MAX('Meter Readings &amp; Usage'!$B$8:$B$1021), 'Meter Readings &amp; Usage'!B929=""), "", 'Meter Readings &amp; Usage'!B929)</f>
        <v/>
      </c>
      <c r="BE934" s="75" t="str">
        <f>IF('Meter Readings &amp; Usage'!B930="", "", 'Meter Readings &amp; Usage'!B930)</f>
        <v/>
      </c>
    </row>
    <row r="935" spans="56:57" ht="15" hidden="1" customHeight="1" x14ac:dyDescent="0.25">
      <c r="BD935" s="72" t="str">
        <f>IF(OR('Meter Readings &amp; Usage'!B930=MAX('Meter Readings &amp; Usage'!$B$8:$B$1021), 'Meter Readings &amp; Usage'!B930=""), "", 'Meter Readings &amp; Usage'!B930)</f>
        <v/>
      </c>
      <c r="BE935" s="75" t="str">
        <f>IF('Meter Readings &amp; Usage'!B931="", "", 'Meter Readings &amp; Usage'!B931)</f>
        <v/>
      </c>
    </row>
    <row r="936" spans="56:57" ht="15" hidden="1" customHeight="1" x14ac:dyDescent="0.25">
      <c r="BD936" s="72" t="str">
        <f>IF(OR('Meter Readings &amp; Usage'!B931=MAX('Meter Readings &amp; Usage'!$B$8:$B$1021), 'Meter Readings &amp; Usage'!B931=""), "", 'Meter Readings &amp; Usage'!B931)</f>
        <v/>
      </c>
      <c r="BE936" s="75" t="str">
        <f>IF('Meter Readings &amp; Usage'!B932="", "", 'Meter Readings &amp; Usage'!B932)</f>
        <v/>
      </c>
    </row>
    <row r="937" spans="56:57" ht="15" hidden="1" customHeight="1" x14ac:dyDescent="0.25">
      <c r="BD937" s="72" t="str">
        <f>IF(OR('Meter Readings &amp; Usage'!B932=MAX('Meter Readings &amp; Usage'!$B$8:$B$1021), 'Meter Readings &amp; Usage'!B932=""), "", 'Meter Readings &amp; Usage'!B932)</f>
        <v/>
      </c>
      <c r="BE937" s="75" t="str">
        <f>IF('Meter Readings &amp; Usage'!B933="", "", 'Meter Readings &amp; Usage'!B933)</f>
        <v/>
      </c>
    </row>
    <row r="938" spans="56:57" ht="15" hidden="1" customHeight="1" x14ac:dyDescent="0.25">
      <c r="BD938" s="72" t="str">
        <f>IF(OR('Meter Readings &amp; Usage'!B933=MAX('Meter Readings &amp; Usage'!$B$8:$B$1021), 'Meter Readings &amp; Usage'!B933=""), "", 'Meter Readings &amp; Usage'!B933)</f>
        <v/>
      </c>
      <c r="BE938" s="75" t="str">
        <f>IF('Meter Readings &amp; Usage'!B934="", "", 'Meter Readings &amp; Usage'!B934)</f>
        <v/>
      </c>
    </row>
    <row r="939" spans="56:57" ht="15" hidden="1" customHeight="1" x14ac:dyDescent="0.25">
      <c r="BD939" s="72" t="str">
        <f>IF(OR('Meter Readings &amp; Usage'!B934=MAX('Meter Readings &amp; Usage'!$B$8:$B$1021), 'Meter Readings &amp; Usage'!B934=""), "", 'Meter Readings &amp; Usage'!B934)</f>
        <v/>
      </c>
      <c r="BE939" s="75" t="str">
        <f>IF('Meter Readings &amp; Usage'!B935="", "", 'Meter Readings &amp; Usage'!B935)</f>
        <v/>
      </c>
    </row>
    <row r="940" spans="56:57" ht="15" hidden="1" customHeight="1" x14ac:dyDescent="0.25">
      <c r="BD940" s="72" t="str">
        <f>IF(OR('Meter Readings &amp; Usage'!B935=MAX('Meter Readings &amp; Usage'!$B$8:$B$1021), 'Meter Readings &amp; Usage'!B935=""), "", 'Meter Readings &amp; Usage'!B935)</f>
        <v/>
      </c>
      <c r="BE940" s="75" t="str">
        <f>IF('Meter Readings &amp; Usage'!B936="", "", 'Meter Readings &amp; Usage'!B936)</f>
        <v/>
      </c>
    </row>
    <row r="941" spans="56:57" ht="15" hidden="1" customHeight="1" x14ac:dyDescent="0.25">
      <c r="BD941" s="72" t="str">
        <f>IF(OR('Meter Readings &amp; Usage'!B936=MAX('Meter Readings &amp; Usage'!$B$8:$B$1021), 'Meter Readings &amp; Usage'!B936=""), "", 'Meter Readings &amp; Usage'!B936)</f>
        <v/>
      </c>
      <c r="BE941" s="75" t="str">
        <f>IF('Meter Readings &amp; Usage'!B937="", "", 'Meter Readings &amp; Usage'!B937)</f>
        <v/>
      </c>
    </row>
    <row r="942" spans="56:57" ht="15" hidden="1" customHeight="1" x14ac:dyDescent="0.25">
      <c r="BD942" s="72" t="str">
        <f>IF(OR('Meter Readings &amp; Usage'!B937=MAX('Meter Readings &amp; Usage'!$B$8:$B$1021), 'Meter Readings &amp; Usage'!B937=""), "", 'Meter Readings &amp; Usage'!B937)</f>
        <v/>
      </c>
      <c r="BE942" s="75" t="str">
        <f>IF('Meter Readings &amp; Usage'!B938="", "", 'Meter Readings &amp; Usage'!B938)</f>
        <v/>
      </c>
    </row>
    <row r="943" spans="56:57" ht="15" hidden="1" customHeight="1" x14ac:dyDescent="0.25">
      <c r="BD943" s="72" t="str">
        <f>IF(OR('Meter Readings &amp; Usage'!B938=MAX('Meter Readings &amp; Usage'!$B$8:$B$1021), 'Meter Readings &amp; Usage'!B938=""), "", 'Meter Readings &amp; Usage'!B938)</f>
        <v/>
      </c>
      <c r="BE943" s="75" t="str">
        <f>IF('Meter Readings &amp; Usage'!B939="", "", 'Meter Readings &amp; Usage'!B939)</f>
        <v/>
      </c>
    </row>
    <row r="944" spans="56:57" ht="15" hidden="1" customHeight="1" x14ac:dyDescent="0.25">
      <c r="BD944" s="72" t="str">
        <f>IF(OR('Meter Readings &amp; Usage'!B939=MAX('Meter Readings &amp; Usage'!$B$8:$B$1021), 'Meter Readings &amp; Usage'!B939=""), "", 'Meter Readings &amp; Usage'!B939)</f>
        <v/>
      </c>
      <c r="BE944" s="75" t="str">
        <f>IF('Meter Readings &amp; Usage'!B940="", "", 'Meter Readings &amp; Usage'!B940)</f>
        <v/>
      </c>
    </row>
    <row r="945" spans="56:57" ht="15" hidden="1" customHeight="1" x14ac:dyDescent="0.25">
      <c r="BD945" s="72" t="str">
        <f>IF(OR('Meter Readings &amp; Usage'!B940=MAX('Meter Readings &amp; Usage'!$B$8:$B$1021), 'Meter Readings &amp; Usage'!B940=""), "", 'Meter Readings &amp; Usage'!B940)</f>
        <v/>
      </c>
      <c r="BE945" s="75" t="str">
        <f>IF('Meter Readings &amp; Usage'!B941="", "", 'Meter Readings &amp; Usage'!B941)</f>
        <v/>
      </c>
    </row>
    <row r="946" spans="56:57" ht="15" hidden="1" customHeight="1" x14ac:dyDescent="0.25">
      <c r="BD946" s="72" t="str">
        <f>IF(OR('Meter Readings &amp; Usage'!B941=MAX('Meter Readings &amp; Usage'!$B$8:$B$1021), 'Meter Readings &amp; Usage'!B941=""), "", 'Meter Readings &amp; Usage'!B941)</f>
        <v/>
      </c>
      <c r="BE946" s="75" t="str">
        <f>IF('Meter Readings &amp; Usage'!B942="", "", 'Meter Readings &amp; Usage'!B942)</f>
        <v/>
      </c>
    </row>
    <row r="947" spans="56:57" ht="15" hidden="1" customHeight="1" x14ac:dyDescent="0.25">
      <c r="BD947" s="72" t="str">
        <f>IF(OR('Meter Readings &amp; Usage'!B942=MAX('Meter Readings &amp; Usage'!$B$8:$B$1021), 'Meter Readings &amp; Usage'!B942=""), "", 'Meter Readings &amp; Usage'!B942)</f>
        <v/>
      </c>
      <c r="BE947" s="75" t="str">
        <f>IF('Meter Readings &amp; Usage'!B943="", "", 'Meter Readings &amp; Usage'!B943)</f>
        <v/>
      </c>
    </row>
    <row r="948" spans="56:57" ht="15" hidden="1" customHeight="1" x14ac:dyDescent="0.25">
      <c r="BD948" s="72" t="str">
        <f>IF(OR('Meter Readings &amp; Usage'!B943=MAX('Meter Readings &amp; Usage'!$B$8:$B$1021), 'Meter Readings &amp; Usage'!B943=""), "", 'Meter Readings &amp; Usage'!B943)</f>
        <v/>
      </c>
      <c r="BE948" s="75" t="str">
        <f>IF('Meter Readings &amp; Usage'!B944="", "", 'Meter Readings &amp; Usage'!B944)</f>
        <v/>
      </c>
    </row>
    <row r="949" spans="56:57" ht="15" hidden="1" customHeight="1" x14ac:dyDescent="0.25">
      <c r="BD949" s="72" t="str">
        <f>IF(OR('Meter Readings &amp; Usage'!B944=MAX('Meter Readings &amp; Usage'!$B$8:$B$1021), 'Meter Readings &amp; Usage'!B944=""), "", 'Meter Readings &amp; Usage'!B944)</f>
        <v/>
      </c>
      <c r="BE949" s="75" t="str">
        <f>IF('Meter Readings &amp; Usage'!B945="", "", 'Meter Readings &amp; Usage'!B945)</f>
        <v/>
      </c>
    </row>
    <row r="950" spans="56:57" ht="15" hidden="1" customHeight="1" x14ac:dyDescent="0.25">
      <c r="BD950" s="72" t="str">
        <f>IF(OR('Meter Readings &amp; Usage'!B945=MAX('Meter Readings &amp; Usage'!$B$8:$B$1021), 'Meter Readings &amp; Usage'!B945=""), "", 'Meter Readings &amp; Usage'!B945)</f>
        <v/>
      </c>
      <c r="BE950" s="75" t="str">
        <f>IF('Meter Readings &amp; Usage'!B946="", "", 'Meter Readings &amp; Usage'!B946)</f>
        <v/>
      </c>
    </row>
    <row r="951" spans="56:57" ht="15" hidden="1" customHeight="1" x14ac:dyDescent="0.25">
      <c r="BD951" s="72" t="str">
        <f>IF(OR('Meter Readings &amp; Usage'!B946=MAX('Meter Readings &amp; Usage'!$B$8:$B$1021), 'Meter Readings &amp; Usage'!B946=""), "", 'Meter Readings &amp; Usage'!B946)</f>
        <v/>
      </c>
      <c r="BE951" s="75" t="str">
        <f>IF('Meter Readings &amp; Usage'!B947="", "", 'Meter Readings &amp; Usage'!B947)</f>
        <v/>
      </c>
    </row>
    <row r="952" spans="56:57" ht="15" hidden="1" customHeight="1" x14ac:dyDescent="0.25">
      <c r="BD952" s="72" t="str">
        <f>IF(OR('Meter Readings &amp; Usage'!B947=MAX('Meter Readings &amp; Usage'!$B$8:$B$1021), 'Meter Readings &amp; Usage'!B947=""), "", 'Meter Readings &amp; Usage'!B947)</f>
        <v/>
      </c>
      <c r="BE952" s="75" t="str">
        <f>IF('Meter Readings &amp; Usage'!B948="", "", 'Meter Readings &amp; Usage'!B948)</f>
        <v/>
      </c>
    </row>
    <row r="953" spans="56:57" ht="15" hidden="1" customHeight="1" x14ac:dyDescent="0.25">
      <c r="BD953" s="72" t="str">
        <f>IF(OR('Meter Readings &amp; Usage'!B948=MAX('Meter Readings &amp; Usage'!$B$8:$B$1021), 'Meter Readings &amp; Usage'!B948=""), "", 'Meter Readings &amp; Usage'!B948)</f>
        <v/>
      </c>
      <c r="BE953" s="75" t="str">
        <f>IF('Meter Readings &amp; Usage'!B949="", "", 'Meter Readings &amp; Usage'!B949)</f>
        <v/>
      </c>
    </row>
    <row r="954" spans="56:57" ht="15" hidden="1" customHeight="1" x14ac:dyDescent="0.25">
      <c r="BD954" s="72" t="str">
        <f>IF(OR('Meter Readings &amp; Usage'!B949=MAX('Meter Readings &amp; Usage'!$B$8:$B$1021), 'Meter Readings &amp; Usage'!B949=""), "", 'Meter Readings &amp; Usage'!B949)</f>
        <v/>
      </c>
      <c r="BE954" s="75" t="str">
        <f>IF('Meter Readings &amp; Usage'!B950="", "", 'Meter Readings &amp; Usage'!B950)</f>
        <v/>
      </c>
    </row>
    <row r="955" spans="56:57" ht="15" hidden="1" customHeight="1" x14ac:dyDescent="0.25">
      <c r="BD955" s="72" t="str">
        <f>IF(OR('Meter Readings &amp; Usage'!B950=MAX('Meter Readings &amp; Usage'!$B$8:$B$1021), 'Meter Readings &amp; Usage'!B950=""), "", 'Meter Readings &amp; Usage'!B950)</f>
        <v/>
      </c>
      <c r="BE955" s="75" t="str">
        <f>IF('Meter Readings &amp; Usage'!B951="", "", 'Meter Readings &amp; Usage'!B951)</f>
        <v/>
      </c>
    </row>
    <row r="956" spans="56:57" ht="15" hidden="1" customHeight="1" x14ac:dyDescent="0.25">
      <c r="BD956" s="72" t="str">
        <f>IF(OR('Meter Readings &amp; Usage'!B951=MAX('Meter Readings &amp; Usage'!$B$8:$B$1021), 'Meter Readings &amp; Usage'!B951=""), "", 'Meter Readings &amp; Usage'!B951)</f>
        <v/>
      </c>
      <c r="BE956" s="75" t="str">
        <f>IF('Meter Readings &amp; Usage'!B952="", "", 'Meter Readings &amp; Usage'!B952)</f>
        <v/>
      </c>
    </row>
    <row r="957" spans="56:57" ht="15" hidden="1" customHeight="1" x14ac:dyDescent="0.25">
      <c r="BD957" s="72" t="str">
        <f>IF(OR('Meter Readings &amp; Usage'!B952=MAX('Meter Readings &amp; Usage'!$B$8:$B$1021), 'Meter Readings &amp; Usage'!B952=""), "", 'Meter Readings &amp; Usage'!B952)</f>
        <v/>
      </c>
      <c r="BE957" s="75" t="str">
        <f>IF('Meter Readings &amp; Usage'!B953="", "", 'Meter Readings &amp; Usage'!B953)</f>
        <v/>
      </c>
    </row>
    <row r="958" spans="56:57" ht="15" hidden="1" customHeight="1" x14ac:dyDescent="0.25">
      <c r="BD958" s="72" t="str">
        <f>IF(OR('Meter Readings &amp; Usage'!B953=MAX('Meter Readings &amp; Usage'!$B$8:$B$1021), 'Meter Readings &amp; Usage'!B953=""), "", 'Meter Readings &amp; Usage'!B953)</f>
        <v/>
      </c>
      <c r="BE958" s="75" t="str">
        <f>IF('Meter Readings &amp; Usage'!B954="", "", 'Meter Readings &amp; Usage'!B954)</f>
        <v/>
      </c>
    </row>
    <row r="959" spans="56:57" ht="15" hidden="1" customHeight="1" x14ac:dyDescent="0.25">
      <c r="BD959" s="72" t="str">
        <f>IF(OR('Meter Readings &amp; Usage'!B954=MAX('Meter Readings &amp; Usage'!$B$8:$B$1021), 'Meter Readings &amp; Usage'!B954=""), "", 'Meter Readings &amp; Usage'!B954)</f>
        <v/>
      </c>
      <c r="BE959" s="75" t="str">
        <f>IF('Meter Readings &amp; Usage'!B955="", "", 'Meter Readings &amp; Usage'!B955)</f>
        <v/>
      </c>
    </row>
    <row r="960" spans="56:57" ht="15" hidden="1" customHeight="1" x14ac:dyDescent="0.25">
      <c r="BD960" s="72" t="str">
        <f>IF(OR('Meter Readings &amp; Usage'!B955=MAX('Meter Readings &amp; Usage'!$B$8:$B$1021), 'Meter Readings &amp; Usage'!B955=""), "", 'Meter Readings &amp; Usage'!B955)</f>
        <v/>
      </c>
      <c r="BE960" s="75" t="str">
        <f>IF('Meter Readings &amp; Usage'!B956="", "", 'Meter Readings &amp; Usage'!B956)</f>
        <v/>
      </c>
    </row>
    <row r="961" spans="56:57" ht="15" hidden="1" customHeight="1" x14ac:dyDescent="0.25">
      <c r="BD961" s="72" t="str">
        <f>IF(OR('Meter Readings &amp; Usage'!B956=MAX('Meter Readings &amp; Usage'!$B$8:$B$1021), 'Meter Readings &amp; Usage'!B956=""), "", 'Meter Readings &amp; Usage'!B956)</f>
        <v/>
      </c>
      <c r="BE961" s="75" t="str">
        <f>IF('Meter Readings &amp; Usage'!B957="", "", 'Meter Readings &amp; Usage'!B957)</f>
        <v/>
      </c>
    </row>
    <row r="962" spans="56:57" ht="15" hidden="1" customHeight="1" x14ac:dyDescent="0.25">
      <c r="BD962" s="72" t="str">
        <f>IF(OR('Meter Readings &amp; Usage'!B957=MAX('Meter Readings &amp; Usage'!$B$8:$B$1021), 'Meter Readings &amp; Usage'!B957=""), "", 'Meter Readings &amp; Usage'!B957)</f>
        <v/>
      </c>
      <c r="BE962" s="75" t="str">
        <f>IF('Meter Readings &amp; Usage'!B958="", "", 'Meter Readings &amp; Usage'!B958)</f>
        <v/>
      </c>
    </row>
    <row r="963" spans="56:57" ht="15" hidden="1" customHeight="1" x14ac:dyDescent="0.25">
      <c r="BD963" s="72" t="str">
        <f>IF(OR('Meter Readings &amp; Usage'!B958=MAX('Meter Readings &amp; Usage'!$B$8:$B$1021), 'Meter Readings &amp; Usage'!B958=""), "", 'Meter Readings &amp; Usage'!B958)</f>
        <v/>
      </c>
      <c r="BE963" s="75" t="str">
        <f>IF('Meter Readings &amp; Usage'!B959="", "", 'Meter Readings &amp; Usage'!B959)</f>
        <v/>
      </c>
    </row>
    <row r="964" spans="56:57" ht="15" hidden="1" customHeight="1" x14ac:dyDescent="0.25">
      <c r="BD964" s="72" t="str">
        <f>IF(OR('Meter Readings &amp; Usage'!B959=MAX('Meter Readings &amp; Usage'!$B$8:$B$1021), 'Meter Readings &amp; Usage'!B959=""), "", 'Meter Readings &amp; Usage'!B959)</f>
        <v/>
      </c>
      <c r="BE964" s="75" t="str">
        <f>IF('Meter Readings &amp; Usage'!B960="", "", 'Meter Readings &amp; Usage'!B960)</f>
        <v/>
      </c>
    </row>
    <row r="965" spans="56:57" ht="15" hidden="1" customHeight="1" x14ac:dyDescent="0.25">
      <c r="BD965" s="72" t="str">
        <f>IF(OR('Meter Readings &amp; Usage'!B960=MAX('Meter Readings &amp; Usage'!$B$8:$B$1021), 'Meter Readings &amp; Usage'!B960=""), "", 'Meter Readings &amp; Usage'!B960)</f>
        <v/>
      </c>
      <c r="BE965" s="75" t="str">
        <f>IF('Meter Readings &amp; Usage'!B961="", "", 'Meter Readings &amp; Usage'!B961)</f>
        <v/>
      </c>
    </row>
    <row r="966" spans="56:57" ht="15" hidden="1" customHeight="1" x14ac:dyDescent="0.25">
      <c r="BD966" s="72" t="str">
        <f>IF(OR('Meter Readings &amp; Usage'!B961=MAX('Meter Readings &amp; Usage'!$B$8:$B$1021), 'Meter Readings &amp; Usage'!B961=""), "", 'Meter Readings &amp; Usage'!B961)</f>
        <v/>
      </c>
      <c r="BE966" s="75" t="str">
        <f>IF('Meter Readings &amp; Usage'!B962="", "", 'Meter Readings &amp; Usage'!B962)</f>
        <v/>
      </c>
    </row>
    <row r="967" spans="56:57" ht="15" hidden="1" customHeight="1" x14ac:dyDescent="0.25">
      <c r="BD967" s="72" t="str">
        <f>IF(OR('Meter Readings &amp; Usage'!B962=MAX('Meter Readings &amp; Usage'!$B$8:$B$1021), 'Meter Readings &amp; Usage'!B962=""), "", 'Meter Readings &amp; Usage'!B962)</f>
        <v/>
      </c>
      <c r="BE967" s="75" t="str">
        <f>IF('Meter Readings &amp; Usage'!B963="", "", 'Meter Readings &amp; Usage'!B963)</f>
        <v/>
      </c>
    </row>
    <row r="968" spans="56:57" ht="15" hidden="1" customHeight="1" x14ac:dyDescent="0.25">
      <c r="BD968" s="72" t="str">
        <f>IF(OR('Meter Readings &amp; Usage'!B963=MAX('Meter Readings &amp; Usage'!$B$8:$B$1021), 'Meter Readings &amp; Usage'!B963=""), "", 'Meter Readings &amp; Usage'!B963)</f>
        <v/>
      </c>
      <c r="BE968" s="75" t="str">
        <f>IF('Meter Readings &amp; Usage'!B964="", "", 'Meter Readings &amp; Usage'!B964)</f>
        <v/>
      </c>
    </row>
    <row r="969" spans="56:57" ht="15" hidden="1" customHeight="1" x14ac:dyDescent="0.25">
      <c r="BD969" s="72" t="str">
        <f>IF(OR('Meter Readings &amp; Usage'!B964=MAX('Meter Readings &amp; Usage'!$B$8:$B$1021), 'Meter Readings &amp; Usage'!B964=""), "", 'Meter Readings &amp; Usage'!B964)</f>
        <v/>
      </c>
      <c r="BE969" s="75" t="str">
        <f>IF('Meter Readings &amp; Usage'!B965="", "", 'Meter Readings &amp; Usage'!B965)</f>
        <v/>
      </c>
    </row>
    <row r="970" spans="56:57" ht="15" hidden="1" customHeight="1" x14ac:dyDescent="0.25">
      <c r="BD970" s="72" t="str">
        <f>IF(OR('Meter Readings &amp; Usage'!B965=MAX('Meter Readings &amp; Usage'!$B$8:$B$1021), 'Meter Readings &amp; Usage'!B965=""), "", 'Meter Readings &amp; Usage'!B965)</f>
        <v/>
      </c>
      <c r="BE970" s="75" t="str">
        <f>IF('Meter Readings &amp; Usage'!B966="", "", 'Meter Readings &amp; Usage'!B966)</f>
        <v/>
      </c>
    </row>
    <row r="971" spans="56:57" ht="15" hidden="1" customHeight="1" x14ac:dyDescent="0.25">
      <c r="BD971" s="72" t="str">
        <f>IF(OR('Meter Readings &amp; Usage'!B966=MAX('Meter Readings &amp; Usage'!$B$8:$B$1021), 'Meter Readings &amp; Usage'!B966=""), "", 'Meter Readings &amp; Usage'!B966)</f>
        <v/>
      </c>
      <c r="BE971" s="75" t="str">
        <f>IF('Meter Readings &amp; Usage'!B967="", "", 'Meter Readings &amp; Usage'!B967)</f>
        <v/>
      </c>
    </row>
    <row r="972" spans="56:57" ht="15" hidden="1" customHeight="1" x14ac:dyDescent="0.25">
      <c r="BD972" s="72" t="str">
        <f>IF(OR('Meter Readings &amp; Usage'!B967=MAX('Meter Readings &amp; Usage'!$B$8:$B$1021), 'Meter Readings &amp; Usage'!B967=""), "", 'Meter Readings &amp; Usage'!B967)</f>
        <v/>
      </c>
      <c r="BE972" s="75" t="str">
        <f>IF('Meter Readings &amp; Usage'!B968="", "", 'Meter Readings &amp; Usage'!B968)</f>
        <v/>
      </c>
    </row>
    <row r="973" spans="56:57" ht="15" hidden="1" customHeight="1" x14ac:dyDescent="0.25">
      <c r="BD973" s="72" t="str">
        <f>IF(OR('Meter Readings &amp; Usage'!B968=MAX('Meter Readings &amp; Usage'!$B$8:$B$1021), 'Meter Readings &amp; Usage'!B968=""), "", 'Meter Readings &amp; Usage'!B968)</f>
        <v/>
      </c>
      <c r="BE973" s="75" t="str">
        <f>IF('Meter Readings &amp; Usage'!B969="", "", 'Meter Readings &amp; Usage'!B969)</f>
        <v/>
      </c>
    </row>
    <row r="974" spans="56:57" ht="15" hidden="1" customHeight="1" x14ac:dyDescent="0.25">
      <c r="BD974" s="72" t="str">
        <f>IF(OR('Meter Readings &amp; Usage'!B969=MAX('Meter Readings &amp; Usage'!$B$8:$B$1021), 'Meter Readings &amp; Usage'!B969=""), "", 'Meter Readings &amp; Usage'!B969)</f>
        <v/>
      </c>
      <c r="BE974" s="75" t="str">
        <f>IF('Meter Readings &amp; Usage'!B970="", "", 'Meter Readings &amp; Usage'!B970)</f>
        <v/>
      </c>
    </row>
    <row r="975" spans="56:57" ht="15" hidden="1" customHeight="1" x14ac:dyDescent="0.25">
      <c r="BD975" s="72" t="str">
        <f>IF(OR('Meter Readings &amp; Usage'!B970=MAX('Meter Readings &amp; Usage'!$B$8:$B$1021), 'Meter Readings &amp; Usage'!B970=""), "", 'Meter Readings &amp; Usage'!B970)</f>
        <v/>
      </c>
      <c r="BE975" s="75" t="str">
        <f>IF('Meter Readings &amp; Usage'!B971="", "", 'Meter Readings &amp; Usage'!B971)</f>
        <v/>
      </c>
    </row>
    <row r="976" spans="56:57" ht="15" hidden="1" customHeight="1" x14ac:dyDescent="0.25">
      <c r="BD976" s="72" t="str">
        <f>IF(OR('Meter Readings &amp; Usage'!B971=MAX('Meter Readings &amp; Usage'!$B$8:$B$1021), 'Meter Readings &amp; Usage'!B971=""), "", 'Meter Readings &amp; Usage'!B971)</f>
        <v/>
      </c>
      <c r="BE976" s="75" t="str">
        <f>IF('Meter Readings &amp; Usage'!B972="", "", 'Meter Readings &amp; Usage'!B972)</f>
        <v/>
      </c>
    </row>
    <row r="977" spans="56:57" ht="15" hidden="1" customHeight="1" x14ac:dyDescent="0.25">
      <c r="BD977" s="72" t="str">
        <f>IF(OR('Meter Readings &amp; Usage'!B972=MAX('Meter Readings &amp; Usage'!$B$8:$B$1021), 'Meter Readings &amp; Usage'!B972=""), "", 'Meter Readings &amp; Usage'!B972)</f>
        <v/>
      </c>
      <c r="BE977" s="75" t="str">
        <f>IF('Meter Readings &amp; Usage'!B973="", "", 'Meter Readings &amp; Usage'!B973)</f>
        <v/>
      </c>
    </row>
    <row r="978" spans="56:57" ht="15" hidden="1" customHeight="1" x14ac:dyDescent="0.25">
      <c r="BD978" s="72" t="str">
        <f>IF(OR('Meter Readings &amp; Usage'!B973=MAX('Meter Readings &amp; Usage'!$B$8:$B$1021), 'Meter Readings &amp; Usage'!B973=""), "", 'Meter Readings &amp; Usage'!B973)</f>
        <v/>
      </c>
      <c r="BE978" s="75" t="str">
        <f>IF('Meter Readings &amp; Usage'!B974="", "", 'Meter Readings &amp; Usage'!B974)</f>
        <v/>
      </c>
    </row>
    <row r="979" spans="56:57" ht="15" hidden="1" customHeight="1" x14ac:dyDescent="0.25">
      <c r="BD979" s="72" t="str">
        <f>IF(OR('Meter Readings &amp; Usage'!B974=MAX('Meter Readings &amp; Usage'!$B$8:$B$1021), 'Meter Readings &amp; Usage'!B974=""), "", 'Meter Readings &amp; Usage'!B974)</f>
        <v/>
      </c>
      <c r="BE979" s="75" t="str">
        <f>IF('Meter Readings &amp; Usage'!B975="", "", 'Meter Readings &amp; Usage'!B975)</f>
        <v/>
      </c>
    </row>
    <row r="980" spans="56:57" ht="15" hidden="1" customHeight="1" x14ac:dyDescent="0.25">
      <c r="BD980" s="72" t="str">
        <f>IF(OR('Meter Readings &amp; Usage'!B975=MAX('Meter Readings &amp; Usage'!$B$8:$B$1021), 'Meter Readings &amp; Usage'!B975=""), "", 'Meter Readings &amp; Usage'!B975)</f>
        <v/>
      </c>
      <c r="BE980" s="75" t="str">
        <f>IF('Meter Readings &amp; Usage'!B976="", "", 'Meter Readings &amp; Usage'!B976)</f>
        <v/>
      </c>
    </row>
    <row r="981" spans="56:57" ht="15" hidden="1" customHeight="1" x14ac:dyDescent="0.25">
      <c r="BD981" s="72" t="str">
        <f>IF(OR('Meter Readings &amp; Usage'!B976=MAX('Meter Readings &amp; Usage'!$B$8:$B$1021), 'Meter Readings &amp; Usage'!B976=""), "", 'Meter Readings &amp; Usage'!B976)</f>
        <v/>
      </c>
      <c r="BE981" s="75" t="str">
        <f>IF('Meter Readings &amp; Usage'!B977="", "", 'Meter Readings &amp; Usage'!B977)</f>
        <v/>
      </c>
    </row>
    <row r="982" spans="56:57" ht="15" hidden="1" customHeight="1" x14ac:dyDescent="0.25">
      <c r="BD982" s="72" t="str">
        <f>IF(OR('Meter Readings &amp; Usage'!B977=MAX('Meter Readings &amp; Usage'!$B$8:$B$1021), 'Meter Readings &amp; Usage'!B977=""), "", 'Meter Readings &amp; Usage'!B977)</f>
        <v/>
      </c>
      <c r="BE982" s="75" t="str">
        <f>IF('Meter Readings &amp; Usage'!B978="", "", 'Meter Readings &amp; Usage'!B978)</f>
        <v/>
      </c>
    </row>
    <row r="983" spans="56:57" ht="15" hidden="1" customHeight="1" x14ac:dyDescent="0.25">
      <c r="BD983" s="72" t="str">
        <f>IF(OR('Meter Readings &amp; Usage'!B978=MAX('Meter Readings &amp; Usage'!$B$8:$B$1021), 'Meter Readings &amp; Usage'!B978=""), "", 'Meter Readings &amp; Usage'!B978)</f>
        <v/>
      </c>
      <c r="BE983" s="75" t="str">
        <f>IF('Meter Readings &amp; Usage'!B979="", "", 'Meter Readings &amp; Usage'!B979)</f>
        <v/>
      </c>
    </row>
    <row r="984" spans="56:57" ht="15" hidden="1" customHeight="1" x14ac:dyDescent="0.25">
      <c r="BD984" s="72" t="str">
        <f>IF(OR('Meter Readings &amp; Usage'!B979=MAX('Meter Readings &amp; Usage'!$B$8:$B$1021), 'Meter Readings &amp; Usage'!B979=""), "", 'Meter Readings &amp; Usage'!B979)</f>
        <v/>
      </c>
      <c r="BE984" s="75" t="str">
        <f>IF('Meter Readings &amp; Usage'!B980="", "", 'Meter Readings &amp; Usage'!B980)</f>
        <v/>
      </c>
    </row>
    <row r="985" spans="56:57" ht="15" hidden="1" customHeight="1" x14ac:dyDescent="0.25">
      <c r="BD985" s="72" t="str">
        <f>IF(OR('Meter Readings &amp; Usage'!B980=MAX('Meter Readings &amp; Usage'!$B$8:$B$1021), 'Meter Readings &amp; Usage'!B980=""), "", 'Meter Readings &amp; Usage'!B980)</f>
        <v/>
      </c>
      <c r="BE985" s="75" t="str">
        <f>IF('Meter Readings &amp; Usage'!B981="", "", 'Meter Readings &amp; Usage'!B981)</f>
        <v/>
      </c>
    </row>
    <row r="986" spans="56:57" ht="15" hidden="1" customHeight="1" x14ac:dyDescent="0.25">
      <c r="BD986" s="72" t="str">
        <f>IF(OR('Meter Readings &amp; Usage'!B981=MAX('Meter Readings &amp; Usage'!$B$8:$B$1021), 'Meter Readings &amp; Usage'!B981=""), "", 'Meter Readings &amp; Usage'!B981)</f>
        <v/>
      </c>
      <c r="BE986" s="75" t="str">
        <f>IF('Meter Readings &amp; Usage'!B982="", "", 'Meter Readings &amp; Usage'!B982)</f>
        <v/>
      </c>
    </row>
    <row r="987" spans="56:57" ht="15" hidden="1" customHeight="1" x14ac:dyDescent="0.25">
      <c r="BD987" s="72" t="str">
        <f>IF(OR('Meter Readings &amp; Usage'!B982=MAX('Meter Readings &amp; Usage'!$B$8:$B$1021), 'Meter Readings &amp; Usage'!B982=""), "", 'Meter Readings &amp; Usage'!B982)</f>
        <v/>
      </c>
      <c r="BE987" s="75" t="str">
        <f>IF('Meter Readings &amp; Usage'!B983="", "", 'Meter Readings &amp; Usage'!B983)</f>
        <v/>
      </c>
    </row>
    <row r="988" spans="56:57" ht="15" hidden="1" customHeight="1" x14ac:dyDescent="0.25">
      <c r="BD988" s="72" t="str">
        <f>IF(OR('Meter Readings &amp; Usage'!B983=MAX('Meter Readings &amp; Usage'!$B$8:$B$1021), 'Meter Readings &amp; Usage'!B983=""), "", 'Meter Readings &amp; Usage'!B983)</f>
        <v/>
      </c>
      <c r="BE988" s="75" t="str">
        <f>IF('Meter Readings &amp; Usage'!B984="", "", 'Meter Readings &amp; Usage'!B984)</f>
        <v/>
      </c>
    </row>
    <row r="989" spans="56:57" ht="15" hidden="1" customHeight="1" x14ac:dyDescent="0.25">
      <c r="BD989" s="72" t="str">
        <f>IF(OR('Meter Readings &amp; Usage'!B984=MAX('Meter Readings &amp; Usage'!$B$8:$B$1021), 'Meter Readings &amp; Usage'!B984=""), "", 'Meter Readings &amp; Usage'!B984)</f>
        <v/>
      </c>
      <c r="BE989" s="75" t="str">
        <f>IF('Meter Readings &amp; Usage'!B985="", "", 'Meter Readings &amp; Usage'!B985)</f>
        <v/>
      </c>
    </row>
    <row r="990" spans="56:57" ht="15" hidden="1" customHeight="1" x14ac:dyDescent="0.25">
      <c r="BD990" s="72" t="str">
        <f>IF(OR('Meter Readings &amp; Usage'!B985=MAX('Meter Readings &amp; Usage'!$B$8:$B$1021), 'Meter Readings &amp; Usage'!B985=""), "", 'Meter Readings &amp; Usage'!B985)</f>
        <v/>
      </c>
      <c r="BE990" s="75" t="str">
        <f>IF('Meter Readings &amp; Usage'!B986="", "", 'Meter Readings &amp; Usage'!B986)</f>
        <v/>
      </c>
    </row>
    <row r="991" spans="56:57" ht="15" hidden="1" customHeight="1" x14ac:dyDescent="0.25">
      <c r="BD991" s="72" t="str">
        <f>IF(OR('Meter Readings &amp; Usage'!B986=MAX('Meter Readings &amp; Usage'!$B$8:$B$1021), 'Meter Readings &amp; Usage'!B986=""), "", 'Meter Readings &amp; Usage'!B986)</f>
        <v/>
      </c>
      <c r="BE991" s="75" t="str">
        <f>IF('Meter Readings &amp; Usage'!B987="", "", 'Meter Readings &amp; Usage'!B987)</f>
        <v/>
      </c>
    </row>
    <row r="992" spans="56:57" ht="15" hidden="1" customHeight="1" x14ac:dyDescent="0.25">
      <c r="BD992" s="72" t="str">
        <f>IF(OR('Meter Readings &amp; Usage'!B987=MAX('Meter Readings &amp; Usage'!$B$8:$B$1021), 'Meter Readings &amp; Usage'!B987=""), "", 'Meter Readings &amp; Usage'!B987)</f>
        <v/>
      </c>
      <c r="BE992" s="75" t="str">
        <f>IF('Meter Readings &amp; Usage'!B988="", "", 'Meter Readings &amp; Usage'!B988)</f>
        <v/>
      </c>
    </row>
    <row r="993" spans="56:57" ht="15" hidden="1" customHeight="1" x14ac:dyDescent="0.25">
      <c r="BD993" s="72" t="str">
        <f>IF(OR('Meter Readings &amp; Usage'!B988=MAX('Meter Readings &amp; Usage'!$B$8:$B$1021), 'Meter Readings &amp; Usage'!B988=""), "", 'Meter Readings &amp; Usage'!B988)</f>
        <v/>
      </c>
      <c r="BE993" s="75" t="str">
        <f>IF('Meter Readings &amp; Usage'!B989="", "", 'Meter Readings &amp; Usage'!B989)</f>
        <v/>
      </c>
    </row>
    <row r="994" spans="56:57" ht="15" hidden="1" customHeight="1" x14ac:dyDescent="0.25">
      <c r="BD994" s="72" t="str">
        <f>IF(OR('Meter Readings &amp; Usage'!B989=MAX('Meter Readings &amp; Usage'!$B$8:$B$1021), 'Meter Readings &amp; Usage'!B989=""), "", 'Meter Readings &amp; Usage'!B989)</f>
        <v/>
      </c>
      <c r="BE994" s="75" t="str">
        <f>IF('Meter Readings &amp; Usage'!B990="", "", 'Meter Readings &amp; Usage'!B990)</f>
        <v/>
      </c>
    </row>
    <row r="995" spans="56:57" ht="15" hidden="1" customHeight="1" x14ac:dyDescent="0.25">
      <c r="BD995" s="72" t="str">
        <f>IF(OR('Meter Readings &amp; Usage'!B990=MAX('Meter Readings &amp; Usage'!$B$8:$B$1021), 'Meter Readings &amp; Usage'!B990=""), "", 'Meter Readings &amp; Usage'!B990)</f>
        <v/>
      </c>
      <c r="BE995" s="75" t="str">
        <f>IF('Meter Readings &amp; Usage'!B991="", "", 'Meter Readings &amp; Usage'!B991)</f>
        <v/>
      </c>
    </row>
    <row r="996" spans="56:57" ht="15" hidden="1" customHeight="1" x14ac:dyDescent="0.25">
      <c r="BD996" s="72" t="str">
        <f>IF(OR('Meter Readings &amp; Usage'!B991=MAX('Meter Readings &amp; Usage'!$B$8:$B$1021), 'Meter Readings &amp; Usage'!B991=""), "", 'Meter Readings &amp; Usage'!B991)</f>
        <v/>
      </c>
      <c r="BE996" s="75" t="str">
        <f>IF('Meter Readings &amp; Usage'!B992="", "", 'Meter Readings &amp; Usage'!B992)</f>
        <v/>
      </c>
    </row>
    <row r="997" spans="56:57" ht="15" hidden="1" customHeight="1" x14ac:dyDescent="0.25">
      <c r="BD997" s="72" t="str">
        <f>IF(OR('Meter Readings &amp; Usage'!B992=MAX('Meter Readings &amp; Usage'!$B$8:$B$1021), 'Meter Readings &amp; Usage'!B992=""), "", 'Meter Readings &amp; Usage'!B992)</f>
        <v/>
      </c>
      <c r="BE997" s="75" t="str">
        <f>IF('Meter Readings &amp; Usage'!B993="", "", 'Meter Readings &amp; Usage'!B993)</f>
        <v/>
      </c>
    </row>
    <row r="998" spans="56:57" ht="15" hidden="1" customHeight="1" x14ac:dyDescent="0.25">
      <c r="BD998" s="72" t="str">
        <f>IF(OR('Meter Readings &amp; Usage'!B993=MAX('Meter Readings &amp; Usage'!$B$8:$B$1021), 'Meter Readings &amp; Usage'!B993=""), "", 'Meter Readings &amp; Usage'!B993)</f>
        <v/>
      </c>
      <c r="BE998" s="75" t="str">
        <f>IF('Meter Readings &amp; Usage'!B994="", "", 'Meter Readings &amp; Usage'!B994)</f>
        <v/>
      </c>
    </row>
    <row r="999" spans="56:57" ht="15" hidden="1" customHeight="1" x14ac:dyDescent="0.25">
      <c r="BD999" s="72" t="str">
        <f>IF(OR('Meter Readings &amp; Usage'!B994=MAX('Meter Readings &amp; Usage'!$B$8:$B$1021), 'Meter Readings &amp; Usage'!B994=""), "", 'Meter Readings &amp; Usage'!B994)</f>
        <v/>
      </c>
      <c r="BE999" s="75" t="str">
        <f>IF('Meter Readings &amp; Usage'!B995="", "", 'Meter Readings &amp; Usage'!B995)</f>
        <v/>
      </c>
    </row>
    <row r="1000" spans="56:57" ht="15" hidden="1" customHeight="1" x14ac:dyDescent="0.25">
      <c r="BD1000" s="72" t="str">
        <f>IF(OR('Meter Readings &amp; Usage'!B995=MAX('Meter Readings &amp; Usage'!$B$8:$B$1021), 'Meter Readings &amp; Usage'!B995=""), "", 'Meter Readings &amp; Usage'!B995)</f>
        <v/>
      </c>
      <c r="BE1000" s="75" t="str">
        <f>IF('Meter Readings &amp; Usage'!B996="", "", 'Meter Readings &amp; Usage'!B996)</f>
        <v/>
      </c>
    </row>
    <row r="1001" spans="56:57" ht="15" hidden="1" customHeight="1" x14ac:dyDescent="0.25">
      <c r="BD1001" s="72" t="str">
        <f>IF(OR('Meter Readings &amp; Usage'!B996=MAX('Meter Readings &amp; Usage'!$B$8:$B$1021), 'Meter Readings &amp; Usage'!B996=""), "", 'Meter Readings &amp; Usage'!B996)</f>
        <v/>
      </c>
      <c r="BE1001" s="75" t="str">
        <f>IF('Meter Readings &amp; Usage'!B997="", "", 'Meter Readings &amp; Usage'!B997)</f>
        <v/>
      </c>
    </row>
    <row r="1002" spans="56:57" ht="15" hidden="1" customHeight="1" x14ac:dyDescent="0.25">
      <c r="BD1002" s="72" t="str">
        <f>IF(OR('Meter Readings &amp; Usage'!B997=MAX('Meter Readings &amp; Usage'!$B$8:$B$1021), 'Meter Readings &amp; Usage'!B997=""), "", 'Meter Readings &amp; Usage'!B997)</f>
        <v/>
      </c>
      <c r="BE1002" s="75" t="str">
        <f>IF('Meter Readings &amp; Usage'!B998="", "", 'Meter Readings &amp; Usage'!B998)</f>
        <v/>
      </c>
    </row>
    <row r="1003" spans="56:57" ht="15" hidden="1" customHeight="1" x14ac:dyDescent="0.25">
      <c r="BD1003" s="72" t="str">
        <f>IF(OR('Meter Readings &amp; Usage'!B998=MAX('Meter Readings &amp; Usage'!$B$8:$B$1021), 'Meter Readings &amp; Usage'!B998=""), "", 'Meter Readings &amp; Usage'!B998)</f>
        <v/>
      </c>
      <c r="BE1003" s="75" t="str">
        <f>IF('Meter Readings &amp; Usage'!B999="", "", 'Meter Readings &amp; Usage'!B999)</f>
        <v/>
      </c>
    </row>
    <row r="1004" spans="56:57" ht="15" hidden="1" customHeight="1" x14ac:dyDescent="0.25">
      <c r="BD1004" s="72" t="str">
        <f>IF(OR('Meter Readings &amp; Usage'!B999=MAX('Meter Readings &amp; Usage'!$B$8:$B$1021), 'Meter Readings &amp; Usage'!B999=""), "", 'Meter Readings &amp; Usage'!B999)</f>
        <v/>
      </c>
      <c r="BE1004" s="75" t="str">
        <f>IF('Meter Readings &amp; Usage'!B1000="", "", 'Meter Readings &amp; Usage'!B1000)</f>
        <v/>
      </c>
    </row>
    <row r="1005" spans="56:57" ht="15" hidden="1" customHeight="1" x14ac:dyDescent="0.25">
      <c r="BD1005" s="72" t="str">
        <f>IF(OR('Meter Readings &amp; Usage'!B1000=MAX('Meter Readings &amp; Usage'!$B$8:$B$1021), 'Meter Readings &amp; Usage'!B1000=""), "", 'Meter Readings &amp; Usage'!B1000)</f>
        <v/>
      </c>
      <c r="BE1005" s="75" t="str">
        <f>IF('Meter Readings &amp; Usage'!B1001="", "", 'Meter Readings &amp; Usage'!B1001)</f>
        <v/>
      </c>
    </row>
    <row r="1006" spans="56:57" ht="15" hidden="1" customHeight="1" x14ac:dyDescent="0.25">
      <c r="BD1006" s="72" t="str">
        <f>IF(OR('Meter Readings &amp; Usage'!B1001=MAX('Meter Readings &amp; Usage'!$B$8:$B$1021), 'Meter Readings &amp; Usage'!B1001=""), "", 'Meter Readings &amp; Usage'!B1001)</f>
        <v/>
      </c>
      <c r="BE1006" s="75" t="str">
        <f>IF('Meter Readings &amp; Usage'!B1002="", "", 'Meter Readings &amp; Usage'!B1002)</f>
        <v/>
      </c>
    </row>
    <row r="1007" spans="56:57" ht="15" hidden="1" customHeight="1" x14ac:dyDescent="0.25">
      <c r="BD1007" s="72" t="str">
        <f>IF(OR('Meter Readings &amp; Usage'!B1002=MAX('Meter Readings &amp; Usage'!$B$8:$B$1021), 'Meter Readings &amp; Usage'!B1002=""), "", 'Meter Readings &amp; Usage'!B1002)</f>
        <v/>
      </c>
      <c r="BE1007" s="75" t="str">
        <f>IF('Meter Readings &amp; Usage'!B1003="", "", 'Meter Readings &amp; Usage'!B1003)</f>
        <v/>
      </c>
    </row>
    <row r="1008" spans="56:57" ht="15" hidden="1" customHeight="1" x14ac:dyDescent="0.25">
      <c r="BD1008" s="72" t="str">
        <f>IF(OR('Meter Readings &amp; Usage'!B1003=MAX('Meter Readings &amp; Usage'!$B$8:$B$1021), 'Meter Readings &amp; Usage'!B1003=""), "", 'Meter Readings &amp; Usage'!B1003)</f>
        <v/>
      </c>
      <c r="BE1008" s="75" t="str">
        <f>IF('Meter Readings &amp; Usage'!B1004="", "", 'Meter Readings &amp; Usage'!B1004)</f>
        <v/>
      </c>
    </row>
    <row r="1009" spans="56:57" ht="15" hidden="1" customHeight="1" x14ac:dyDescent="0.25">
      <c r="BD1009" s="72" t="str">
        <f>IF(OR('Meter Readings &amp; Usage'!B1004=MAX('Meter Readings &amp; Usage'!$B$8:$B$1021), 'Meter Readings &amp; Usage'!B1004=""), "", 'Meter Readings &amp; Usage'!B1004)</f>
        <v/>
      </c>
      <c r="BE1009" s="75" t="str">
        <f>IF('Meter Readings &amp; Usage'!B1005="", "", 'Meter Readings &amp; Usage'!B1005)</f>
        <v/>
      </c>
    </row>
    <row r="1010" spans="56:57" ht="15" hidden="1" customHeight="1" x14ac:dyDescent="0.25">
      <c r="BD1010" s="72" t="str">
        <f>IF(OR('Meter Readings &amp; Usage'!B1005=MAX('Meter Readings &amp; Usage'!$B$8:$B$1021), 'Meter Readings &amp; Usage'!B1005=""), "", 'Meter Readings &amp; Usage'!B1005)</f>
        <v/>
      </c>
      <c r="BE1010" s="75" t="str">
        <f>IF('Meter Readings &amp; Usage'!B1006="", "", 'Meter Readings &amp; Usage'!B1006)</f>
        <v/>
      </c>
    </row>
    <row r="1011" spans="56:57" ht="15" hidden="1" customHeight="1" x14ac:dyDescent="0.25">
      <c r="BD1011" s="72" t="str">
        <f>IF(OR('Meter Readings &amp; Usage'!B1006=MAX('Meter Readings &amp; Usage'!$B$8:$B$1021), 'Meter Readings &amp; Usage'!B1006=""), "", 'Meter Readings &amp; Usage'!B1006)</f>
        <v/>
      </c>
      <c r="BE1011" s="75" t="str">
        <f>IF('Meter Readings &amp; Usage'!B1007="", "", 'Meter Readings &amp; Usage'!B1007)</f>
        <v/>
      </c>
    </row>
    <row r="1012" spans="56:57" ht="15" hidden="1" customHeight="1" x14ac:dyDescent="0.25">
      <c r="BD1012" s="72" t="str">
        <f>IF(OR('Meter Readings &amp; Usage'!B1007=MAX('Meter Readings &amp; Usage'!$B$8:$B$1021), 'Meter Readings &amp; Usage'!B1007=""), "", 'Meter Readings &amp; Usage'!B1007)</f>
        <v/>
      </c>
      <c r="BE1012" s="75" t="str">
        <f>IF('Meter Readings &amp; Usage'!B1008="", "", 'Meter Readings &amp; Usage'!B1008)</f>
        <v/>
      </c>
    </row>
    <row r="1013" spans="56:57" ht="15" hidden="1" customHeight="1" x14ac:dyDescent="0.25">
      <c r="BD1013" s="72" t="str">
        <f>IF(OR('Meter Readings &amp; Usage'!B1008=MAX('Meter Readings &amp; Usage'!$B$8:$B$1021), 'Meter Readings &amp; Usage'!B1008=""), "", 'Meter Readings &amp; Usage'!B1008)</f>
        <v/>
      </c>
      <c r="BE1013" s="75" t="str">
        <f>IF('Meter Readings &amp; Usage'!B1009="", "", 'Meter Readings &amp; Usage'!B1009)</f>
        <v/>
      </c>
    </row>
    <row r="1014" spans="56:57" ht="15" hidden="1" customHeight="1" x14ac:dyDescent="0.25">
      <c r="BD1014" s="72" t="str">
        <f>IF(OR('Meter Readings &amp; Usage'!B1009=MAX('Meter Readings &amp; Usage'!$B$8:$B$1021), 'Meter Readings &amp; Usage'!B1009=""), "", 'Meter Readings &amp; Usage'!B1009)</f>
        <v/>
      </c>
      <c r="BE1014" s="75" t="str">
        <f>IF('Meter Readings &amp; Usage'!B1010="", "", 'Meter Readings &amp; Usage'!B1010)</f>
        <v/>
      </c>
    </row>
    <row r="1015" spans="56:57" ht="15" hidden="1" customHeight="1" x14ac:dyDescent="0.25">
      <c r="BD1015" s="72" t="str">
        <f>IF(OR('Meter Readings &amp; Usage'!B1010=MAX('Meter Readings &amp; Usage'!$B$8:$B$1021), 'Meter Readings &amp; Usage'!B1010=""), "", 'Meter Readings &amp; Usage'!B1010)</f>
        <v/>
      </c>
      <c r="BE1015" s="75" t="str">
        <f>IF('Meter Readings &amp; Usage'!B1011="", "", 'Meter Readings &amp; Usage'!B1011)</f>
        <v/>
      </c>
    </row>
    <row r="1016" spans="56:57" ht="15" hidden="1" customHeight="1" x14ac:dyDescent="0.25">
      <c r="BD1016" s="72" t="str">
        <f>IF(OR('Meter Readings &amp; Usage'!B1011=MAX('Meter Readings &amp; Usage'!$B$8:$B$1021), 'Meter Readings &amp; Usage'!B1011=""), "", 'Meter Readings &amp; Usage'!B1011)</f>
        <v/>
      </c>
      <c r="BE1016" s="75" t="str">
        <f>IF('Meter Readings &amp; Usage'!B1012="", "", 'Meter Readings &amp; Usage'!B1012)</f>
        <v/>
      </c>
    </row>
    <row r="1017" spans="56:57" ht="15" hidden="1" customHeight="1" x14ac:dyDescent="0.25">
      <c r="BD1017" s="72" t="str">
        <f>IF(OR('Meter Readings &amp; Usage'!B1012=MAX('Meter Readings &amp; Usage'!$B$8:$B$1021), 'Meter Readings &amp; Usage'!B1012=""), "", 'Meter Readings &amp; Usage'!B1012)</f>
        <v/>
      </c>
      <c r="BE1017" s="75" t="str">
        <f>IF('Meter Readings &amp; Usage'!B1013="", "", 'Meter Readings &amp; Usage'!B1013)</f>
        <v/>
      </c>
    </row>
    <row r="1018" spans="56:57" ht="15" hidden="1" customHeight="1" x14ac:dyDescent="0.25">
      <c r="BD1018" s="72" t="str">
        <f>IF(OR('Meter Readings &amp; Usage'!B1013=MAX('Meter Readings &amp; Usage'!$B$8:$B$1021), 'Meter Readings &amp; Usage'!B1013=""), "", 'Meter Readings &amp; Usage'!B1013)</f>
        <v/>
      </c>
      <c r="BE1018" s="75" t="str">
        <f>IF('Meter Readings &amp; Usage'!B1014="", "", 'Meter Readings &amp; Usage'!B1014)</f>
        <v/>
      </c>
    </row>
    <row r="1019" spans="56:57" ht="15" hidden="1" customHeight="1" x14ac:dyDescent="0.25">
      <c r="BD1019" s="72" t="str">
        <f>IF(OR('Meter Readings &amp; Usage'!B1014=MAX('Meter Readings &amp; Usage'!$B$8:$B$1021), 'Meter Readings &amp; Usage'!B1014=""), "", 'Meter Readings &amp; Usage'!B1014)</f>
        <v/>
      </c>
      <c r="BE1019" s="75" t="str">
        <f>IF('Meter Readings &amp; Usage'!B1015="", "", 'Meter Readings &amp; Usage'!B1015)</f>
        <v/>
      </c>
    </row>
    <row r="1020" spans="56:57" ht="15" hidden="1" customHeight="1" x14ac:dyDescent="0.25">
      <c r="BD1020" s="72" t="str">
        <f>IF(OR('Meter Readings &amp; Usage'!B1015=MAX('Meter Readings &amp; Usage'!$B$8:$B$1021), 'Meter Readings &amp; Usage'!B1015=""), "", 'Meter Readings &amp; Usage'!B1015)</f>
        <v/>
      </c>
      <c r="BE1020" s="75" t="str">
        <f>IF('Meter Readings &amp; Usage'!B1016="", "", 'Meter Readings &amp; Usage'!B1016)</f>
        <v/>
      </c>
    </row>
    <row r="1021" spans="56:57" ht="15" hidden="1" customHeight="1" x14ac:dyDescent="0.25">
      <c r="BD1021" s="72" t="str">
        <f>IF(OR('Meter Readings &amp; Usage'!B1016=MAX('Meter Readings &amp; Usage'!$B$8:$B$1021), 'Meter Readings &amp; Usage'!B1016=""), "", 'Meter Readings &amp; Usage'!B1016)</f>
        <v/>
      </c>
      <c r="BE1021" s="75" t="str">
        <f>IF('Meter Readings &amp; Usage'!B1017="", "", 'Meter Readings &amp; Usage'!B1017)</f>
        <v/>
      </c>
    </row>
    <row r="1022" spans="56:57" ht="15" hidden="1" customHeight="1" x14ac:dyDescent="0.25">
      <c r="BD1022" s="72" t="str">
        <f>IF(OR('Meter Readings &amp; Usage'!B1017=MAX('Meter Readings &amp; Usage'!$B$8:$B$1021), 'Meter Readings &amp; Usage'!B1017=""), "", 'Meter Readings &amp; Usage'!B1017)</f>
        <v/>
      </c>
      <c r="BE1022" s="75" t="str">
        <f>IF('Meter Readings &amp; Usage'!B1018="", "", 'Meter Readings &amp; Usage'!B1018)</f>
        <v/>
      </c>
    </row>
    <row r="1023" spans="56:57" ht="15" hidden="1" customHeight="1" x14ac:dyDescent="0.25">
      <c r="BD1023" s="72" t="str">
        <f>IF(OR('Meter Readings &amp; Usage'!B1018=MAX('Meter Readings &amp; Usage'!$B$8:$B$1021), 'Meter Readings &amp; Usage'!B1018=""), "", 'Meter Readings &amp; Usage'!B1018)</f>
        <v/>
      </c>
      <c r="BE1023" s="75" t="str">
        <f>IF('Meter Readings &amp; Usage'!B1019="", "", 'Meter Readings &amp; Usage'!B1019)</f>
        <v/>
      </c>
    </row>
    <row r="1024" spans="56:57" ht="15" hidden="1" customHeight="1" x14ac:dyDescent="0.25">
      <c r="BD1024" s="72" t="str">
        <f>IF(OR('Meter Readings &amp; Usage'!B1019=MAX('Meter Readings &amp; Usage'!$B$8:$B$1021), 'Meter Readings &amp; Usage'!B1019=""), "", 'Meter Readings &amp; Usage'!B1019)</f>
        <v/>
      </c>
      <c r="BE1024" s="75" t="str">
        <f>IF('Meter Readings &amp; Usage'!B1020="", "", 'Meter Readings &amp; Usage'!B1020)</f>
        <v/>
      </c>
    </row>
    <row r="1025" spans="56:57" ht="15" hidden="1" customHeight="1" x14ac:dyDescent="0.25">
      <c r="BD1025" s="72" t="str">
        <f>IF(OR('Meter Readings &amp; Usage'!B1020=MAX('Meter Readings &amp; Usage'!$B$8:$B$1021), 'Meter Readings &amp; Usage'!B1020=""), "", 'Meter Readings &amp; Usage'!B1020)</f>
        <v/>
      </c>
      <c r="BE1025" s="76" t="str">
        <f>IF('Meter Readings &amp; Usage'!B1021="", "", 'Meter Readings &amp; Usage'!B1021)</f>
        <v/>
      </c>
    </row>
    <row r="1026" spans="56:57" ht="15" hidden="1" customHeight="1" x14ac:dyDescent="0.25">
      <c r="BD1026" s="73" t="str">
        <f>IF(OR('Meter Readings &amp; Usage'!B1021=MAX('Meter Readings &amp; Usage'!$B$8:$B$1021), 'Meter Readings &amp; Usage'!B1021=""), "", 'Meter Readings &amp; Usage'!B1021)</f>
        <v/>
      </c>
    </row>
    <row r="1027" spans="56:57" ht="15" hidden="1" customHeight="1" x14ac:dyDescent="0.25">
      <c r="BD1027" s="67"/>
    </row>
    <row r="1028" spans="56:57" ht="15" hidden="1" customHeight="1" x14ac:dyDescent="0.25">
      <c r="BD1028" s="67"/>
    </row>
    <row r="1029" spans="56:57" ht="15" hidden="1" customHeight="1" x14ac:dyDescent="0.25">
      <c r="BD1029" s="67"/>
    </row>
    <row r="1030" spans="56:57" ht="15" hidden="1" customHeight="1" x14ac:dyDescent="0.25">
      <c r="BD1030" s="67"/>
    </row>
    <row r="1031" spans="56:57" ht="15" hidden="1" customHeight="1" x14ac:dyDescent="0.25">
      <c r="BD1031" s="67"/>
    </row>
    <row r="1032" spans="56:57" ht="15" hidden="1" customHeight="1" x14ac:dyDescent="0.25">
      <c r="BD1032" s="67"/>
    </row>
    <row r="1033" spans="56:57" ht="15" hidden="1" customHeight="1" x14ac:dyDescent="0.25">
      <c r="BD1033" s="67"/>
    </row>
    <row r="1034" spans="56:57" ht="15" hidden="1" customHeight="1" x14ac:dyDescent="0.25">
      <c r="BD1034" s="67"/>
    </row>
    <row r="1035" spans="56:57" ht="15" hidden="1" customHeight="1" x14ac:dyDescent="0.25">
      <c r="BD1035" s="67"/>
    </row>
    <row r="1036" spans="56:57" ht="15" hidden="1" customHeight="1" x14ac:dyDescent="0.25">
      <c r="BD1036" s="67"/>
    </row>
    <row r="1037" spans="56:57" ht="15" hidden="1" customHeight="1" x14ac:dyDescent="0.25">
      <c r="BD1037" s="67"/>
    </row>
    <row r="1038" spans="56:57" ht="15" hidden="1" customHeight="1" x14ac:dyDescent="0.25">
      <c r="BD1038" s="67"/>
    </row>
    <row r="1039" spans="56:57" ht="15" hidden="1" customHeight="1" x14ac:dyDescent="0.25">
      <c r="BD1039" s="67"/>
    </row>
    <row r="1040" spans="56:57" ht="15" hidden="1" customHeight="1" x14ac:dyDescent="0.25">
      <c r="BD1040" s="67"/>
    </row>
    <row r="1041" spans="56:56" ht="15" hidden="1" customHeight="1" x14ac:dyDescent="0.25">
      <c r="BD1041" s="67"/>
    </row>
    <row r="1042" spans="56:56" ht="15" hidden="1" customHeight="1" x14ac:dyDescent="0.25">
      <c r="BD1042" s="67"/>
    </row>
    <row r="1043" spans="56:56" ht="15" hidden="1" customHeight="1" x14ac:dyDescent="0.25">
      <c r="BD1043" s="67"/>
    </row>
    <row r="1044" spans="56:56" ht="15" hidden="1" customHeight="1" x14ac:dyDescent="0.25">
      <c r="BD1044" s="67"/>
    </row>
    <row r="1045" spans="56:56" ht="15" hidden="1" customHeight="1" x14ac:dyDescent="0.25">
      <c r="BD1045" s="67"/>
    </row>
  </sheetData>
  <sheetProtection algorithmName="SHA-512" hashValue="6kuTPv/gGDlkcKPVCVlQ3U/CDA6wz2BN9PehdGQaPOaJAOibXsPHdjNj8IkiiCRcuLVu1p1WcdZtDe1PGr6R3A==" saltValue="Om2ZgxIzieqqecgEuWN6nA==" spinCount="100000" sheet="1" objects="1" scenarios="1"/>
  <mergeCells count="19">
    <mergeCell ref="R1:AE1"/>
    <mergeCell ref="AH1:AS1"/>
    <mergeCell ref="B8:AS11"/>
    <mergeCell ref="B2:M3"/>
    <mergeCell ref="AH2:AS2"/>
    <mergeCell ref="AN3:AS3"/>
    <mergeCell ref="AH3:AM3"/>
    <mergeCell ref="AH4:AM4"/>
    <mergeCell ref="AN4:AS4"/>
    <mergeCell ref="B4:M5"/>
    <mergeCell ref="AH5:AM5"/>
    <mergeCell ref="AN5:AS5"/>
    <mergeCell ref="R2:AE3"/>
    <mergeCell ref="R4:AE5"/>
    <mergeCell ref="Y50:AS50"/>
    <mergeCell ref="B48:K49"/>
    <mergeCell ref="L48:V49"/>
    <mergeCell ref="Y48:AJ49"/>
    <mergeCell ref="AK48:AS49"/>
  </mergeCells>
  <dataValidations count="3">
    <dataValidation type="list" allowBlank="1" showInputMessage="1" showErrorMessage="1" sqref="R4:AE5 AN3:AS3" xr:uid="{00000000-0002-0000-0300-000000000000}">
      <formula1>$BC$12:$BC$103</formula1>
    </dataValidation>
    <dataValidation type="list" allowBlank="1" showInputMessage="1" showErrorMessage="1" sqref="AN4:AS4" xr:uid="{00000000-0002-0000-0300-000001000000}">
      <formula1>$BD$12:$BD$1026</formula1>
    </dataValidation>
    <dataValidation type="list" allowBlank="1" showInputMessage="1" showErrorMessage="1" sqref="AN5:AS5" xr:uid="{00000000-0002-0000-0300-000002000000}">
      <formula1>$BE$12:$BE$1025</formula1>
    </dataValidation>
  </dataValidation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34BC7-FCD7-4A51-A414-404180AC7691}">
  <ds:schemaRefs>
    <ds:schemaRef ds:uri="0224aa69-f8be-496a-942a-f68b2082be9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c22b865-9d05-42be-b306-86f259ab344c"/>
    <ds:schemaRef ds:uri="http://www.w3.org/XML/1998/namespace"/>
  </ds:schemaRefs>
</ds:datastoreItem>
</file>

<file path=customXml/itemProps2.xml><?xml version="1.0" encoding="utf-8"?>
<ds:datastoreItem xmlns:ds="http://schemas.openxmlformats.org/officeDocument/2006/customXml" ds:itemID="{E8E96C55-D50C-4185-9D91-B897411F3919}">
  <ds:schemaRefs>
    <ds:schemaRef ds:uri="http://schemas.microsoft.com/sharepoint/v3/contenttype/forms"/>
  </ds:schemaRefs>
</ds:datastoreItem>
</file>

<file path=customXml/itemProps3.xml><?xml version="1.0" encoding="utf-8"?>
<ds:datastoreItem xmlns:ds="http://schemas.openxmlformats.org/officeDocument/2006/customXml" ds:itemID="{FE741F5B-9E5C-422A-BF4D-00FB813A72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Suppliers &amp; Rates</vt:lpstr>
      <vt:lpstr>Meter Readings &amp; Usage</vt:lpstr>
      <vt:lpstr>Compare Suppliers</vt:lpstr>
      <vt:lpstr>'Compare Suppliers'!Print_Area</vt:lpstr>
      <vt:lpstr>'Meter Readings &amp; Usage'!Print_Area</vt:lpstr>
      <vt:lpstr>'Suppliers &amp;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2017-08-01T11:32:17Z</dcterms:created>
  <dcterms:modified xsi:type="dcterms:W3CDTF">2022-04-13T09:56:29Z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